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172.17.192.23\fs-pc\11. ESO\"/>
    </mc:Choice>
  </mc:AlternateContent>
  <xr:revisionPtr revIDLastSave="0" documentId="13_ncr:1_{00BE2A29-232F-48C2-AC5F-0BC3B194EAA6}" xr6:coauthVersionLast="47" xr6:coauthVersionMax="47" xr10:uidLastSave="{00000000-0000-0000-0000-000000000000}"/>
  <bookViews>
    <workbookView xWindow="-110" yWindow="-110" windowWidth="19420" windowHeight="10420" tabRatio="917" firstSheet="35" activeTab="46" xr2:uid="{00000000-000D-0000-FFFF-FFFF00000000}"/>
  </bookViews>
  <sheets>
    <sheet name="Kubikasi" sheetId="460" state="hidden" r:id="rId1"/>
    <sheet name="BERAT CONT" sheetId="5589" state="hidden" r:id="rId2"/>
    <sheet name="Data" sheetId="152" r:id="rId3"/>
    <sheet name="SMZ Piano (OKT 13)" sheetId="9734" state="hidden" r:id="rId4"/>
    <sheet name="SMZ Piano (OKT 13) (2)" sheetId="9736" state="hidden" r:id="rId5"/>
    <sheet name="SMZ Piano (OKT 21)" sheetId="9737" state="hidden" r:id="rId6"/>
    <sheet name="SMZ Piano (NOV 11)" sheetId="9738" state="hidden" r:id="rId7"/>
    <sheet name="SMZ Piano (NOV 26)" sheetId="9739" state="hidden" r:id="rId8"/>
    <sheet name="202114" sheetId="9740" state="hidden" r:id="rId9"/>
    <sheet name="20211217" sheetId="9741" state="hidden" r:id="rId10"/>
    <sheet name="20211227" sheetId="9742" state="hidden" r:id="rId11"/>
    <sheet name="20211229" sheetId="9743" state="hidden" r:id="rId12"/>
    <sheet name="20220110" sheetId="9744" state="hidden" r:id="rId13"/>
    <sheet name="20220114" sheetId="9745" state="hidden" r:id="rId14"/>
    <sheet name="20220124" sheetId="9746" state="hidden" r:id="rId15"/>
    <sheet name="20220125" sheetId="9747" state="hidden" r:id="rId16"/>
    <sheet name="20220126" sheetId="9748" state="hidden" r:id="rId17"/>
    <sheet name="20220202" sheetId="9749" state="hidden" r:id="rId18"/>
    <sheet name="20220212" sheetId="9750" state="hidden" r:id="rId19"/>
    <sheet name="20220216" sheetId="9751" state="hidden" r:id="rId20"/>
    <sheet name="20220301" sheetId="9752" r:id="rId21"/>
    <sheet name="20220321" sheetId="9753" r:id="rId22"/>
    <sheet name="20220321 (2)" sheetId="9754" r:id="rId23"/>
    <sheet name="20220322" sheetId="9755" r:id="rId24"/>
    <sheet name="20220420" sheetId="9756" r:id="rId25"/>
    <sheet name="20220421." sheetId="9758" r:id="rId26"/>
    <sheet name="20220426" sheetId="9759" r:id="rId27"/>
    <sheet name="20220517" sheetId="9760" r:id="rId28"/>
    <sheet name="20220607" sheetId="9761" r:id="rId29"/>
    <sheet name="20220621" sheetId="9762" r:id="rId30"/>
    <sheet name="20220704" sheetId="9763" r:id="rId31"/>
    <sheet name="20220704 (2)" sheetId="9764" r:id="rId32"/>
    <sheet name="20220712" sheetId="9766" r:id="rId33"/>
    <sheet name="20220714" sheetId="9767" r:id="rId34"/>
    <sheet name="20220719" sheetId="9768" r:id="rId35"/>
    <sheet name="20220721" sheetId="9769" r:id="rId36"/>
    <sheet name="20220801" sheetId="9770" r:id="rId37"/>
    <sheet name="20220810" sheetId="9771" r:id="rId38"/>
    <sheet name="20220818" sheetId="9772" r:id="rId39"/>
    <sheet name="20220824" sheetId="9773" r:id="rId40"/>
    <sheet name="20220829" sheetId="9774" r:id="rId41"/>
    <sheet name="20220830" sheetId="9775" r:id="rId42"/>
    <sheet name="20220906" sheetId="9776" r:id="rId43"/>
    <sheet name="20220906 (2)" sheetId="9777" r:id="rId44"/>
    <sheet name="20220906 (3)" sheetId="9778" r:id="rId45"/>
    <sheet name="20220914" sheetId="9779" r:id="rId46"/>
    <sheet name="20220921" sheetId="9780" r:id="rId47"/>
    <sheet name="Data (6)" sheetId="8566" r:id="rId48"/>
  </sheets>
  <externalReferences>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s>
  <definedNames>
    <definedName name="________DBA7" localSheetId="9">[1]worksheet!#REF!</definedName>
    <definedName name="________DBA7" localSheetId="10">[1]worksheet!#REF!</definedName>
    <definedName name="________DBA7" localSheetId="11">[1]worksheet!#REF!</definedName>
    <definedName name="________DBA7" localSheetId="8">[1]worksheet!#REF!</definedName>
    <definedName name="________DBA7" localSheetId="12">[1]worksheet!#REF!</definedName>
    <definedName name="________DBA7" localSheetId="13">[1]worksheet!#REF!</definedName>
    <definedName name="________DBA7" localSheetId="14">[1]worksheet!#REF!</definedName>
    <definedName name="________DBA7" localSheetId="15">[1]worksheet!#REF!</definedName>
    <definedName name="________DBA7" localSheetId="16">[1]worksheet!#REF!</definedName>
    <definedName name="________DBA7" localSheetId="17">[1]worksheet!#REF!</definedName>
    <definedName name="________DBA7" localSheetId="18">[1]worksheet!#REF!</definedName>
    <definedName name="________DBA7" localSheetId="19">[1]worksheet!#REF!</definedName>
    <definedName name="________DBA7" localSheetId="20">[1]worksheet!#REF!</definedName>
    <definedName name="________DBA7" localSheetId="21">[1]worksheet!#REF!</definedName>
    <definedName name="________DBA7" localSheetId="22">[1]worksheet!#REF!</definedName>
    <definedName name="________DBA7" localSheetId="23">[1]worksheet!#REF!</definedName>
    <definedName name="________DBA7" localSheetId="24">[1]worksheet!#REF!</definedName>
    <definedName name="________DBA7" localSheetId="25">[1]worksheet!#REF!</definedName>
    <definedName name="________DBA7" localSheetId="26">[1]worksheet!#REF!</definedName>
    <definedName name="________DBA7" localSheetId="27">[1]worksheet!#REF!</definedName>
    <definedName name="________DBA7" localSheetId="28">[1]worksheet!#REF!</definedName>
    <definedName name="________DBA7" localSheetId="29">[1]worksheet!#REF!</definedName>
    <definedName name="________DBA7" localSheetId="30">[1]worksheet!#REF!</definedName>
    <definedName name="________DBA7" localSheetId="31">[1]worksheet!#REF!</definedName>
    <definedName name="________DBA7" localSheetId="32">[1]worksheet!#REF!</definedName>
    <definedName name="________DBA7" localSheetId="33">[1]worksheet!#REF!</definedName>
    <definedName name="________DBA7" localSheetId="34">[1]worksheet!#REF!</definedName>
    <definedName name="________DBA7" localSheetId="35">[1]worksheet!#REF!</definedName>
    <definedName name="________DBA7" localSheetId="36">[1]worksheet!#REF!</definedName>
    <definedName name="________DBA7" localSheetId="37">[1]worksheet!#REF!</definedName>
    <definedName name="________DBA7" localSheetId="38">[1]worksheet!#REF!</definedName>
    <definedName name="________DBA7" localSheetId="39">[1]worksheet!#REF!</definedName>
    <definedName name="________DBA7" localSheetId="40">[1]worksheet!#REF!</definedName>
    <definedName name="________DBA7" localSheetId="41">[1]worksheet!#REF!</definedName>
    <definedName name="________DBA7" localSheetId="42">[1]worksheet!#REF!</definedName>
    <definedName name="________DBA7" localSheetId="43">[1]worksheet!#REF!</definedName>
    <definedName name="________DBA7" localSheetId="44">[1]worksheet!#REF!</definedName>
    <definedName name="________DBA7" localSheetId="45">[1]worksheet!#REF!</definedName>
    <definedName name="________DBA7" localSheetId="46">[1]worksheet!#REF!</definedName>
    <definedName name="________DBA7" localSheetId="6">[1]worksheet!#REF!</definedName>
    <definedName name="________DBA7" localSheetId="7">[1]worksheet!#REF!</definedName>
    <definedName name="________DBA7" localSheetId="4">[1]worksheet!#REF!</definedName>
    <definedName name="________DBA7" localSheetId="5">[1]worksheet!#REF!</definedName>
    <definedName name="________DBA7">[1]worksheet!#REF!</definedName>
    <definedName name="_______DBA7" localSheetId="9">[1]worksheet!#REF!</definedName>
    <definedName name="_______DBA7" localSheetId="10">[1]worksheet!#REF!</definedName>
    <definedName name="_______DBA7" localSheetId="11">[1]worksheet!#REF!</definedName>
    <definedName name="_______DBA7" localSheetId="8">[1]worksheet!#REF!</definedName>
    <definedName name="_______DBA7" localSheetId="12">[1]worksheet!#REF!</definedName>
    <definedName name="_______DBA7" localSheetId="13">[1]worksheet!#REF!</definedName>
    <definedName name="_______DBA7" localSheetId="14">[1]worksheet!#REF!</definedName>
    <definedName name="_______DBA7" localSheetId="15">[1]worksheet!#REF!</definedName>
    <definedName name="_______DBA7" localSheetId="16">[1]worksheet!#REF!</definedName>
    <definedName name="_______DBA7" localSheetId="17">[1]worksheet!#REF!</definedName>
    <definedName name="_______DBA7" localSheetId="18">[1]worksheet!#REF!</definedName>
    <definedName name="_______DBA7" localSheetId="19">[1]worksheet!#REF!</definedName>
    <definedName name="_______DBA7" localSheetId="20">[1]worksheet!#REF!</definedName>
    <definedName name="_______DBA7" localSheetId="21">[1]worksheet!#REF!</definedName>
    <definedName name="_______DBA7" localSheetId="22">[1]worksheet!#REF!</definedName>
    <definedName name="_______DBA7" localSheetId="23">[1]worksheet!#REF!</definedName>
    <definedName name="_______DBA7" localSheetId="24">[1]worksheet!#REF!</definedName>
    <definedName name="_______DBA7" localSheetId="25">[1]worksheet!#REF!</definedName>
    <definedName name="_______DBA7" localSheetId="26">[1]worksheet!#REF!</definedName>
    <definedName name="_______DBA7" localSheetId="27">[1]worksheet!#REF!</definedName>
    <definedName name="_______DBA7" localSheetId="28">[1]worksheet!#REF!</definedName>
    <definedName name="_______DBA7" localSheetId="29">[1]worksheet!#REF!</definedName>
    <definedName name="_______DBA7" localSheetId="30">[1]worksheet!#REF!</definedName>
    <definedName name="_______DBA7" localSheetId="31">[1]worksheet!#REF!</definedName>
    <definedName name="_______DBA7" localSheetId="32">[1]worksheet!#REF!</definedName>
    <definedName name="_______DBA7" localSheetId="33">[1]worksheet!#REF!</definedName>
    <definedName name="_______DBA7" localSheetId="34">[1]worksheet!#REF!</definedName>
    <definedName name="_______DBA7" localSheetId="35">[1]worksheet!#REF!</definedName>
    <definedName name="_______DBA7" localSheetId="36">[1]worksheet!#REF!</definedName>
    <definedName name="_______DBA7" localSheetId="37">[1]worksheet!#REF!</definedName>
    <definedName name="_______DBA7" localSheetId="38">[1]worksheet!#REF!</definedName>
    <definedName name="_______DBA7" localSheetId="39">[1]worksheet!#REF!</definedName>
    <definedName name="_______DBA7" localSheetId="40">[1]worksheet!#REF!</definedName>
    <definedName name="_______DBA7" localSheetId="41">[1]worksheet!#REF!</definedName>
    <definedName name="_______DBA7" localSheetId="42">[1]worksheet!#REF!</definedName>
    <definedName name="_______DBA7" localSheetId="43">[1]worksheet!#REF!</definedName>
    <definedName name="_______DBA7" localSheetId="44">[1]worksheet!#REF!</definedName>
    <definedName name="_______DBA7" localSheetId="45">[1]worksheet!#REF!</definedName>
    <definedName name="_______DBA7" localSheetId="46">[1]worksheet!#REF!</definedName>
    <definedName name="_______DBA7" localSheetId="6">[1]worksheet!#REF!</definedName>
    <definedName name="_______DBA7" localSheetId="7">[1]worksheet!#REF!</definedName>
    <definedName name="_______DBA7" localSheetId="4">[1]worksheet!#REF!</definedName>
    <definedName name="_______DBA7" localSheetId="5">[1]worksheet!#REF!</definedName>
    <definedName name="_______DBA7">[1]worksheet!#REF!</definedName>
    <definedName name="_____DBA7" localSheetId="9">[1]worksheet!#REF!</definedName>
    <definedName name="_____DBA7" localSheetId="10">[1]worksheet!#REF!</definedName>
    <definedName name="_____DBA7" localSheetId="11">[1]worksheet!#REF!</definedName>
    <definedName name="_____DBA7" localSheetId="8">[1]worksheet!#REF!</definedName>
    <definedName name="_____DBA7" localSheetId="12">[1]worksheet!#REF!</definedName>
    <definedName name="_____DBA7" localSheetId="13">[1]worksheet!#REF!</definedName>
    <definedName name="_____DBA7" localSheetId="14">[1]worksheet!#REF!</definedName>
    <definedName name="_____DBA7" localSheetId="15">[1]worksheet!#REF!</definedName>
    <definedName name="_____DBA7" localSheetId="16">[1]worksheet!#REF!</definedName>
    <definedName name="_____DBA7" localSheetId="17">[1]worksheet!#REF!</definedName>
    <definedName name="_____DBA7" localSheetId="18">[1]worksheet!#REF!</definedName>
    <definedName name="_____DBA7" localSheetId="19">[1]worksheet!#REF!</definedName>
    <definedName name="_____DBA7" localSheetId="20">[1]worksheet!#REF!</definedName>
    <definedName name="_____DBA7" localSheetId="21">[1]worksheet!#REF!</definedName>
    <definedName name="_____DBA7" localSheetId="22">[1]worksheet!#REF!</definedName>
    <definedName name="_____DBA7" localSheetId="23">[1]worksheet!#REF!</definedName>
    <definedName name="_____DBA7" localSheetId="24">[1]worksheet!#REF!</definedName>
    <definedName name="_____DBA7" localSheetId="25">[1]worksheet!#REF!</definedName>
    <definedName name="_____DBA7" localSheetId="26">[1]worksheet!#REF!</definedName>
    <definedName name="_____DBA7" localSheetId="27">[1]worksheet!#REF!</definedName>
    <definedName name="_____DBA7" localSheetId="28">[1]worksheet!#REF!</definedName>
    <definedName name="_____DBA7" localSheetId="29">[1]worksheet!#REF!</definedName>
    <definedName name="_____DBA7" localSheetId="30">[1]worksheet!#REF!</definedName>
    <definedName name="_____DBA7" localSheetId="31">[1]worksheet!#REF!</definedName>
    <definedName name="_____DBA7" localSheetId="32">[1]worksheet!#REF!</definedName>
    <definedName name="_____DBA7" localSheetId="33">[1]worksheet!#REF!</definedName>
    <definedName name="_____DBA7" localSheetId="34">[1]worksheet!#REF!</definedName>
    <definedName name="_____DBA7" localSheetId="35">[1]worksheet!#REF!</definedName>
    <definedName name="_____DBA7" localSheetId="36">[1]worksheet!#REF!</definedName>
    <definedName name="_____DBA7" localSheetId="37">[1]worksheet!#REF!</definedName>
    <definedName name="_____DBA7" localSheetId="38">[1]worksheet!#REF!</definedName>
    <definedName name="_____DBA7" localSheetId="39">[1]worksheet!#REF!</definedName>
    <definedName name="_____DBA7" localSheetId="40">[1]worksheet!#REF!</definedName>
    <definedName name="_____DBA7" localSheetId="41">[1]worksheet!#REF!</definedName>
    <definedName name="_____DBA7" localSheetId="42">[1]worksheet!#REF!</definedName>
    <definedName name="_____DBA7" localSheetId="43">[1]worksheet!#REF!</definedName>
    <definedName name="_____DBA7" localSheetId="44">[1]worksheet!#REF!</definedName>
    <definedName name="_____DBA7" localSheetId="45">[1]worksheet!#REF!</definedName>
    <definedName name="_____DBA7" localSheetId="46">[1]worksheet!#REF!</definedName>
    <definedName name="_____DBA7" localSheetId="6">[1]worksheet!#REF!</definedName>
    <definedName name="_____DBA7" localSheetId="7">[1]worksheet!#REF!</definedName>
    <definedName name="_____DBA7" localSheetId="4">[1]worksheet!#REF!</definedName>
    <definedName name="_____DBA7" localSheetId="5">[1]worksheet!#REF!</definedName>
    <definedName name="_____DBA7">[1]worksheet!#REF!</definedName>
    <definedName name="____DBA7" localSheetId="9">[1]worksheet!#REF!</definedName>
    <definedName name="____DBA7" localSheetId="10">[1]worksheet!#REF!</definedName>
    <definedName name="____DBA7" localSheetId="11">[1]worksheet!#REF!</definedName>
    <definedName name="____DBA7" localSheetId="8">[1]worksheet!#REF!</definedName>
    <definedName name="____DBA7" localSheetId="12">[1]worksheet!#REF!</definedName>
    <definedName name="____DBA7" localSheetId="13">[1]worksheet!#REF!</definedName>
    <definedName name="____DBA7" localSheetId="14">[1]worksheet!#REF!</definedName>
    <definedName name="____DBA7" localSheetId="15">[1]worksheet!#REF!</definedName>
    <definedName name="____DBA7" localSheetId="16">[1]worksheet!#REF!</definedName>
    <definedName name="____DBA7" localSheetId="17">[1]worksheet!#REF!</definedName>
    <definedName name="____DBA7" localSheetId="18">[1]worksheet!#REF!</definedName>
    <definedName name="____DBA7" localSheetId="19">[1]worksheet!#REF!</definedName>
    <definedName name="____DBA7" localSheetId="20">[1]worksheet!#REF!</definedName>
    <definedName name="____DBA7" localSheetId="21">[1]worksheet!#REF!</definedName>
    <definedName name="____DBA7" localSheetId="22">[1]worksheet!#REF!</definedName>
    <definedName name="____DBA7" localSheetId="23">[1]worksheet!#REF!</definedName>
    <definedName name="____DBA7" localSheetId="24">[1]worksheet!#REF!</definedName>
    <definedName name="____DBA7" localSheetId="25">[1]worksheet!#REF!</definedName>
    <definedName name="____DBA7" localSheetId="26">[1]worksheet!#REF!</definedName>
    <definedName name="____DBA7" localSheetId="27">[1]worksheet!#REF!</definedName>
    <definedName name="____DBA7" localSheetId="28">[1]worksheet!#REF!</definedName>
    <definedName name="____DBA7" localSheetId="29">[1]worksheet!#REF!</definedName>
    <definedName name="____DBA7" localSheetId="30">[1]worksheet!#REF!</definedName>
    <definedName name="____DBA7" localSheetId="31">[1]worksheet!#REF!</definedName>
    <definedName name="____DBA7" localSheetId="32">[1]worksheet!#REF!</definedName>
    <definedName name="____DBA7" localSheetId="33">[1]worksheet!#REF!</definedName>
    <definedName name="____DBA7" localSheetId="34">[1]worksheet!#REF!</definedName>
    <definedName name="____DBA7" localSheetId="35">[1]worksheet!#REF!</definedName>
    <definedName name="____DBA7" localSheetId="36">[1]worksheet!#REF!</definedName>
    <definedName name="____DBA7" localSheetId="37">[1]worksheet!#REF!</definedName>
    <definedName name="____DBA7" localSheetId="38">[1]worksheet!#REF!</definedName>
    <definedName name="____DBA7" localSheetId="39">[1]worksheet!#REF!</definedName>
    <definedName name="____DBA7" localSheetId="40">[1]worksheet!#REF!</definedName>
    <definedName name="____DBA7" localSheetId="41">[1]worksheet!#REF!</definedName>
    <definedName name="____DBA7" localSheetId="42">[1]worksheet!#REF!</definedName>
    <definedName name="____DBA7" localSheetId="43">[1]worksheet!#REF!</definedName>
    <definedName name="____DBA7" localSheetId="44">[1]worksheet!#REF!</definedName>
    <definedName name="____DBA7" localSheetId="45">[1]worksheet!#REF!</definedName>
    <definedName name="____DBA7" localSheetId="46">[1]worksheet!#REF!</definedName>
    <definedName name="____DBA7" localSheetId="6">[1]worksheet!#REF!</definedName>
    <definedName name="____DBA7" localSheetId="7">[1]worksheet!#REF!</definedName>
    <definedName name="____DBA7" localSheetId="4">[1]worksheet!#REF!</definedName>
    <definedName name="____DBA7" localSheetId="5">[1]worksheet!#REF!</definedName>
    <definedName name="____DBA7">[1]worksheet!#REF!</definedName>
    <definedName name="___DBA7" localSheetId="9">[1]worksheet!#REF!</definedName>
    <definedName name="___DBA7" localSheetId="10">[1]worksheet!#REF!</definedName>
    <definedName name="___DBA7" localSheetId="11">[1]worksheet!#REF!</definedName>
    <definedName name="___DBA7" localSheetId="8">[1]worksheet!#REF!</definedName>
    <definedName name="___DBA7" localSheetId="12">[1]worksheet!#REF!</definedName>
    <definedName name="___DBA7" localSheetId="13">[1]worksheet!#REF!</definedName>
    <definedName name="___DBA7" localSheetId="14">[1]worksheet!#REF!</definedName>
    <definedName name="___DBA7" localSheetId="15">[1]worksheet!#REF!</definedName>
    <definedName name="___DBA7" localSheetId="16">[1]worksheet!#REF!</definedName>
    <definedName name="___DBA7" localSheetId="17">[1]worksheet!#REF!</definedName>
    <definedName name="___DBA7" localSheetId="18">[1]worksheet!#REF!</definedName>
    <definedName name="___DBA7" localSheetId="19">[1]worksheet!#REF!</definedName>
    <definedName name="___DBA7" localSheetId="20">[1]worksheet!#REF!</definedName>
    <definedName name="___DBA7" localSheetId="21">[1]worksheet!#REF!</definedName>
    <definedName name="___DBA7" localSheetId="22">[1]worksheet!#REF!</definedName>
    <definedName name="___DBA7" localSheetId="23">[1]worksheet!#REF!</definedName>
    <definedName name="___DBA7" localSheetId="24">[1]worksheet!#REF!</definedName>
    <definedName name="___DBA7" localSheetId="25">[1]worksheet!#REF!</definedName>
    <definedName name="___DBA7" localSheetId="26">[1]worksheet!#REF!</definedName>
    <definedName name="___DBA7" localSheetId="27">[1]worksheet!#REF!</definedName>
    <definedName name="___DBA7" localSheetId="28">[1]worksheet!#REF!</definedName>
    <definedName name="___DBA7" localSheetId="29">[1]worksheet!#REF!</definedName>
    <definedName name="___DBA7" localSheetId="30">[1]worksheet!#REF!</definedName>
    <definedName name="___DBA7" localSheetId="31">[1]worksheet!#REF!</definedName>
    <definedName name="___DBA7" localSheetId="32">[1]worksheet!#REF!</definedName>
    <definedName name="___DBA7" localSheetId="33">[1]worksheet!#REF!</definedName>
    <definedName name="___DBA7" localSheetId="34">[1]worksheet!#REF!</definedName>
    <definedName name="___DBA7" localSheetId="35">[1]worksheet!#REF!</definedName>
    <definedName name="___DBA7" localSheetId="36">[1]worksheet!#REF!</definedName>
    <definedName name="___DBA7" localSheetId="37">[1]worksheet!#REF!</definedName>
    <definedName name="___DBA7" localSheetId="38">[1]worksheet!#REF!</definedName>
    <definedName name="___DBA7" localSheetId="39">[1]worksheet!#REF!</definedName>
    <definedName name="___DBA7" localSheetId="40">[1]worksheet!#REF!</definedName>
    <definedName name="___DBA7" localSheetId="41">[1]worksheet!#REF!</definedName>
    <definedName name="___DBA7" localSheetId="42">[1]worksheet!#REF!</definedName>
    <definedName name="___DBA7" localSheetId="43">[1]worksheet!#REF!</definedName>
    <definedName name="___DBA7" localSheetId="44">[1]worksheet!#REF!</definedName>
    <definedName name="___DBA7" localSheetId="45">[1]worksheet!#REF!</definedName>
    <definedName name="___DBA7" localSheetId="46">[1]worksheet!#REF!</definedName>
    <definedName name="___DBA7" localSheetId="6">[1]worksheet!#REF!</definedName>
    <definedName name="___DBA7" localSheetId="7">[1]worksheet!#REF!</definedName>
    <definedName name="___DBA7" localSheetId="4">[1]worksheet!#REF!</definedName>
    <definedName name="___DBA7" localSheetId="5">[1]worksheet!#REF!</definedName>
    <definedName name="___DBA7">[1]worksheet!#REF!</definedName>
    <definedName name="__123Graph_A" hidden="1">[2]A!#REF!</definedName>
    <definedName name="__123Graph_APL" hidden="1">[2]A!#REF!</definedName>
    <definedName name="__123Graph_B" hidden="1">[2]A!#REF!</definedName>
    <definedName name="__123Graph_BPL" hidden="1">[2]A!#REF!</definedName>
    <definedName name="__123Graph_C" hidden="1">[2]A!#REF!</definedName>
    <definedName name="__123Graph_CPL" hidden="1">[2]A!#REF!</definedName>
    <definedName name="__123Graph_D" hidden="1">[2]A!#REF!</definedName>
    <definedName name="__123Graph_DPL" hidden="1">[2]A!#REF!</definedName>
    <definedName name="__123Graph_E" hidden="1">[2]A!#REF!</definedName>
    <definedName name="__123Graph_EPL" hidden="1">[2]A!#REF!</definedName>
    <definedName name="__123Graph_F" hidden="1">[2]A!#REF!</definedName>
    <definedName name="__123Graph_FPL" hidden="1">[2]A!#REF!</definedName>
    <definedName name="__123Graph_X" hidden="1">[2]A!#REF!</definedName>
    <definedName name="__123Graph_XPL" hidden="1">[2]A!#REF!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hidden="1">[5]GRAPH!#REF!</definedName>
    <definedName name="_21__123Graph_FCHART_9" hidden="1">[5]GRAPH!#REF!</definedName>
    <definedName name="_22__123Graph_XCHART_2" hidden="1">[4]GRAPH!$D$6:$O$6</definedName>
    <definedName name="_23__123Graph_XCHART_3" hidden="1">[4]GRAPH!$D$11:$O$11</definedName>
    <definedName name="_234Graph_CPL"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9">#REF!</definedName>
    <definedName name="_2Excel_BuiltIn_Print_Area_1_1" localSheetId="10">#REF!</definedName>
    <definedName name="_2Excel_BuiltIn_Print_Area_1_1" localSheetId="11">#REF!</definedName>
    <definedName name="_2Excel_BuiltIn_Print_Area_1_1" localSheetId="8">#REF!</definedName>
    <definedName name="_2Excel_BuiltIn_Print_Area_1_1" localSheetId="12">#REF!</definedName>
    <definedName name="_2Excel_BuiltIn_Print_Area_1_1" localSheetId="13">#REF!</definedName>
    <definedName name="_2Excel_BuiltIn_Print_Area_1_1" localSheetId="14">#REF!</definedName>
    <definedName name="_2Excel_BuiltIn_Print_Area_1_1" localSheetId="15">#REF!</definedName>
    <definedName name="_2Excel_BuiltIn_Print_Area_1_1" localSheetId="16">#REF!</definedName>
    <definedName name="_2Excel_BuiltIn_Print_Area_1_1" localSheetId="17">#REF!</definedName>
    <definedName name="_2Excel_BuiltIn_Print_Area_1_1" localSheetId="18">#REF!</definedName>
    <definedName name="_2Excel_BuiltIn_Print_Area_1_1" localSheetId="19">#REF!</definedName>
    <definedName name="_2Excel_BuiltIn_Print_Area_1_1" localSheetId="20">#REF!</definedName>
    <definedName name="_2Excel_BuiltIn_Print_Area_1_1" localSheetId="21">#REF!</definedName>
    <definedName name="_2Excel_BuiltIn_Print_Area_1_1" localSheetId="22">#REF!</definedName>
    <definedName name="_2Excel_BuiltIn_Print_Area_1_1" localSheetId="23">#REF!</definedName>
    <definedName name="_2Excel_BuiltIn_Print_Area_1_1" localSheetId="24">#REF!</definedName>
    <definedName name="_2Excel_BuiltIn_Print_Area_1_1" localSheetId="25">#REF!</definedName>
    <definedName name="_2Excel_BuiltIn_Print_Area_1_1" localSheetId="26">#REF!</definedName>
    <definedName name="_2Excel_BuiltIn_Print_Area_1_1" localSheetId="27">#REF!</definedName>
    <definedName name="_2Excel_BuiltIn_Print_Area_1_1" localSheetId="28">#REF!</definedName>
    <definedName name="_2Excel_BuiltIn_Print_Area_1_1" localSheetId="29">#REF!</definedName>
    <definedName name="_2Excel_BuiltIn_Print_Area_1_1" localSheetId="30">#REF!</definedName>
    <definedName name="_2Excel_BuiltIn_Print_Area_1_1" localSheetId="31">#REF!</definedName>
    <definedName name="_2Excel_BuiltIn_Print_Area_1_1" localSheetId="32">#REF!</definedName>
    <definedName name="_2Excel_BuiltIn_Print_Area_1_1" localSheetId="33">#REF!</definedName>
    <definedName name="_2Excel_BuiltIn_Print_Area_1_1" localSheetId="34">#REF!</definedName>
    <definedName name="_2Excel_BuiltIn_Print_Area_1_1" localSheetId="35">#REF!</definedName>
    <definedName name="_2Excel_BuiltIn_Print_Area_1_1" localSheetId="36">#REF!</definedName>
    <definedName name="_2Excel_BuiltIn_Print_Area_1_1" localSheetId="37">#REF!</definedName>
    <definedName name="_2Excel_BuiltIn_Print_Area_1_1" localSheetId="38">#REF!</definedName>
    <definedName name="_2Excel_BuiltIn_Print_Area_1_1" localSheetId="39">#REF!</definedName>
    <definedName name="_2Excel_BuiltIn_Print_Area_1_1" localSheetId="40">#REF!</definedName>
    <definedName name="_2Excel_BuiltIn_Print_Area_1_1" localSheetId="41">#REF!</definedName>
    <definedName name="_2Excel_BuiltIn_Print_Area_1_1" localSheetId="42">#REF!</definedName>
    <definedName name="_2Excel_BuiltIn_Print_Area_1_1" localSheetId="43">#REF!</definedName>
    <definedName name="_2Excel_BuiltIn_Print_Area_1_1" localSheetId="44">#REF!</definedName>
    <definedName name="_2Excel_BuiltIn_Print_Area_1_1" localSheetId="45">#REF!</definedName>
    <definedName name="_2Excel_BuiltIn_Print_Area_1_1" localSheetId="46">#REF!</definedName>
    <definedName name="_2Excel_BuiltIn_Print_Area_1_1" localSheetId="6">#REF!</definedName>
    <definedName name="_2Excel_BuiltIn_Print_Area_1_1" localSheetId="7">#REF!</definedName>
    <definedName name="_2Excel_BuiltIn_Print_Area_1_1" localSheetId="4">#REF!</definedName>
    <definedName name="_2Excel_BuiltIn_Print_Area_1_1" localSheetId="5">#REF!</definedName>
    <definedName name="_2Excel_BuiltIn_Print_Area_1_1">#REF!</definedName>
    <definedName name="_3__123Graph_BCHART_3" hidden="1">[4]GRAPH!$D$13:$O$13</definedName>
    <definedName name="_3Excel_BuiltIn_Print_Area_2_1" localSheetId="9">#REF!</definedName>
    <definedName name="_3Excel_BuiltIn_Print_Area_2_1" localSheetId="10">#REF!</definedName>
    <definedName name="_3Excel_BuiltIn_Print_Area_2_1" localSheetId="11">#REF!</definedName>
    <definedName name="_3Excel_BuiltIn_Print_Area_2_1" localSheetId="8">#REF!</definedName>
    <definedName name="_3Excel_BuiltIn_Print_Area_2_1" localSheetId="12">#REF!</definedName>
    <definedName name="_3Excel_BuiltIn_Print_Area_2_1" localSheetId="13">#REF!</definedName>
    <definedName name="_3Excel_BuiltIn_Print_Area_2_1" localSheetId="14">#REF!</definedName>
    <definedName name="_3Excel_BuiltIn_Print_Area_2_1" localSheetId="15">#REF!</definedName>
    <definedName name="_3Excel_BuiltIn_Print_Area_2_1" localSheetId="16">#REF!</definedName>
    <definedName name="_3Excel_BuiltIn_Print_Area_2_1" localSheetId="17">#REF!</definedName>
    <definedName name="_3Excel_BuiltIn_Print_Area_2_1" localSheetId="18">#REF!</definedName>
    <definedName name="_3Excel_BuiltIn_Print_Area_2_1" localSheetId="19">#REF!</definedName>
    <definedName name="_3Excel_BuiltIn_Print_Area_2_1" localSheetId="20">#REF!</definedName>
    <definedName name="_3Excel_BuiltIn_Print_Area_2_1" localSheetId="21">#REF!</definedName>
    <definedName name="_3Excel_BuiltIn_Print_Area_2_1" localSheetId="22">#REF!</definedName>
    <definedName name="_3Excel_BuiltIn_Print_Area_2_1" localSheetId="23">#REF!</definedName>
    <definedName name="_3Excel_BuiltIn_Print_Area_2_1" localSheetId="24">#REF!</definedName>
    <definedName name="_3Excel_BuiltIn_Print_Area_2_1" localSheetId="25">#REF!</definedName>
    <definedName name="_3Excel_BuiltIn_Print_Area_2_1" localSheetId="26">#REF!</definedName>
    <definedName name="_3Excel_BuiltIn_Print_Area_2_1" localSheetId="27">#REF!</definedName>
    <definedName name="_3Excel_BuiltIn_Print_Area_2_1" localSheetId="28">#REF!</definedName>
    <definedName name="_3Excel_BuiltIn_Print_Area_2_1" localSheetId="29">#REF!</definedName>
    <definedName name="_3Excel_BuiltIn_Print_Area_2_1" localSheetId="30">#REF!</definedName>
    <definedName name="_3Excel_BuiltIn_Print_Area_2_1" localSheetId="31">#REF!</definedName>
    <definedName name="_3Excel_BuiltIn_Print_Area_2_1" localSheetId="32">#REF!</definedName>
    <definedName name="_3Excel_BuiltIn_Print_Area_2_1" localSheetId="33">#REF!</definedName>
    <definedName name="_3Excel_BuiltIn_Print_Area_2_1" localSheetId="34">#REF!</definedName>
    <definedName name="_3Excel_BuiltIn_Print_Area_2_1" localSheetId="35">#REF!</definedName>
    <definedName name="_3Excel_BuiltIn_Print_Area_2_1" localSheetId="36">#REF!</definedName>
    <definedName name="_3Excel_BuiltIn_Print_Area_2_1" localSheetId="37">#REF!</definedName>
    <definedName name="_3Excel_BuiltIn_Print_Area_2_1" localSheetId="38">#REF!</definedName>
    <definedName name="_3Excel_BuiltIn_Print_Area_2_1" localSheetId="39">#REF!</definedName>
    <definedName name="_3Excel_BuiltIn_Print_Area_2_1" localSheetId="40">#REF!</definedName>
    <definedName name="_3Excel_BuiltIn_Print_Area_2_1" localSheetId="41">#REF!</definedName>
    <definedName name="_3Excel_BuiltIn_Print_Area_2_1" localSheetId="42">#REF!</definedName>
    <definedName name="_3Excel_BuiltIn_Print_Area_2_1" localSheetId="43">#REF!</definedName>
    <definedName name="_3Excel_BuiltIn_Print_Area_2_1" localSheetId="44">#REF!</definedName>
    <definedName name="_3Excel_BuiltIn_Print_Area_2_1" localSheetId="45">#REF!</definedName>
    <definedName name="_3Excel_BuiltIn_Print_Area_2_1" localSheetId="46">#REF!</definedName>
    <definedName name="_3Excel_BuiltIn_Print_Area_2_1" localSheetId="6">#REF!</definedName>
    <definedName name="_3Excel_BuiltIn_Print_Area_2_1" localSheetId="7">#REF!</definedName>
    <definedName name="_3Excel_BuiltIn_Print_Area_2_1" localSheetId="4">#REF!</definedName>
    <definedName name="_3Excel_BuiltIn_Print_Area_2_1" localSheetId="5">#REF!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hidden="1">[5]GRAPH!#REF!</definedName>
    <definedName name="_DBA7">[1]worksheet!#REF!</definedName>
    <definedName name="_Fill" localSheetId="9" hidden="1">#REF!</definedName>
    <definedName name="_Fill" localSheetId="10" hidden="1">#REF!</definedName>
    <definedName name="_Fill" localSheetId="11" hidden="1">#REF!</definedName>
    <definedName name="_Fill" localSheetId="8"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20"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29" hidden="1">#REF!</definedName>
    <definedName name="_Fill" localSheetId="30" hidden="1">#REF!</definedName>
    <definedName name="_Fill" localSheetId="31" hidden="1">#REF!</definedName>
    <definedName name="_Fill" localSheetId="32" hidden="1">#REF!</definedName>
    <definedName name="_Fill" localSheetId="33" hidden="1">#REF!</definedName>
    <definedName name="_Fill" localSheetId="34" hidden="1">#REF!</definedName>
    <definedName name="_Fill" localSheetId="35" hidden="1">#REF!</definedName>
    <definedName name="_Fill" localSheetId="36" hidden="1">#REF!</definedName>
    <definedName name="_Fill" localSheetId="37" hidden="1">#REF!</definedName>
    <definedName name="_Fill" localSheetId="38" hidden="1">#REF!</definedName>
    <definedName name="_Fill" localSheetId="39" hidden="1">#REF!</definedName>
    <definedName name="_Fill" localSheetId="40" hidden="1">#REF!</definedName>
    <definedName name="_Fill" localSheetId="41" hidden="1">#REF!</definedName>
    <definedName name="_Fill" localSheetId="42" hidden="1">#REF!</definedName>
    <definedName name="_Fill" localSheetId="43" hidden="1">#REF!</definedName>
    <definedName name="_Fill" localSheetId="44" hidden="1">#REF!</definedName>
    <definedName name="_Fill" localSheetId="45" hidden="1">#REF!</definedName>
    <definedName name="_Fill" localSheetId="46" hidden="1">#REF!</definedName>
    <definedName name="_Fill" localSheetId="6" hidden="1">#REF!</definedName>
    <definedName name="_Fill" localSheetId="7" hidden="1">#REF!</definedName>
    <definedName name="_Fill" localSheetId="4" hidden="1">#REF!</definedName>
    <definedName name="_Fill" localSheetId="5" hidden="1">#REF!</definedName>
    <definedName name="_Fill" hidden="1">#REF!</definedName>
    <definedName name="_Fill1" hidden="1">[6]PPH1298S!$A$7:$A$34</definedName>
    <definedName name="_xlnm._FilterDatabase" localSheetId="9" hidden="1">'[7](40)G&amp;A'!#REF!</definedName>
    <definedName name="_xlnm._FilterDatabase" localSheetId="10" hidden="1">'[7](40)G&amp;A'!#REF!</definedName>
    <definedName name="_xlnm._FilterDatabase" localSheetId="11" hidden="1">'[7](40)G&amp;A'!#REF!</definedName>
    <definedName name="_xlnm._FilterDatabase" localSheetId="8" hidden="1">'[7](40)G&amp;A'!#REF!</definedName>
    <definedName name="_xlnm._FilterDatabase" localSheetId="12" hidden="1">'[7](40)G&amp;A'!#REF!</definedName>
    <definedName name="_xlnm._FilterDatabase" localSheetId="13" hidden="1">'[7](40)G&amp;A'!#REF!</definedName>
    <definedName name="_xlnm._FilterDatabase" localSheetId="14" hidden="1">'[7](40)G&amp;A'!#REF!</definedName>
    <definedName name="_xlnm._FilterDatabase" localSheetId="15" hidden="1">'[7](40)G&amp;A'!#REF!</definedName>
    <definedName name="_xlnm._FilterDatabase" localSheetId="16" hidden="1">'[7](40)G&amp;A'!#REF!</definedName>
    <definedName name="_xlnm._FilterDatabase" localSheetId="17" hidden="1">'[7](40)G&amp;A'!#REF!</definedName>
    <definedName name="_xlnm._FilterDatabase" localSheetId="18" hidden="1">'[7](40)G&amp;A'!#REF!</definedName>
    <definedName name="_xlnm._FilterDatabase" localSheetId="19" hidden="1">'[7](40)G&amp;A'!#REF!</definedName>
    <definedName name="_xlnm._FilterDatabase" localSheetId="20" hidden="1">'[7](40)G&amp;A'!#REF!</definedName>
    <definedName name="_xlnm._FilterDatabase" localSheetId="21" hidden="1">'[7](40)G&amp;A'!#REF!</definedName>
    <definedName name="_xlnm._FilterDatabase" localSheetId="22" hidden="1">'[7](40)G&amp;A'!#REF!</definedName>
    <definedName name="_xlnm._FilterDatabase" localSheetId="23" hidden="1">'[7](40)G&amp;A'!#REF!</definedName>
    <definedName name="_xlnm._FilterDatabase" localSheetId="24" hidden="1">'[7](40)G&amp;A'!#REF!</definedName>
    <definedName name="_xlnm._FilterDatabase" localSheetId="25" hidden="1">'[7](40)G&amp;A'!#REF!</definedName>
    <definedName name="_xlnm._FilterDatabase" localSheetId="26" hidden="1">'[7](40)G&amp;A'!#REF!</definedName>
    <definedName name="_xlnm._FilterDatabase" localSheetId="27" hidden="1">'[7](40)G&amp;A'!#REF!</definedName>
    <definedName name="_xlnm._FilterDatabase" localSheetId="28" hidden="1">'[7](40)G&amp;A'!#REF!</definedName>
    <definedName name="_xlnm._FilterDatabase" localSheetId="29" hidden="1">'[7](40)G&amp;A'!#REF!</definedName>
    <definedName name="_xlnm._FilterDatabase" localSheetId="30" hidden="1">'[7](40)G&amp;A'!#REF!</definedName>
    <definedName name="_xlnm._FilterDatabase" localSheetId="31" hidden="1">'[7](40)G&amp;A'!#REF!</definedName>
    <definedName name="_xlnm._FilterDatabase" localSheetId="32" hidden="1">'[7](40)G&amp;A'!#REF!</definedName>
    <definedName name="_xlnm._FilterDatabase" localSheetId="33" hidden="1">'[7](40)G&amp;A'!#REF!</definedName>
    <definedName name="_xlnm._FilterDatabase" localSheetId="34" hidden="1">'[7](40)G&amp;A'!#REF!</definedName>
    <definedName name="_xlnm._FilterDatabase" localSheetId="35" hidden="1">'[7](40)G&amp;A'!#REF!</definedName>
    <definedName name="_xlnm._FilterDatabase" localSheetId="36" hidden="1">'[7](40)G&amp;A'!#REF!</definedName>
    <definedName name="_xlnm._FilterDatabase" localSheetId="37" hidden="1">'[7](40)G&amp;A'!#REF!</definedName>
    <definedName name="_xlnm._FilterDatabase" localSheetId="38" hidden="1">'[7](40)G&amp;A'!#REF!</definedName>
    <definedName name="_xlnm._FilterDatabase" localSheetId="39" hidden="1">'[7](40)G&amp;A'!#REF!</definedName>
    <definedName name="_xlnm._FilterDatabase" localSheetId="40" hidden="1">'[7](40)G&amp;A'!#REF!</definedName>
    <definedName name="_xlnm._FilterDatabase" localSheetId="41" hidden="1">'[7](40)G&amp;A'!#REF!</definedName>
    <definedName name="_xlnm._FilterDatabase" localSheetId="42" hidden="1">'[7](40)G&amp;A'!#REF!</definedName>
    <definedName name="_xlnm._FilterDatabase" localSheetId="43" hidden="1">'[7](40)G&amp;A'!#REF!</definedName>
    <definedName name="_xlnm._FilterDatabase" localSheetId="44" hidden="1">'[7](40)G&amp;A'!#REF!</definedName>
    <definedName name="_xlnm._FilterDatabase" localSheetId="45" hidden="1">'[7](40)G&amp;A'!#REF!</definedName>
    <definedName name="_xlnm._FilterDatabase" localSheetId="46" hidden="1">'[7](40)G&amp;A'!#REF!</definedName>
    <definedName name="_xlnm._FilterDatabase" localSheetId="2" hidden="1">Data!$A$4:$S$4</definedName>
    <definedName name="_xlnm._FilterDatabase" localSheetId="47" hidden="1">'Data (6)'!$A$4:$T$4</definedName>
    <definedName name="_xlnm._FilterDatabase" localSheetId="6" hidden="1">'[7](40)G&amp;A'!#REF!</definedName>
    <definedName name="_xlnm._FilterDatabase" localSheetId="7" hidden="1">'[7](40)G&amp;A'!#REF!</definedName>
    <definedName name="_xlnm._FilterDatabase" localSheetId="4" hidden="1">'[7](40)G&amp;A'!#REF!</definedName>
    <definedName name="_xlnm._FilterDatabase" localSheetId="5" hidden="1">'[7](40)G&amp;A'!#REF!</definedName>
    <definedName name="_xlnm._FilterDatabase" hidden="1">'[7](40)G&amp;A'!#REF!</definedName>
    <definedName name="_K1" localSheetId="9" hidden="1">[8]Final!#REF!</definedName>
    <definedName name="_K1" localSheetId="10" hidden="1">[8]Final!#REF!</definedName>
    <definedName name="_K1" localSheetId="11" hidden="1">[8]Final!#REF!</definedName>
    <definedName name="_K1" localSheetId="8" hidden="1">[8]Final!#REF!</definedName>
    <definedName name="_K1" localSheetId="12" hidden="1">[8]Final!#REF!</definedName>
    <definedName name="_K1" localSheetId="13" hidden="1">[8]Final!#REF!</definedName>
    <definedName name="_K1" localSheetId="14" hidden="1">[8]Final!#REF!</definedName>
    <definedName name="_K1" localSheetId="15" hidden="1">[8]Final!#REF!</definedName>
    <definedName name="_K1" localSheetId="16" hidden="1">[8]Final!#REF!</definedName>
    <definedName name="_K1" localSheetId="17" hidden="1">[8]Final!#REF!</definedName>
    <definedName name="_K1" localSheetId="18" hidden="1">[8]Final!#REF!</definedName>
    <definedName name="_K1" localSheetId="19" hidden="1">[8]Final!#REF!</definedName>
    <definedName name="_K1" localSheetId="20" hidden="1">[8]Final!#REF!</definedName>
    <definedName name="_K1" localSheetId="21" hidden="1">[8]Final!#REF!</definedName>
    <definedName name="_K1" localSheetId="22" hidden="1">[8]Final!#REF!</definedName>
    <definedName name="_K1" localSheetId="23" hidden="1">[8]Final!#REF!</definedName>
    <definedName name="_K1" localSheetId="24" hidden="1">[8]Final!#REF!</definedName>
    <definedName name="_K1" localSheetId="25" hidden="1">[8]Final!#REF!</definedName>
    <definedName name="_K1" localSheetId="26" hidden="1">[8]Final!#REF!</definedName>
    <definedName name="_K1" localSheetId="27" hidden="1">[8]Final!#REF!</definedName>
    <definedName name="_K1" localSheetId="28" hidden="1">[8]Final!#REF!</definedName>
    <definedName name="_K1" localSheetId="29" hidden="1">[8]Final!#REF!</definedName>
    <definedName name="_K1" localSheetId="30" hidden="1">[8]Final!#REF!</definedName>
    <definedName name="_K1" localSheetId="31" hidden="1">[8]Final!#REF!</definedName>
    <definedName name="_K1" localSheetId="32" hidden="1">[8]Final!#REF!</definedName>
    <definedName name="_K1" localSheetId="33" hidden="1">[8]Final!#REF!</definedName>
    <definedName name="_K1" localSheetId="34" hidden="1">[8]Final!#REF!</definedName>
    <definedName name="_K1" localSheetId="35" hidden="1">[8]Final!#REF!</definedName>
    <definedName name="_K1" localSheetId="36" hidden="1">[8]Final!#REF!</definedName>
    <definedName name="_K1" localSheetId="37" hidden="1">[8]Final!#REF!</definedName>
    <definedName name="_K1" localSheetId="38" hidden="1">[8]Final!#REF!</definedName>
    <definedName name="_K1" localSheetId="39" hidden="1">[8]Final!#REF!</definedName>
    <definedName name="_K1" localSheetId="40" hidden="1">[8]Final!#REF!</definedName>
    <definedName name="_K1" localSheetId="41" hidden="1">[8]Final!#REF!</definedName>
    <definedName name="_K1" localSheetId="42" hidden="1">[8]Final!#REF!</definedName>
    <definedName name="_K1" localSheetId="43" hidden="1">[8]Final!#REF!</definedName>
    <definedName name="_K1" localSheetId="44" hidden="1">[8]Final!#REF!</definedName>
    <definedName name="_K1" localSheetId="45" hidden="1">[8]Final!#REF!</definedName>
    <definedName name="_K1" localSheetId="46" hidden="1">[8]Final!#REF!</definedName>
    <definedName name="_K1" localSheetId="6" hidden="1">[8]Final!#REF!</definedName>
    <definedName name="_K1" localSheetId="7" hidden="1">[8]Final!#REF!</definedName>
    <definedName name="_K1" localSheetId="4" hidden="1">[8]Final!#REF!</definedName>
    <definedName name="_K1" localSheetId="5" hidden="1">[8]Final!#REF!</definedName>
    <definedName name="_K1" hidden="1">[8]Final!#REF!</definedName>
    <definedName name="_Key1" localSheetId="9" hidden="1">#REF!</definedName>
    <definedName name="_Key1" localSheetId="10" hidden="1">#REF!</definedName>
    <definedName name="_Key1" localSheetId="11" hidden="1">#REF!</definedName>
    <definedName name="_Key1" localSheetId="8"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29" hidden="1">#REF!</definedName>
    <definedName name="_Key1" localSheetId="30" hidden="1">#REF!</definedName>
    <definedName name="_Key1" localSheetId="31" hidden="1">#REF!</definedName>
    <definedName name="_Key1" localSheetId="32" hidden="1">#REF!</definedName>
    <definedName name="_Key1" localSheetId="33" hidden="1">#REF!</definedName>
    <definedName name="_Key1" localSheetId="34" hidden="1">#REF!</definedName>
    <definedName name="_Key1" localSheetId="35" hidden="1">#REF!</definedName>
    <definedName name="_Key1" localSheetId="36" hidden="1">#REF!</definedName>
    <definedName name="_Key1" localSheetId="37" hidden="1">#REF!</definedName>
    <definedName name="_Key1" localSheetId="38" hidden="1">#REF!</definedName>
    <definedName name="_Key1" localSheetId="39" hidden="1">#REF!</definedName>
    <definedName name="_Key1" localSheetId="40" hidden="1">#REF!</definedName>
    <definedName name="_Key1" localSheetId="41" hidden="1">#REF!</definedName>
    <definedName name="_Key1" localSheetId="42" hidden="1">#REF!</definedName>
    <definedName name="_Key1" localSheetId="43" hidden="1">#REF!</definedName>
    <definedName name="_Key1" localSheetId="44" hidden="1">#REF!</definedName>
    <definedName name="_Key1" localSheetId="45" hidden="1">#REF!</definedName>
    <definedName name="_Key1" localSheetId="46" hidden="1">#REF!</definedName>
    <definedName name="_Key1" localSheetId="6" hidden="1">#REF!</definedName>
    <definedName name="_Key1" localSheetId="7" hidden="1">#REF!</definedName>
    <definedName name="_Key1" localSheetId="4" hidden="1">#REF!</definedName>
    <definedName name="_Key1" localSheetId="5" hidden="1">#REF!</definedName>
    <definedName name="_Key1" hidden="1">#REF!</definedName>
    <definedName name="_Key2" localSheetId="9" hidden="1">#REF!</definedName>
    <definedName name="_Key2" localSheetId="10" hidden="1">#REF!</definedName>
    <definedName name="_Key2" localSheetId="11" hidden="1">#REF!</definedName>
    <definedName name="_Key2" localSheetId="8" hidden="1">#REF!</definedName>
    <definedName name="_Key2" localSheetId="12" hidden="1">#REF!</definedName>
    <definedName name="_Key2" localSheetId="13"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19" hidden="1">#REF!</definedName>
    <definedName name="_Key2" localSheetId="20"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29" hidden="1">#REF!</definedName>
    <definedName name="_Key2" localSheetId="30" hidden="1">#REF!</definedName>
    <definedName name="_Key2" localSheetId="31" hidden="1">#REF!</definedName>
    <definedName name="_Key2" localSheetId="32" hidden="1">#REF!</definedName>
    <definedName name="_Key2" localSheetId="33" hidden="1">#REF!</definedName>
    <definedName name="_Key2" localSheetId="34" hidden="1">#REF!</definedName>
    <definedName name="_Key2" localSheetId="35" hidden="1">#REF!</definedName>
    <definedName name="_Key2" localSheetId="36" hidden="1">#REF!</definedName>
    <definedName name="_Key2" localSheetId="37" hidden="1">#REF!</definedName>
    <definedName name="_Key2" localSheetId="38" hidden="1">#REF!</definedName>
    <definedName name="_Key2" localSheetId="39" hidden="1">#REF!</definedName>
    <definedName name="_Key2" localSheetId="40" hidden="1">#REF!</definedName>
    <definedName name="_Key2" localSheetId="41" hidden="1">#REF!</definedName>
    <definedName name="_Key2" localSheetId="42" hidden="1">#REF!</definedName>
    <definedName name="_Key2" localSheetId="43" hidden="1">#REF!</definedName>
    <definedName name="_Key2" localSheetId="44" hidden="1">#REF!</definedName>
    <definedName name="_Key2" localSheetId="45" hidden="1">#REF!</definedName>
    <definedName name="_Key2" localSheetId="46" hidden="1">#REF!</definedName>
    <definedName name="_Key2" localSheetId="6" hidden="1">#REF!</definedName>
    <definedName name="_Key2" localSheetId="7" hidden="1">#REF!</definedName>
    <definedName name="_Key2" localSheetId="4" hidden="1">#REF!</definedName>
    <definedName name="_Key2" localSheetId="5" hidden="1">#REF!</definedName>
    <definedName name="_Key2" hidden="1">#REF!</definedName>
    <definedName name="_Order1" hidden="1">255</definedName>
    <definedName name="_Order2" hidden="1">255</definedName>
    <definedName name="_Q4"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9" hidden="1">#REF!</definedName>
    <definedName name="_Sort" localSheetId="10" hidden="1">#REF!</definedName>
    <definedName name="_Sort" localSheetId="11" hidden="1">#REF!</definedName>
    <definedName name="_Sort" localSheetId="8"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29" hidden="1">#REF!</definedName>
    <definedName name="_Sort" localSheetId="30" hidden="1">#REF!</definedName>
    <definedName name="_Sort" localSheetId="31" hidden="1">#REF!</definedName>
    <definedName name="_Sort" localSheetId="32" hidden="1">#REF!</definedName>
    <definedName name="_Sort" localSheetId="33" hidden="1">#REF!</definedName>
    <definedName name="_Sort" localSheetId="34" hidden="1">#REF!</definedName>
    <definedName name="_Sort" localSheetId="35" hidden="1">#REF!</definedName>
    <definedName name="_Sort" localSheetId="36" hidden="1">#REF!</definedName>
    <definedName name="_Sort" localSheetId="37" hidden="1">#REF!</definedName>
    <definedName name="_Sort" localSheetId="38" hidden="1">#REF!</definedName>
    <definedName name="_Sort" localSheetId="39" hidden="1">#REF!</definedName>
    <definedName name="_Sort" localSheetId="40" hidden="1">#REF!</definedName>
    <definedName name="_Sort" localSheetId="41" hidden="1">#REF!</definedName>
    <definedName name="_Sort" localSheetId="42" hidden="1">#REF!</definedName>
    <definedName name="_Sort" localSheetId="43" hidden="1">#REF!</definedName>
    <definedName name="_Sort" localSheetId="44" hidden="1">#REF!</definedName>
    <definedName name="_Sort" localSheetId="45" hidden="1">#REF!</definedName>
    <definedName name="_Sort" localSheetId="46" hidden="1">#REF!</definedName>
    <definedName name="_Sort" localSheetId="6" hidden="1">#REF!</definedName>
    <definedName name="_Sort" localSheetId="7" hidden="1">#REF!</definedName>
    <definedName name="_Sort" localSheetId="4" hidden="1">#REF!</definedName>
    <definedName name="_Sort" localSheetId="5" hidden="1">#REF!</definedName>
    <definedName name="_Sort" hidden="1">#REF!</definedName>
    <definedName name="a" localSheetId="9" hidden="1">#REF!</definedName>
    <definedName name="a" localSheetId="10" hidden="1">#REF!</definedName>
    <definedName name="a" localSheetId="11" hidden="1">#REF!</definedName>
    <definedName name="a" localSheetId="8" hidden="1">#REF!</definedName>
    <definedName name="a" localSheetId="12" hidden="1">#REF!</definedName>
    <definedName name="a" localSheetId="13" hidden="1">#REF!</definedName>
    <definedName name="a" localSheetId="14" hidden="1">#REF!</definedName>
    <definedName name="a" localSheetId="15" hidden="1">#REF!</definedName>
    <definedName name="a" localSheetId="16" hidden="1">#REF!</definedName>
    <definedName name="a" localSheetId="17" hidden="1">#REF!</definedName>
    <definedName name="a" localSheetId="18" hidden="1">#REF!</definedName>
    <definedName name="a" localSheetId="19" hidden="1">#REF!</definedName>
    <definedName name="a" localSheetId="20" hidden="1">#REF!</definedName>
    <definedName name="a" localSheetId="21" hidden="1">#REF!</definedName>
    <definedName name="a" localSheetId="22" hidden="1">#REF!</definedName>
    <definedName name="a" localSheetId="23" hidden="1">#REF!</definedName>
    <definedName name="a" localSheetId="24" hidden="1">#REF!</definedName>
    <definedName name="a" localSheetId="25" hidden="1">#REF!</definedName>
    <definedName name="a" localSheetId="26" hidden="1">#REF!</definedName>
    <definedName name="a" localSheetId="27" hidden="1">#REF!</definedName>
    <definedName name="a" localSheetId="28" hidden="1">#REF!</definedName>
    <definedName name="a" localSheetId="29" hidden="1">#REF!</definedName>
    <definedName name="a" localSheetId="30" hidden="1">#REF!</definedName>
    <definedName name="a" localSheetId="31" hidden="1">#REF!</definedName>
    <definedName name="a" localSheetId="32" hidden="1">#REF!</definedName>
    <definedName name="a" localSheetId="33" hidden="1">#REF!</definedName>
    <definedName name="a" localSheetId="34" hidden="1">#REF!</definedName>
    <definedName name="a" localSheetId="35" hidden="1">#REF!</definedName>
    <definedName name="a" localSheetId="36" hidden="1">#REF!</definedName>
    <definedName name="a" localSheetId="37" hidden="1">#REF!</definedName>
    <definedName name="a" localSheetId="38" hidden="1">#REF!</definedName>
    <definedName name="a" localSheetId="39" hidden="1">#REF!</definedName>
    <definedName name="a" localSheetId="40" hidden="1">#REF!</definedName>
    <definedName name="a" localSheetId="41" hidden="1">#REF!</definedName>
    <definedName name="a" localSheetId="42" hidden="1">#REF!</definedName>
    <definedName name="a" localSheetId="43" hidden="1">#REF!</definedName>
    <definedName name="a" localSheetId="44" hidden="1">#REF!</definedName>
    <definedName name="a" localSheetId="45" hidden="1">#REF!</definedName>
    <definedName name="a" localSheetId="46" hidden="1">#REF!</definedName>
    <definedName name="a" localSheetId="6" hidden="1">#REF!</definedName>
    <definedName name="a" localSheetId="7" hidden="1">#REF!</definedName>
    <definedName name="a" localSheetId="4" hidden="1">#REF!</definedName>
    <definedName name="a" localSheetId="5" hidden="1">#REF!</definedName>
    <definedName name="a" hidden="1">#REF!</definedName>
    <definedName name="aa" localSheetId="9" hidden="1">#REF!</definedName>
    <definedName name="aa" localSheetId="10" hidden="1">#REF!</definedName>
    <definedName name="aa" localSheetId="11" hidden="1">#REF!</definedName>
    <definedName name="aa" localSheetId="8" hidden="1">#REF!</definedName>
    <definedName name="aa" localSheetId="12" hidden="1">#REF!</definedName>
    <definedName name="aa" localSheetId="13" hidden="1">#REF!</definedName>
    <definedName name="aa" localSheetId="14" hidden="1">#REF!</definedName>
    <definedName name="aa" localSheetId="15" hidden="1">#REF!</definedName>
    <definedName name="aa" localSheetId="16" hidden="1">#REF!</definedName>
    <definedName name="aa" localSheetId="17" hidden="1">#REF!</definedName>
    <definedName name="aa" localSheetId="18" hidden="1">#REF!</definedName>
    <definedName name="aa" localSheetId="19" hidden="1">#REF!</definedName>
    <definedName name="aa" localSheetId="20" hidden="1">#REF!</definedName>
    <definedName name="aa" localSheetId="21" hidden="1">#REF!</definedName>
    <definedName name="aa" localSheetId="22" hidden="1">#REF!</definedName>
    <definedName name="aa" localSheetId="23" hidden="1">#REF!</definedName>
    <definedName name="aa" localSheetId="24" hidden="1">#REF!</definedName>
    <definedName name="aa" localSheetId="25" hidden="1">#REF!</definedName>
    <definedName name="aa" localSheetId="26" hidden="1">#REF!</definedName>
    <definedName name="aa" localSheetId="27" hidden="1">#REF!</definedName>
    <definedName name="aa" localSheetId="28" hidden="1">#REF!</definedName>
    <definedName name="aa" localSheetId="29" hidden="1">#REF!</definedName>
    <definedName name="aa" localSheetId="30" hidden="1">#REF!</definedName>
    <definedName name="aa" localSheetId="31" hidden="1">#REF!</definedName>
    <definedName name="aa" localSheetId="32" hidden="1">#REF!</definedName>
    <definedName name="aa" localSheetId="33" hidden="1">#REF!</definedName>
    <definedName name="aa" localSheetId="34" hidden="1">#REF!</definedName>
    <definedName name="aa" localSheetId="35" hidden="1">#REF!</definedName>
    <definedName name="aa" localSheetId="36" hidden="1">#REF!</definedName>
    <definedName name="aa" localSheetId="37" hidden="1">#REF!</definedName>
    <definedName name="aa" localSheetId="38" hidden="1">#REF!</definedName>
    <definedName name="aa" localSheetId="39" hidden="1">#REF!</definedName>
    <definedName name="aa" localSheetId="40" hidden="1">#REF!</definedName>
    <definedName name="aa" localSheetId="41" hidden="1">#REF!</definedName>
    <definedName name="aa" localSheetId="42" hidden="1">#REF!</definedName>
    <definedName name="aa" localSheetId="43" hidden="1">#REF!</definedName>
    <definedName name="aa" localSheetId="44" hidden="1">#REF!</definedName>
    <definedName name="aa" localSheetId="45" hidden="1">#REF!</definedName>
    <definedName name="aa" localSheetId="46" hidden="1">#REF!</definedName>
    <definedName name="aa" localSheetId="6" hidden="1">#REF!</definedName>
    <definedName name="aa" localSheetId="7" hidden="1">#REF!</definedName>
    <definedName name="aa" localSheetId="4" hidden="1">#REF!</definedName>
    <definedName name="aa" localSheetId="5" hidden="1">#REF!</definedName>
    <definedName name="aa" hidden="1">#REF!</definedName>
    <definedName name="aaa" localSheetId="9" hidden="1">{#N/A,#N/A,FALSE,"Aging Summary";#N/A,#N/A,FALSE,"Ratio Analysis";#N/A,#N/A,FALSE,"Test 120 Day Accts";#N/A,#N/A,FALSE,"Tickmarks"}</definedName>
    <definedName name="aaa" localSheetId="10" hidden="1">{#N/A,#N/A,FALSE,"Aging Summary";#N/A,#N/A,FALSE,"Ratio Analysis";#N/A,#N/A,FALSE,"Test 120 Day Accts";#N/A,#N/A,FALSE,"Tickmarks"}</definedName>
    <definedName name="aaa" localSheetId="11" hidden="1">{#N/A,#N/A,FALSE,"Aging Summary";#N/A,#N/A,FALSE,"Ratio Analysis";#N/A,#N/A,FALSE,"Test 120 Day Accts";#N/A,#N/A,FALSE,"Tickmarks"}</definedName>
    <definedName name="aaa" localSheetId="8" hidden="1">{#N/A,#N/A,FALSE,"Aging Summary";#N/A,#N/A,FALSE,"Ratio Analysis";#N/A,#N/A,FALSE,"Test 120 Day Accts";#N/A,#N/A,FALSE,"Tickmarks"}</definedName>
    <definedName name="aaa" localSheetId="12" hidden="1">{#N/A,#N/A,FALSE,"Aging Summary";#N/A,#N/A,FALSE,"Ratio Analysis";#N/A,#N/A,FALSE,"Test 120 Day Accts";#N/A,#N/A,FALSE,"Tickmarks"}</definedName>
    <definedName name="aaa" localSheetId="13" hidden="1">{#N/A,#N/A,FALSE,"Aging Summary";#N/A,#N/A,FALSE,"Ratio Analysis";#N/A,#N/A,FALSE,"Test 120 Day Accts";#N/A,#N/A,FALSE,"Tickmarks"}</definedName>
    <definedName name="aaa" localSheetId="14" hidden="1">{#N/A,#N/A,FALSE,"Aging Summary";#N/A,#N/A,FALSE,"Ratio Analysis";#N/A,#N/A,FALSE,"Test 120 Day Accts";#N/A,#N/A,FALSE,"Tickmarks"}</definedName>
    <definedName name="aaa" localSheetId="15" hidden="1">{#N/A,#N/A,FALSE,"Aging Summary";#N/A,#N/A,FALSE,"Ratio Analysis";#N/A,#N/A,FALSE,"Test 120 Day Accts";#N/A,#N/A,FALSE,"Tickmarks"}</definedName>
    <definedName name="aaa" localSheetId="16" hidden="1">{#N/A,#N/A,FALSE,"Aging Summary";#N/A,#N/A,FALSE,"Ratio Analysis";#N/A,#N/A,FALSE,"Test 120 Day Accts";#N/A,#N/A,FALSE,"Tickmarks"}</definedName>
    <definedName name="aaa" localSheetId="17" hidden="1">{#N/A,#N/A,FALSE,"Aging Summary";#N/A,#N/A,FALSE,"Ratio Analysis";#N/A,#N/A,FALSE,"Test 120 Day Accts";#N/A,#N/A,FALSE,"Tickmarks"}</definedName>
    <definedName name="aaa" localSheetId="18" hidden="1">{#N/A,#N/A,FALSE,"Aging Summary";#N/A,#N/A,FALSE,"Ratio Analysis";#N/A,#N/A,FALSE,"Test 120 Day Accts";#N/A,#N/A,FALSE,"Tickmarks"}</definedName>
    <definedName name="aaa" localSheetId="19" hidden="1">{#N/A,#N/A,FALSE,"Aging Summary";#N/A,#N/A,FALSE,"Ratio Analysis";#N/A,#N/A,FALSE,"Test 120 Day Accts";#N/A,#N/A,FALSE,"Tickmarks"}</definedName>
    <definedName name="aaa" localSheetId="20" hidden="1">{#N/A,#N/A,FALSE,"Aging Summary";#N/A,#N/A,FALSE,"Ratio Analysis";#N/A,#N/A,FALSE,"Test 120 Day Accts";#N/A,#N/A,FALSE,"Tickmarks"}</definedName>
    <definedName name="aaa" localSheetId="21" hidden="1">{#N/A,#N/A,FALSE,"Aging Summary";#N/A,#N/A,FALSE,"Ratio Analysis";#N/A,#N/A,FALSE,"Test 120 Day Accts";#N/A,#N/A,FALSE,"Tickmarks"}</definedName>
    <definedName name="aaa" localSheetId="22" hidden="1">{#N/A,#N/A,FALSE,"Aging Summary";#N/A,#N/A,FALSE,"Ratio Analysis";#N/A,#N/A,FALSE,"Test 120 Day Accts";#N/A,#N/A,FALSE,"Tickmarks"}</definedName>
    <definedName name="aaa" localSheetId="23" hidden="1">{#N/A,#N/A,FALSE,"Aging Summary";#N/A,#N/A,FALSE,"Ratio Analysis";#N/A,#N/A,FALSE,"Test 120 Day Accts";#N/A,#N/A,FALSE,"Tickmarks"}</definedName>
    <definedName name="aaa" localSheetId="24" hidden="1">{#N/A,#N/A,FALSE,"Aging Summary";#N/A,#N/A,FALSE,"Ratio Analysis";#N/A,#N/A,FALSE,"Test 120 Day Accts";#N/A,#N/A,FALSE,"Tickmarks"}</definedName>
    <definedName name="aaa" localSheetId="25" hidden="1">{#N/A,#N/A,FALSE,"Aging Summary";#N/A,#N/A,FALSE,"Ratio Analysis";#N/A,#N/A,FALSE,"Test 120 Day Accts";#N/A,#N/A,FALSE,"Tickmarks"}</definedName>
    <definedName name="aaa" localSheetId="26" hidden="1">{#N/A,#N/A,FALSE,"Aging Summary";#N/A,#N/A,FALSE,"Ratio Analysis";#N/A,#N/A,FALSE,"Test 120 Day Accts";#N/A,#N/A,FALSE,"Tickmarks"}</definedName>
    <definedName name="aaa" localSheetId="27" hidden="1">{#N/A,#N/A,FALSE,"Aging Summary";#N/A,#N/A,FALSE,"Ratio Analysis";#N/A,#N/A,FALSE,"Test 120 Day Accts";#N/A,#N/A,FALSE,"Tickmarks"}</definedName>
    <definedName name="aaa" localSheetId="28" hidden="1">{#N/A,#N/A,FALSE,"Aging Summary";#N/A,#N/A,FALSE,"Ratio Analysis";#N/A,#N/A,FALSE,"Test 120 Day Accts";#N/A,#N/A,FALSE,"Tickmarks"}</definedName>
    <definedName name="aaa" localSheetId="29" hidden="1">{#N/A,#N/A,FALSE,"Aging Summary";#N/A,#N/A,FALSE,"Ratio Analysis";#N/A,#N/A,FALSE,"Test 120 Day Accts";#N/A,#N/A,FALSE,"Tickmarks"}</definedName>
    <definedName name="aaa" localSheetId="30" hidden="1">{#N/A,#N/A,FALSE,"Aging Summary";#N/A,#N/A,FALSE,"Ratio Analysis";#N/A,#N/A,FALSE,"Test 120 Day Accts";#N/A,#N/A,FALSE,"Tickmarks"}</definedName>
    <definedName name="aaa" localSheetId="31" hidden="1">{#N/A,#N/A,FALSE,"Aging Summary";#N/A,#N/A,FALSE,"Ratio Analysis";#N/A,#N/A,FALSE,"Test 120 Day Accts";#N/A,#N/A,FALSE,"Tickmarks"}</definedName>
    <definedName name="aaa" localSheetId="32" hidden="1">{#N/A,#N/A,FALSE,"Aging Summary";#N/A,#N/A,FALSE,"Ratio Analysis";#N/A,#N/A,FALSE,"Test 120 Day Accts";#N/A,#N/A,FALSE,"Tickmarks"}</definedName>
    <definedName name="aaa" localSheetId="33" hidden="1">{#N/A,#N/A,FALSE,"Aging Summary";#N/A,#N/A,FALSE,"Ratio Analysis";#N/A,#N/A,FALSE,"Test 120 Day Accts";#N/A,#N/A,FALSE,"Tickmarks"}</definedName>
    <definedName name="aaa" localSheetId="34" hidden="1">{#N/A,#N/A,FALSE,"Aging Summary";#N/A,#N/A,FALSE,"Ratio Analysis";#N/A,#N/A,FALSE,"Test 120 Day Accts";#N/A,#N/A,FALSE,"Tickmarks"}</definedName>
    <definedName name="aaa" localSheetId="35" hidden="1">{#N/A,#N/A,FALSE,"Aging Summary";#N/A,#N/A,FALSE,"Ratio Analysis";#N/A,#N/A,FALSE,"Test 120 Day Accts";#N/A,#N/A,FALSE,"Tickmarks"}</definedName>
    <definedName name="aaa" localSheetId="36" hidden="1">{#N/A,#N/A,FALSE,"Aging Summary";#N/A,#N/A,FALSE,"Ratio Analysis";#N/A,#N/A,FALSE,"Test 120 Day Accts";#N/A,#N/A,FALSE,"Tickmarks"}</definedName>
    <definedName name="aaa" localSheetId="37" hidden="1">{#N/A,#N/A,FALSE,"Aging Summary";#N/A,#N/A,FALSE,"Ratio Analysis";#N/A,#N/A,FALSE,"Test 120 Day Accts";#N/A,#N/A,FALSE,"Tickmarks"}</definedName>
    <definedName name="aaa" localSheetId="38" hidden="1">{#N/A,#N/A,FALSE,"Aging Summary";#N/A,#N/A,FALSE,"Ratio Analysis";#N/A,#N/A,FALSE,"Test 120 Day Accts";#N/A,#N/A,FALSE,"Tickmarks"}</definedName>
    <definedName name="aaa" localSheetId="39" hidden="1">{#N/A,#N/A,FALSE,"Aging Summary";#N/A,#N/A,FALSE,"Ratio Analysis";#N/A,#N/A,FALSE,"Test 120 Day Accts";#N/A,#N/A,FALSE,"Tickmarks"}</definedName>
    <definedName name="aaa" localSheetId="40" hidden="1">{#N/A,#N/A,FALSE,"Aging Summary";#N/A,#N/A,FALSE,"Ratio Analysis";#N/A,#N/A,FALSE,"Test 120 Day Accts";#N/A,#N/A,FALSE,"Tickmarks"}</definedName>
    <definedName name="aaa" localSheetId="41" hidden="1">{#N/A,#N/A,FALSE,"Aging Summary";#N/A,#N/A,FALSE,"Ratio Analysis";#N/A,#N/A,FALSE,"Test 120 Day Accts";#N/A,#N/A,FALSE,"Tickmarks"}</definedName>
    <definedName name="aaa" localSheetId="42" hidden="1">{#N/A,#N/A,FALSE,"Aging Summary";#N/A,#N/A,FALSE,"Ratio Analysis";#N/A,#N/A,FALSE,"Test 120 Day Accts";#N/A,#N/A,FALSE,"Tickmarks"}</definedName>
    <definedName name="aaa" localSheetId="43" hidden="1">{#N/A,#N/A,FALSE,"Aging Summary";#N/A,#N/A,FALSE,"Ratio Analysis";#N/A,#N/A,FALSE,"Test 120 Day Accts";#N/A,#N/A,FALSE,"Tickmarks"}</definedName>
    <definedName name="aaa" localSheetId="44" hidden="1">{#N/A,#N/A,FALSE,"Aging Summary";#N/A,#N/A,FALSE,"Ratio Analysis";#N/A,#N/A,FALSE,"Test 120 Day Accts";#N/A,#N/A,FALSE,"Tickmarks"}</definedName>
    <definedName name="aaa" localSheetId="45" hidden="1">{#N/A,#N/A,FALSE,"Aging Summary";#N/A,#N/A,FALSE,"Ratio Analysis";#N/A,#N/A,FALSE,"Test 120 Day Accts";#N/A,#N/A,FALSE,"Tickmarks"}</definedName>
    <definedName name="aaa" localSheetId="46" hidden="1">{#N/A,#N/A,FALSE,"Aging Summary";#N/A,#N/A,FALSE,"Ratio Analysis";#N/A,#N/A,FALSE,"Test 120 Day Accts";#N/A,#N/A,FALSE,"Tickmarks"}</definedName>
    <definedName name="aaa" localSheetId="6" hidden="1">{#N/A,#N/A,FALSE,"Aging Summary";#N/A,#N/A,FALSE,"Ratio Analysis";#N/A,#N/A,FALSE,"Test 120 Day Accts";#N/A,#N/A,FALSE,"Tickmarks"}</definedName>
    <definedName name="aaa" localSheetId="7" hidden="1">{#N/A,#N/A,FALSE,"Aging Summary";#N/A,#N/A,FALSE,"Ratio Analysis";#N/A,#N/A,FALSE,"Test 120 Day Accts";#N/A,#N/A,FALSE,"Tickmarks"}</definedName>
    <definedName name="aaa" localSheetId="4" hidden="1">{#N/A,#N/A,FALSE,"Aging Summary";#N/A,#N/A,FALSE,"Ratio Analysis";#N/A,#N/A,FALSE,"Test 120 Day Accts";#N/A,#N/A,FALSE,"Tickmarks"}</definedName>
    <definedName name="aaa" localSheetId="5" hidden="1">{#N/A,#N/A,FALSE,"Aging Summary";#N/A,#N/A,FALSE,"Ratio Analysis";#N/A,#N/A,FALSE,"Test 120 Day Accts";#N/A,#N/A,FALSE,"Tickmarks"}</definedName>
    <definedName name="aaa" hidden="1">{#N/A,#N/A,FALSE,"Aging Summary";#N/A,#N/A,FALSE,"Ratio Analysis";#N/A,#N/A,FALSE,"Test 120 Day Accts";#N/A,#N/A,FALSE,"Tickmarks"}</definedName>
    <definedName name="aaaaaaaaaaaaaaaaaaaaa" localSheetId="9">#REF!</definedName>
    <definedName name="aaaaaaaaaaaaaaaaaaaaa" localSheetId="10">#REF!</definedName>
    <definedName name="aaaaaaaaaaaaaaaaaaaaa" localSheetId="11">#REF!</definedName>
    <definedName name="aaaaaaaaaaaaaaaaaaaaa" localSheetId="8">#REF!</definedName>
    <definedName name="aaaaaaaaaaaaaaaaaaaaa" localSheetId="12">#REF!</definedName>
    <definedName name="aaaaaaaaaaaaaaaaaaaaa" localSheetId="13">#REF!</definedName>
    <definedName name="aaaaaaaaaaaaaaaaaaaaa" localSheetId="14">#REF!</definedName>
    <definedName name="aaaaaaaaaaaaaaaaaaaaa" localSheetId="15">#REF!</definedName>
    <definedName name="aaaaaaaaaaaaaaaaaaaaa" localSheetId="16">#REF!</definedName>
    <definedName name="aaaaaaaaaaaaaaaaaaaaa" localSheetId="17">#REF!</definedName>
    <definedName name="aaaaaaaaaaaaaaaaaaaaa" localSheetId="18">#REF!</definedName>
    <definedName name="aaaaaaaaaaaaaaaaaaaaa" localSheetId="19">#REF!</definedName>
    <definedName name="aaaaaaaaaaaaaaaaaaaaa" localSheetId="20">#REF!</definedName>
    <definedName name="aaaaaaaaaaaaaaaaaaaaa" localSheetId="21">#REF!</definedName>
    <definedName name="aaaaaaaaaaaaaaaaaaaaa" localSheetId="22">#REF!</definedName>
    <definedName name="aaaaaaaaaaaaaaaaaaaaa" localSheetId="23">#REF!</definedName>
    <definedName name="aaaaaaaaaaaaaaaaaaaaa" localSheetId="24">#REF!</definedName>
    <definedName name="aaaaaaaaaaaaaaaaaaaaa" localSheetId="25">#REF!</definedName>
    <definedName name="aaaaaaaaaaaaaaaaaaaaa" localSheetId="26">#REF!</definedName>
    <definedName name="aaaaaaaaaaaaaaaaaaaaa" localSheetId="27">#REF!</definedName>
    <definedName name="aaaaaaaaaaaaaaaaaaaaa" localSheetId="28">#REF!</definedName>
    <definedName name="aaaaaaaaaaaaaaaaaaaaa" localSheetId="29">#REF!</definedName>
    <definedName name="aaaaaaaaaaaaaaaaaaaaa" localSheetId="30">#REF!</definedName>
    <definedName name="aaaaaaaaaaaaaaaaaaaaa" localSheetId="31">#REF!</definedName>
    <definedName name="aaaaaaaaaaaaaaaaaaaaa" localSheetId="32">#REF!</definedName>
    <definedName name="aaaaaaaaaaaaaaaaaaaaa" localSheetId="33">#REF!</definedName>
    <definedName name="aaaaaaaaaaaaaaaaaaaaa" localSheetId="34">#REF!</definedName>
    <definedName name="aaaaaaaaaaaaaaaaaaaaa" localSheetId="35">#REF!</definedName>
    <definedName name="aaaaaaaaaaaaaaaaaaaaa" localSheetId="36">#REF!</definedName>
    <definedName name="aaaaaaaaaaaaaaaaaaaaa" localSheetId="37">#REF!</definedName>
    <definedName name="aaaaaaaaaaaaaaaaaaaaa" localSheetId="38">#REF!</definedName>
    <definedName name="aaaaaaaaaaaaaaaaaaaaa" localSheetId="39">#REF!</definedName>
    <definedName name="aaaaaaaaaaaaaaaaaaaaa" localSheetId="40">#REF!</definedName>
    <definedName name="aaaaaaaaaaaaaaaaaaaaa" localSheetId="41">#REF!</definedName>
    <definedName name="aaaaaaaaaaaaaaaaaaaaa" localSheetId="42">#REF!</definedName>
    <definedName name="aaaaaaaaaaaaaaaaaaaaa" localSheetId="43">#REF!</definedName>
    <definedName name="aaaaaaaaaaaaaaaaaaaaa" localSheetId="44">#REF!</definedName>
    <definedName name="aaaaaaaaaaaaaaaaaaaaa" localSheetId="45">#REF!</definedName>
    <definedName name="aaaaaaaaaaaaaaaaaaaaa" localSheetId="46">#REF!</definedName>
    <definedName name="aaaaaaaaaaaaaaaaaaaaa" localSheetId="6">#REF!</definedName>
    <definedName name="aaaaaaaaaaaaaaaaaaaaa" localSheetId="7">#REF!</definedName>
    <definedName name="aaaaaaaaaaaaaaaaaaaaa" localSheetId="4">#REF!</definedName>
    <definedName name="aaaaaaaaaaaaaaaaaaaaa" localSheetId="5">#REF!</definedName>
    <definedName name="aaaaaaaaaaaaaaaaaaaaa">#REF!</definedName>
    <definedName name="aaaaaaaaaaaaaaaaaaaaaaa" localSheetId="9">#REF!</definedName>
    <definedName name="aaaaaaaaaaaaaaaaaaaaaaa" localSheetId="10">#REF!</definedName>
    <definedName name="aaaaaaaaaaaaaaaaaaaaaaa" localSheetId="11">#REF!</definedName>
    <definedName name="aaaaaaaaaaaaaaaaaaaaaaa" localSheetId="8">#REF!</definedName>
    <definedName name="aaaaaaaaaaaaaaaaaaaaaaa" localSheetId="12">#REF!</definedName>
    <definedName name="aaaaaaaaaaaaaaaaaaaaaaa" localSheetId="13">#REF!</definedName>
    <definedName name="aaaaaaaaaaaaaaaaaaaaaaa" localSheetId="14">#REF!</definedName>
    <definedName name="aaaaaaaaaaaaaaaaaaaaaaa" localSheetId="15">#REF!</definedName>
    <definedName name="aaaaaaaaaaaaaaaaaaaaaaa" localSheetId="16">#REF!</definedName>
    <definedName name="aaaaaaaaaaaaaaaaaaaaaaa" localSheetId="17">#REF!</definedName>
    <definedName name="aaaaaaaaaaaaaaaaaaaaaaa" localSheetId="18">#REF!</definedName>
    <definedName name="aaaaaaaaaaaaaaaaaaaaaaa" localSheetId="19">#REF!</definedName>
    <definedName name="aaaaaaaaaaaaaaaaaaaaaaa" localSheetId="20">#REF!</definedName>
    <definedName name="aaaaaaaaaaaaaaaaaaaaaaa" localSheetId="21">#REF!</definedName>
    <definedName name="aaaaaaaaaaaaaaaaaaaaaaa" localSheetId="22">#REF!</definedName>
    <definedName name="aaaaaaaaaaaaaaaaaaaaaaa" localSheetId="23">#REF!</definedName>
    <definedName name="aaaaaaaaaaaaaaaaaaaaaaa" localSheetId="24">#REF!</definedName>
    <definedName name="aaaaaaaaaaaaaaaaaaaaaaa" localSheetId="25">#REF!</definedName>
    <definedName name="aaaaaaaaaaaaaaaaaaaaaaa" localSheetId="26">#REF!</definedName>
    <definedName name="aaaaaaaaaaaaaaaaaaaaaaa" localSheetId="27">#REF!</definedName>
    <definedName name="aaaaaaaaaaaaaaaaaaaaaaa" localSheetId="28">#REF!</definedName>
    <definedName name="aaaaaaaaaaaaaaaaaaaaaaa" localSheetId="29">#REF!</definedName>
    <definedName name="aaaaaaaaaaaaaaaaaaaaaaa" localSheetId="30">#REF!</definedName>
    <definedName name="aaaaaaaaaaaaaaaaaaaaaaa" localSheetId="31">#REF!</definedName>
    <definedName name="aaaaaaaaaaaaaaaaaaaaaaa" localSheetId="32">#REF!</definedName>
    <definedName name="aaaaaaaaaaaaaaaaaaaaaaa" localSheetId="33">#REF!</definedName>
    <definedName name="aaaaaaaaaaaaaaaaaaaaaaa" localSheetId="34">#REF!</definedName>
    <definedName name="aaaaaaaaaaaaaaaaaaaaaaa" localSheetId="35">#REF!</definedName>
    <definedName name="aaaaaaaaaaaaaaaaaaaaaaa" localSheetId="36">#REF!</definedName>
    <definedName name="aaaaaaaaaaaaaaaaaaaaaaa" localSheetId="37">#REF!</definedName>
    <definedName name="aaaaaaaaaaaaaaaaaaaaaaa" localSheetId="38">#REF!</definedName>
    <definedName name="aaaaaaaaaaaaaaaaaaaaaaa" localSheetId="39">#REF!</definedName>
    <definedName name="aaaaaaaaaaaaaaaaaaaaaaa" localSheetId="40">#REF!</definedName>
    <definedName name="aaaaaaaaaaaaaaaaaaaaaaa" localSheetId="41">#REF!</definedName>
    <definedName name="aaaaaaaaaaaaaaaaaaaaaaa" localSheetId="42">#REF!</definedName>
    <definedName name="aaaaaaaaaaaaaaaaaaaaaaa" localSheetId="43">#REF!</definedName>
    <definedName name="aaaaaaaaaaaaaaaaaaaaaaa" localSheetId="44">#REF!</definedName>
    <definedName name="aaaaaaaaaaaaaaaaaaaaaaa" localSheetId="45">#REF!</definedName>
    <definedName name="aaaaaaaaaaaaaaaaaaaaaaa" localSheetId="46">#REF!</definedName>
    <definedName name="aaaaaaaaaaaaaaaaaaaaaaa" localSheetId="6">#REF!</definedName>
    <definedName name="aaaaaaaaaaaaaaaaaaaaaaa" localSheetId="7">#REF!</definedName>
    <definedName name="aaaaaaaaaaaaaaaaaaaaaaa" localSheetId="4">#REF!</definedName>
    <definedName name="aaaaaaaaaaaaaaaaaaaaaaa" localSheetId="5">#REF!</definedName>
    <definedName name="aaaaaaaaaaaaaaaaaaaaaaa">#REF!</definedName>
    <definedName name="aaaaaaaaaaaaaaaaaaaaaaaaaaaaaaaa" localSheetId="9">#REF!</definedName>
    <definedName name="aaaaaaaaaaaaaaaaaaaaaaaaaaaaaaaa" localSheetId="10">#REF!</definedName>
    <definedName name="aaaaaaaaaaaaaaaaaaaaaaaaaaaaaaaa" localSheetId="11">#REF!</definedName>
    <definedName name="aaaaaaaaaaaaaaaaaaaaaaaaaaaaaaaa" localSheetId="8">#REF!</definedName>
    <definedName name="aaaaaaaaaaaaaaaaaaaaaaaaaaaaaaaa" localSheetId="12">#REF!</definedName>
    <definedName name="aaaaaaaaaaaaaaaaaaaaaaaaaaaaaaaa" localSheetId="13">#REF!</definedName>
    <definedName name="aaaaaaaaaaaaaaaaaaaaaaaaaaaaaaaa" localSheetId="14">#REF!</definedName>
    <definedName name="aaaaaaaaaaaaaaaaaaaaaaaaaaaaaaaa" localSheetId="15">#REF!</definedName>
    <definedName name="aaaaaaaaaaaaaaaaaaaaaaaaaaaaaaaa" localSheetId="16">#REF!</definedName>
    <definedName name="aaaaaaaaaaaaaaaaaaaaaaaaaaaaaaaa" localSheetId="17">#REF!</definedName>
    <definedName name="aaaaaaaaaaaaaaaaaaaaaaaaaaaaaaaa" localSheetId="18">#REF!</definedName>
    <definedName name="aaaaaaaaaaaaaaaaaaaaaaaaaaaaaaaa" localSheetId="19">#REF!</definedName>
    <definedName name="aaaaaaaaaaaaaaaaaaaaaaaaaaaaaaaa" localSheetId="20">#REF!</definedName>
    <definedName name="aaaaaaaaaaaaaaaaaaaaaaaaaaaaaaaa" localSheetId="21">#REF!</definedName>
    <definedName name="aaaaaaaaaaaaaaaaaaaaaaaaaaaaaaaa" localSheetId="22">#REF!</definedName>
    <definedName name="aaaaaaaaaaaaaaaaaaaaaaaaaaaaaaaa" localSheetId="23">#REF!</definedName>
    <definedName name="aaaaaaaaaaaaaaaaaaaaaaaaaaaaaaaa" localSheetId="24">#REF!</definedName>
    <definedName name="aaaaaaaaaaaaaaaaaaaaaaaaaaaaaaaa" localSheetId="25">#REF!</definedName>
    <definedName name="aaaaaaaaaaaaaaaaaaaaaaaaaaaaaaaa" localSheetId="26">#REF!</definedName>
    <definedName name="aaaaaaaaaaaaaaaaaaaaaaaaaaaaaaaa" localSheetId="27">#REF!</definedName>
    <definedName name="aaaaaaaaaaaaaaaaaaaaaaaaaaaaaaaa" localSheetId="28">#REF!</definedName>
    <definedName name="aaaaaaaaaaaaaaaaaaaaaaaaaaaaaaaa" localSheetId="29">#REF!</definedName>
    <definedName name="aaaaaaaaaaaaaaaaaaaaaaaaaaaaaaaa" localSheetId="30">#REF!</definedName>
    <definedName name="aaaaaaaaaaaaaaaaaaaaaaaaaaaaaaaa" localSheetId="31">#REF!</definedName>
    <definedName name="aaaaaaaaaaaaaaaaaaaaaaaaaaaaaaaa" localSheetId="32">#REF!</definedName>
    <definedName name="aaaaaaaaaaaaaaaaaaaaaaaaaaaaaaaa" localSheetId="33">#REF!</definedName>
    <definedName name="aaaaaaaaaaaaaaaaaaaaaaaaaaaaaaaa" localSheetId="34">#REF!</definedName>
    <definedName name="aaaaaaaaaaaaaaaaaaaaaaaaaaaaaaaa" localSheetId="35">#REF!</definedName>
    <definedName name="aaaaaaaaaaaaaaaaaaaaaaaaaaaaaaaa" localSheetId="36">#REF!</definedName>
    <definedName name="aaaaaaaaaaaaaaaaaaaaaaaaaaaaaaaa" localSheetId="37">#REF!</definedName>
    <definedName name="aaaaaaaaaaaaaaaaaaaaaaaaaaaaaaaa" localSheetId="38">#REF!</definedName>
    <definedName name="aaaaaaaaaaaaaaaaaaaaaaaaaaaaaaaa" localSheetId="39">#REF!</definedName>
    <definedName name="aaaaaaaaaaaaaaaaaaaaaaaaaaaaaaaa" localSheetId="40">#REF!</definedName>
    <definedName name="aaaaaaaaaaaaaaaaaaaaaaaaaaaaaaaa" localSheetId="41">#REF!</definedName>
    <definedName name="aaaaaaaaaaaaaaaaaaaaaaaaaaaaaaaa" localSheetId="42">#REF!</definedName>
    <definedName name="aaaaaaaaaaaaaaaaaaaaaaaaaaaaaaaa" localSheetId="43">#REF!</definedName>
    <definedName name="aaaaaaaaaaaaaaaaaaaaaaaaaaaaaaaa" localSheetId="44">#REF!</definedName>
    <definedName name="aaaaaaaaaaaaaaaaaaaaaaaaaaaaaaaa" localSheetId="45">#REF!</definedName>
    <definedName name="aaaaaaaaaaaaaaaaaaaaaaaaaaaaaaaa" localSheetId="46">#REF!</definedName>
    <definedName name="aaaaaaaaaaaaaaaaaaaaaaaaaaaaaaaa" localSheetId="6">#REF!</definedName>
    <definedName name="aaaaaaaaaaaaaaaaaaaaaaaaaaaaaaaa" localSheetId="7">#REF!</definedName>
    <definedName name="aaaaaaaaaaaaaaaaaaaaaaaaaaaaaaaa" localSheetId="4">#REF!</definedName>
    <definedName name="aaaaaaaaaaaaaaaaaaaaaaaaaaaaaaaa" localSheetId="5">#REF!</definedName>
    <definedName name="aaaaaaaaaaaaaaaaaaaaaaaaaaaaaaaa">#REF!</definedName>
    <definedName name="ahdahahdjah" localSheetId="9" hidden="1">{#N/A,#N/A,FALSE,"Aging Summary";#N/A,#N/A,FALSE,"Ratio Analysis";#N/A,#N/A,FALSE,"Test 120 Day Accts";#N/A,#N/A,FALSE,"Tickmarks"}</definedName>
    <definedName name="ahdahahdjah" localSheetId="10" hidden="1">{#N/A,#N/A,FALSE,"Aging Summary";#N/A,#N/A,FALSE,"Ratio Analysis";#N/A,#N/A,FALSE,"Test 120 Day Accts";#N/A,#N/A,FALSE,"Tickmarks"}</definedName>
    <definedName name="ahdahahdjah" localSheetId="11" hidden="1">{#N/A,#N/A,FALSE,"Aging Summary";#N/A,#N/A,FALSE,"Ratio Analysis";#N/A,#N/A,FALSE,"Test 120 Day Accts";#N/A,#N/A,FALSE,"Tickmarks"}</definedName>
    <definedName name="ahdahahdjah" localSheetId="8" hidden="1">{#N/A,#N/A,FALSE,"Aging Summary";#N/A,#N/A,FALSE,"Ratio Analysis";#N/A,#N/A,FALSE,"Test 120 Day Accts";#N/A,#N/A,FALSE,"Tickmarks"}</definedName>
    <definedName name="ahdahahdjah" localSheetId="12" hidden="1">{#N/A,#N/A,FALSE,"Aging Summary";#N/A,#N/A,FALSE,"Ratio Analysis";#N/A,#N/A,FALSE,"Test 120 Day Accts";#N/A,#N/A,FALSE,"Tickmarks"}</definedName>
    <definedName name="ahdahahdjah" localSheetId="13" hidden="1">{#N/A,#N/A,FALSE,"Aging Summary";#N/A,#N/A,FALSE,"Ratio Analysis";#N/A,#N/A,FALSE,"Test 120 Day Accts";#N/A,#N/A,FALSE,"Tickmarks"}</definedName>
    <definedName name="ahdahahdjah" localSheetId="14" hidden="1">{#N/A,#N/A,FALSE,"Aging Summary";#N/A,#N/A,FALSE,"Ratio Analysis";#N/A,#N/A,FALSE,"Test 120 Day Accts";#N/A,#N/A,FALSE,"Tickmarks"}</definedName>
    <definedName name="ahdahahdjah" localSheetId="15" hidden="1">{#N/A,#N/A,FALSE,"Aging Summary";#N/A,#N/A,FALSE,"Ratio Analysis";#N/A,#N/A,FALSE,"Test 120 Day Accts";#N/A,#N/A,FALSE,"Tickmarks"}</definedName>
    <definedName name="ahdahahdjah" localSheetId="16" hidden="1">{#N/A,#N/A,FALSE,"Aging Summary";#N/A,#N/A,FALSE,"Ratio Analysis";#N/A,#N/A,FALSE,"Test 120 Day Accts";#N/A,#N/A,FALSE,"Tickmarks"}</definedName>
    <definedName name="ahdahahdjah" localSheetId="17" hidden="1">{#N/A,#N/A,FALSE,"Aging Summary";#N/A,#N/A,FALSE,"Ratio Analysis";#N/A,#N/A,FALSE,"Test 120 Day Accts";#N/A,#N/A,FALSE,"Tickmarks"}</definedName>
    <definedName name="ahdahahdjah" localSheetId="18" hidden="1">{#N/A,#N/A,FALSE,"Aging Summary";#N/A,#N/A,FALSE,"Ratio Analysis";#N/A,#N/A,FALSE,"Test 120 Day Accts";#N/A,#N/A,FALSE,"Tickmarks"}</definedName>
    <definedName name="ahdahahdjah" localSheetId="19" hidden="1">{#N/A,#N/A,FALSE,"Aging Summary";#N/A,#N/A,FALSE,"Ratio Analysis";#N/A,#N/A,FALSE,"Test 120 Day Accts";#N/A,#N/A,FALSE,"Tickmarks"}</definedName>
    <definedName name="ahdahahdjah" localSheetId="20" hidden="1">{#N/A,#N/A,FALSE,"Aging Summary";#N/A,#N/A,FALSE,"Ratio Analysis";#N/A,#N/A,FALSE,"Test 120 Day Accts";#N/A,#N/A,FALSE,"Tickmarks"}</definedName>
    <definedName name="ahdahahdjah" localSheetId="21" hidden="1">{#N/A,#N/A,FALSE,"Aging Summary";#N/A,#N/A,FALSE,"Ratio Analysis";#N/A,#N/A,FALSE,"Test 120 Day Accts";#N/A,#N/A,FALSE,"Tickmarks"}</definedName>
    <definedName name="ahdahahdjah" localSheetId="22" hidden="1">{#N/A,#N/A,FALSE,"Aging Summary";#N/A,#N/A,FALSE,"Ratio Analysis";#N/A,#N/A,FALSE,"Test 120 Day Accts";#N/A,#N/A,FALSE,"Tickmarks"}</definedName>
    <definedName name="ahdahahdjah" localSheetId="23" hidden="1">{#N/A,#N/A,FALSE,"Aging Summary";#N/A,#N/A,FALSE,"Ratio Analysis";#N/A,#N/A,FALSE,"Test 120 Day Accts";#N/A,#N/A,FALSE,"Tickmarks"}</definedName>
    <definedName name="ahdahahdjah" localSheetId="24" hidden="1">{#N/A,#N/A,FALSE,"Aging Summary";#N/A,#N/A,FALSE,"Ratio Analysis";#N/A,#N/A,FALSE,"Test 120 Day Accts";#N/A,#N/A,FALSE,"Tickmarks"}</definedName>
    <definedName name="ahdahahdjah" localSheetId="25" hidden="1">{#N/A,#N/A,FALSE,"Aging Summary";#N/A,#N/A,FALSE,"Ratio Analysis";#N/A,#N/A,FALSE,"Test 120 Day Accts";#N/A,#N/A,FALSE,"Tickmarks"}</definedName>
    <definedName name="ahdahahdjah" localSheetId="26" hidden="1">{#N/A,#N/A,FALSE,"Aging Summary";#N/A,#N/A,FALSE,"Ratio Analysis";#N/A,#N/A,FALSE,"Test 120 Day Accts";#N/A,#N/A,FALSE,"Tickmarks"}</definedName>
    <definedName name="ahdahahdjah" localSheetId="27" hidden="1">{#N/A,#N/A,FALSE,"Aging Summary";#N/A,#N/A,FALSE,"Ratio Analysis";#N/A,#N/A,FALSE,"Test 120 Day Accts";#N/A,#N/A,FALSE,"Tickmarks"}</definedName>
    <definedName name="ahdahahdjah" localSheetId="28" hidden="1">{#N/A,#N/A,FALSE,"Aging Summary";#N/A,#N/A,FALSE,"Ratio Analysis";#N/A,#N/A,FALSE,"Test 120 Day Accts";#N/A,#N/A,FALSE,"Tickmarks"}</definedName>
    <definedName name="ahdahahdjah" localSheetId="29" hidden="1">{#N/A,#N/A,FALSE,"Aging Summary";#N/A,#N/A,FALSE,"Ratio Analysis";#N/A,#N/A,FALSE,"Test 120 Day Accts";#N/A,#N/A,FALSE,"Tickmarks"}</definedName>
    <definedName name="ahdahahdjah" localSheetId="30" hidden="1">{#N/A,#N/A,FALSE,"Aging Summary";#N/A,#N/A,FALSE,"Ratio Analysis";#N/A,#N/A,FALSE,"Test 120 Day Accts";#N/A,#N/A,FALSE,"Tickmarks"}</definedName>
    <definedName name="ahdahahdjah" localSheetId="31" hidden="1">{#N/A,#N/A,FALSE,"Aging Summary";#N/A,#N/A,FALSE,"Ratio Analysis";#N/A,#N/A,FALSE,"Test 120 Day Accts";#N/A,#N/A,FALSE,"Tickmarks"}</definedName>
    <definedName name="ahdahahdjah" localSheetId="32" hidden="1">{#N/A,#N/A,FALSE,"Aging Summary";#N/A,#N/A,FALSE,"Ratio Analysis";#N/A,#N/A,FALSE,"Test 120 Day Accts";#N/A,#N/A,FALSE,"Tickmarks"}</definedName>
    <definedName name="ahdahahdjah" localSheetId="33" hidden="1">{#N/A,#N/A,FALSE,"Aging Summary";#N/A,#N/A,FALSE,"Ratio Analysis";#N/A,#N/A,FALSE,"Test 120 Day Accts";#N/A,#N/A,FALSE,"Tickmarks"}</definedName>
    <definedName name="ahdahahdjah" localSheetId="34" hidden="1">{#N/A,#N/A,FALSE,"Aging Summary";#N/A,#N/A,FALSE,"Ratio Analysis";#N/A,#N/A,FALSE,"Test 120 Day Accts";#N/A,#N/A,FALSE,"Tickmarks"}</definedName>
    <definedName name="ahdahahdjah" localSheetId="35" hidden="1">{#N/A,#N/A,FALSE,"Aging Summary";#N/A,#N/A,FALSE,"Ratio Analysis";#N/A,#N/A,FALSE,"Test 120 Day Accts";#N/A,#N/A,FALSE,"Tickmarks"}</definedName>
    <definedName name="ahdahahdjah" localSheetId="36" hidden="1">{#N/A,#N/A,FALSE,"Aging Summary";#N/A,#N/A,FALSE,"Ratio Analysis";#N/A,#N/A,FALSE,"Test 120 Day Accts";#N/A,#N/A,FALSE,"Tickmarks"}</definedName>
    <definedName name="ahdahahdjah" localSheetId="37" hidden="1">{#N/A,#N/A,FALSE,"Aging Summary";#N/A,#N/A,FALSE,"Ratio Analysis";#N/A,#N/A,FALSE,"Test 120 Day Accts";#N/A,#N/A,FALSE,"Tickmarks"}</definedName>
    <definedName name="ahdahahdjah" localSheetId="38" hidden="1">{#N/A,#N/A,FALSE,"Aging Summary";#N/A,#N/A,FALSE,"Ratio Analysis";#N/A,#N/A,FALSE,"Test 120 Day Accts";#N/A,#N/A,FALSE,"Tickmarks"}</definedName>
    <definedName name="ahdahahdjah" localSheetId="39" hidden="1">{#N/A,#N/A,FALSE,"Aging Summary";#N/A,#N/A,FALSE,"Ratio Analysis";#N/A,#N/A,FALSE,"Test 120 Day Accts";#N/A,#N/A,FALSE,"Tickmarks"}</definedName>
    <definedName name="ahdahahdjah" localSheetId="40" hidden="1">{#N/A,#N/A,FALSE,"Aging Summary";#N/A,#N/A,FALSE,"Ratio Analysis";#N/A,#N/A,FALSE,"Test 120 Day Accts";#N/A,#N/A,FALSE,"Tickmarks"}</definedName>
    <definedName name="ahdahahdjah" localSheetId="41" hidden="1">{#N/A,#N/A,FALSE,"Aging Summary";#N/A,#N/A,FALSE,"Ratio Analysis";#N/A,#N/A,FALSE,"Test 120 Day Accts";#N/A,#N/A,FALSE,"Tickmarks"}</definedName>
    <definedName name="ahdahahdjah" localSheetId="42" hidden="1">{#N/A,#N/A,FALSE,"Aging Summary";#N/A,#N/A,FALSE,"Ratio Analysis";#N/A,#N/A,FALSE,"Test 120 Day Accts";#N/A,#N/A,FALSE,"Tickmarks"}</definedName>
    <definedName name="ahdahahdjah" localSheetId="43" hidden="1">{#N/A,#N/A,FALSE,"Aging Summary";#N/A,#N/A,FALSE,"Ratio Analysis";#N/A,#N/A,FALSE,"Test 120 Day Accts";#N/A,#N/A,FALSE,"Tickmarks"}</definedName>
    <definedName name="ahdahahdjah" localSheetId="44" hidden="1">{#N/A,#N/A,FALSE,"Aging Summary";#N/A,#N/A,FALSE,"Ratio Analysis";#N/A,#N/A,FALSE,"Test 120 Day Accts";#N/A,#N/A,FALSE,"Tickmarks"}</definedName>
    <definedName name="ahdahahdjah" localSheetId="45" hidden="1">{#N/A,#N/A,FALSE,"Aging Summary";#N/A,#N/A,FALSE,"Ratio Analysis";#N/A,#N/A,FALSE,"Test 120 Day Accts";#N/A,#N/A,FALSE,"Tickmarks"}</definedName>
    <definedName name="ahdahahdjah" localSheetId="46" hidden="1">{#N/A,#N/A,FALSE,"Aging Summary";#N/A,#N/A,FALSE,"Ratio Analysis";#N/A,#N/A,FALSE,"Test 120 Day Accts";#N/A,#N/A,FALSE,"Tickmarks"}</definedName>
    <definedName name="ahdahahdjah" localSheetId="6" hidden="1">{#N/A,#N/A,FALSE,"Aging Summary";#N/A,#N/A,FALSE,"Ratio Analysis";#N/A,#N/A,FALSE,"Test 120 Day Accts";#N/A,#N/A,FALSE,"Tickmarks"}</definedName>
    <definedName name="ahdahahdjah" localSheetId="7" hidden="1">{#N/A,#N/A,FALSE,"Aging Summary";#N/A,#N/A,FALSE,"Ratio Analysis";#N/A,#N/A,FALSE,"Test 120 Day Accts";#N/A,#N/A,FALSE,"Tickmarks"}</definedName>
    <definedName name="ahdahahdjah" localSheetId="4" hidden="1">{#N/A,#N/A,FALSE,"Aging Summary";#N/A,#N/A,FALSE,"Ratio Analysis";#N/A,#N/A,FALSE,"Test 120 Day Accts";#N/A,#N/A,FALSE,"Tickmarks"}</definedName>
    <definedName name="ahdahahdjah" localSheetId="5" hidden="1">{#N/A,#N/A,FALSE,"Aging Summary";#N/A,#N/A,FALSE,"Ratio Analysis";#N/A,#N/A,FALSE,"Test 120 Day Accts";#N/A,#N/A,FALSE,"Tickmarks"}</definedName>
    <definedName name="ahdahahdjah" hidden="1">{#N/A,#N/A,FALSE,"Aging Summary";#N/A,#N/A,FALSE,"Ratio Analysis";#N/A,#N/A,FALSE,"Test 120 Day Accts";#N/A,#N/A,FALSE,"Tickmarks"}</definedName>
    <definedName name="an" localSheetId="9" hidden="1">{#N/A,#N/A,FALSE,"Aging Summary";#N/A,#N/A,FALSE,"Ratio Analysis";#N/A,#N/A,FALSE,"Test 120 Day Accts";#N/A,#N/A,FALSE,"Tickmarks"}</definedName>
    <definedName name="an" localSheetId="10" hidden="1">{#N/A,#N/A,FALSE,"Aging Summary";#N/A,#N/A,FALSE,"Ratio Analysis";#N/A,#N/A,FALSE,"Test 120 Day Accts";#N/A,#N/A,FALSE,"Tickmarks"}</definedName>
    <definedName name="an" localSheetId="11" hidden="1">{#N/A,#N/A,FALSE,"Aging Summary";#N/A,#N/A,FALSE,"Ratio Analysis";#N/A,#N/A,FALSE,"Test 120 Day Accts";#N/A,#N/A,FALSE,"Tickmarks"}</definedName>
    <definedName name="an" localSheetId="8" hidden="1">{#N/A,#N/A,FALSE,"Aging Summary";#N/A,#N/A,FALSE,"Ratio Analysis";#N/A,#N/A,FALSE,"Test 120 Day Accts";#N/A,#N/A,FALSE,"Tickmarks"}</definedName>
    <definedName name="an" localSheetId="12" hidden="1">{#N/A,#N/A,FALSE,"Aging Summary";#N/A,#N/A,FALSE,"Ratio Analysis";#N/A,#N/A,FALSE,"Test 120 Day Accts";#N/A,#N/A,FALSE,"Tickmarks"}</definedName>
    <definedName name="an" localSheetId="13" hidden="1">{#N/A,#N/A,FALSE,"Aging Summary";#N/A,#N/A,FALSE,"Ratio Analysis";#N/A,#N/A,FALSE,"Test 120 Day Accts";#N/A,#N/A,FALSE,"Tickmarks"}</definedName>
    <definedName name="an" localSheetId="14" hidden="1">{#N/A,#N/A,FALSE,"Aging Summary";#N/A,#N/A,FALSE,"Ratio Analysis";#N/A,#N/A,FALSE,"Test 120 Day Accts";#N/A,#N/A,FALSE,"Tickmarks"}</definedName>
    <definedName name="an" localSheetId="15" hidden="1">{#N/A,#N/A,FALSE,"Aging Summary";#N/A,#N/A,FALSE,"Ratio Analysis";#N/A,#N/A,FALSE,"Test 120 Day Accts";#N/A,#N/A,FALSE,"Tickmarks"}</definedName>
    <definedName name="an" localSheetId="16" hidden="1">{#N/A,#N/A,FALSE,"Aging Summary";#N/A,#N/A,FALSE,"Ratio Analysis";#N/A,#N/A,FALSE,"Test 120 Day Accts";#N/A,#N/A,FALSE,"Tickmarks"}</definedName>
    <definedName name="an" localSheetId="17" hidden="1">{#N/A,#N/A,FALSE,"Aging Summary";#N/A,#N/A,FALSE,"Ratio Analysis";#N/A,#N/A,FALSE,"Test 120 Day Accts";#N/A,#N/A,FALSE,"Tickmarks"}</definedName>
    <definedName name="an" localSheetId="18" hidden="1">{#N/A,#N/A,FALSE,"Aging Summary";#N/A,#N/A,FALSE,"Ratio Analysis";#N/A,#N/A,FALSE,"Test 120 Day Accts";#N/A,#N/A,FALSE,"Tickmarks"}</definedName>
    <definedName name="an" localSheetId="19" hidden="1">{#N/A,#N/A,FALSE,"Aging Summary";#N/A,#N/A,FALSE,"Ratio Analysis";#N/A,#N/A,FALSE,"Test 120 Day Accts";#N/A,#N/A,FALSE,"Tickmarks"}</definedName>
    <definedName name="an" localSheetId="20" hidden="1">{#N/A,#N/A,FALSE,"Aging Summary";#N/A,#N/A,FALSE,"Ratio Analysis";#N/A,#N/A,FALSE,"Test 120 Day Accts";#N/A,#N/A,FALSE,"Tickmarks"}</definedName>
    <definedName name="an" localSheetId="21" hidden="1">{#N/A,#N/A,FALSE,"Aging Summary";#N/A,#N/A,FALSE,"Ratio Analysis";#N/A,#N/A,FALSE,"Test 120 Day Accts";#N/A,#N/A,FALSE,"Tickmarks"}</definedName>
    <definedName name="an" localSheetId="22" hidden="1">{#N/A,#N/A,FALSE,"Aging Summary";#N/A,#N/A,FALSE,"Ratio Analysis";#N/A,#N/A,FALSE,"Test 120 Day Accts";#N/A,#N/A,FALSE,"Tickmarks"}</definedName>
    <definedName name="an" localSheetId="23" hidden="1">{#N/A,#N/A,FALSE,"Aging Summary";#N/A,#N/A,FALSE,"Ratio Analysis";#N/A,#N/A,FALSE,"Test 120 Day Accts";#N/A,#N/A,FALSE,"Tickmarks"}</definedName>
    <definedName name="an" localSheetId="24" hidden="1">{#N/A,#N/A,FALSE,"Aging Summary";#N/A,#N/A,FALSE,"Ratio Analysis";#N/A,#N/A,FALSE,"Test 120 Day Accts";#N/A,#N/A,FALSE,"Tickmarks"}</definedName>
    <definedName name="an" localSheetId="25" hidden="1">{#N/A,#N/A,FALSE,"Aging Summary";#N/A,#N/A,FALSE,"Ratio Analysis";#N/A,#N/A,FALSE,"Test 120 Day Accts";#N/A,#N/A,FALSE,"Tickmarks"}</definedName>
    <definedName name="an" localSheetId="26" hidden="1">{#N/A,#N/A,FALSE,"Aging Summary";#N/A,#N/A,FALSE,"Ratio Analysis";#N/A,#N/A,FALSE,"Test 120 Day Accts";#N/A,#N/A,FALSE,"Tickmarks"}</definedName>
    <definedName name="an" localSheetId="27" hidden="1">{#N/A,#N/A,FALSE,"Aging Summary";#N/A,#N/A,FALSE,"Ratio Analysis";#N/A,#N/A,FALSE,"Test 120 Day Accts";#N/A,#N/A,FALSE,"Tickmarks"}</definedName>
    <definedName name="an" localSheetId="28" hidden="1">{#N/A,#N/A,FALSE,"Aging Summary";#N/A,#N/A,FALSE,"Ratio Analysis";#N/A,#N/A,FALSE,"Test 120 Day Accts";#N/A,#N/A,FALSE,"Tickmarks"}</definedName>
    <definedName name="an" localSheetId="29" hidden="1">{#N/A,#N/A,FALSE,"Aging Summary";#N/A,#N/A,FALSE,"Ratio Analysis";#N/A,#N/A,FALSE,"Test 120 Day Accts";#N/A,#N/A,FALSE,"Tickmarks"}</definedName>
    <definedName name="an" localSheetId="30" hidden="1">{#N/A,#N/A,FALSE,"Aging Summary";#N/A,#N/A,FALSE,"Ratio Analysis";#N/A,#N/A,FALSE,"Test 120 Day Accts";#N/A,#N/A,FALSE,"Tickmarks"}</definedName>
    <definedName name="an" localSheetId="31" hidden="1">{#N/A,#N/A,FALSE,"Aging Summary";#N/A,#N/A,FALSE,"Ratio Analysis";#N/A,#N/A,FALSE,"Test 120 Day Accts";#N/A,#N/A,FALSE,"Tickmarks"}</definedName>
    <definedName name="an" localSheetId="32" hidden="1">{#N/A,#N/A,FALSE,"Aging Summary";#N/A,#N/A,FALSE,"Ratio Analysis";#N/A,#N/A,FALSE,"Test 120 Day Accts";#N/A,#N/A,FALSE,"Tickmarks"}</definedName>
    <definedName name="an" localSheetId="33" hidden="1">{#N/A,#N/A,FALSE,"Aging Summary";#N/A,#N/A,FALSE,"Ratio Analysis";#N/A,#N/A,FALSE,"Test 120 Day Accts";#N/A,#N/A,FALSE,"Tickmarks"}</definedName>
    <definedName name="an" localSheetId="34" hidden="1">{#N/A,#N/A,FALSE,"Aging Summary";#N/A,#N/A,FALSE,"Ratio Analysis";#N/A,#N/A,FALSE,"Test 120 Day Accts";#N/A,#N/A,FALSE,"Tickmarks"}</definedName>
    <definedName name="an" localSheetId="35" hidden="1">{#N/A,#N/A,FALSE,"Aging Summary";#N/A,#N/A,FALSE,"Ratio Analysis";#N/A,#N/A,FALSE,"Test 120 Day Accts";#N/A,#N/A,FALSE,"Tickmarks"}</definedName>
    <definedName name="an" localSheetId="36" hidden="1">{#N/A,#N/A,FALSE,"Aging Summary";#N/A,#N/A,FALSE,"Ratio Analysis";#N/A,#N/A,FALSE,"Test 120 Day Accts";#N/A,#N/A,FALSE,"Tickmarks"}</definedName>
    <definedName name="an" localSheetId="37" hidden="1">{#N/A,#N/A,FALSE,"Aging Summary";#N/A,#N/A,FALSE,"Ratio Analysis";#N/A,#N/A,FALSE,"Test 120 Day Accts";#N/A,#N/A,FALSE,"Tickmarks"}</definedName>
    <definedName name="an" localSheetId="38" hidden="1">{#N/A,#N/A,FALSE,"Aging Summary";#N/A,#N/A,FALSE,"Ratio Analysis";#N/A,#N/A,FALSE,"Test 120 Day Accts";#N/A,#N/A,FALSE,"Tickmarks"}</definedName>
    <definedName name="an" localSheetId="39" hidden="1">{#N/A,#N/A,FALSE,"Aging Summary";#N/A,#N/A,FALSE,"Ratio Analysis";#N/A,#N/A,FALSE,"Test 120 Day Accts";#N/A,#N/A,FALSE,"Tickmarks"}</definedName>
    <definedName name="an" localSheetId="40" hidden="1">{#N/A,#N/A,FALSE,"Aging Summary";#N/A,#N/A,FALSE,"Ratio Analysis";#N/A,#N/A,FALSE,"Test 120 Day Accts";#N/A,#N/A,FALSE,"Tickmarks"}</definedName>
    <definedName name="an" localSheetId="41" hidden="1">{#N/A,#N/A,FALSE,"Aging Summary";#N/A,#N/A,FALSE,"Ratio Analysis";#N/A,#N/A,FALSE,"Test 120 Day Accts";#N/A,#N/A,FALSE,"Tickmarks"}</definedName>
    <definedName name="an" localSheetId="42" hidden="1">{#N/A,#N/A,FALSE,"Aging Summary";#N/A,#N/A,FALSE,"Ratio Analysis";#N/A,#N/A,FALSE,"Test 120 Day Accts";#N/A,#N/A,FALSE,"Tickmarks"}</definedName>
    <definedName name="an" localSheetId="43" hidden="1">{#N/A,#N/A,FALSE,"Aging Summary";#N/A,#N/A,FALSE,"Ratio Analysis";#N/A,#N/A,FALSE,"Test 120 Day Accts";#N/A,#N/A,FALSE,"Tickmarks"}</definedName>
    <definedName name="an" localSheetId="44" hidden="1">{#N/A,#N/A,FALSE,"Aging Summary";#N/A,#N/A,FALSE,"Ratio Analysis";#N/A,#N/A,FALSE,"Test 120 Day Accts";#N/A,#N/A,FALSE,"Tickmarks"}</definedName>
    <definedName name="an" localSheetId="45" hidden="1">{#N/A,#N/A,FALSE,"Aging Summary";#N/A,#N/A,FALSE,"Ratio Analysis";#N/A,#N/A,FALSE,"Test 120 Day Accts";#N/A,#N/A,FALSE,"Tickmarks"}</definedName>
    <definedName name="an" localSheetId="46" hidden="1">{#N/A,#N/A,FALSE,"Aging Summary";#N/A,#N/A,FALSE,"Ratio Analysis";#N/A,#N/A,FALSE,"Test 120 Day Accts";#N/A,#N/A,FALSE,"Tickmarks"}</definedName>
    <definedName name="an" localSheetId="6" hidden="1">{#N/A,#N/A,FALSE,"Aging Summary";#N/A,#N/A,FALSE,"Ratio Analysis";#N/A,#N/A,FALSE,"Test 120 Day Accts";#N/A,#N/A,FALSE,"Tickmarks"}</definedName>
    <definedName name="an" localSheetId="7" hidden="1">{#N/A,#N/A,FALSE,"Aging Summary";#N/A,#N/A,FALSE,"Ratio Analysis";#N/A,#N/A,FALSE,"Test 120 Day Accts";#N/A,#N/A,FALSE,"Tickmarks"}</definedName>
    <definedName name="an" localSheetId="4" hidden="1">{#N/A,#N/A,FALSE,"Aging Summary";#N/A,#N/A,FALSE,"Ratio Analysis";#N/A,#N/A,FALSE,"Test 120 Day Accts";#N/A,#N/A,FALSE,"Tickmarks"}</definedName>
    <definedName name="an" localSheetId="5" hidden="1">{#N/A,#N/A,FALSE,"Aging Summary";#N/A,#N/A,FALSE,"Ratio Analysis";#N/A,#N/A,FALSE,"Test 120 Day Accts";#N/A,#N/A,FALSE,"Tickmarks"}</definedName>
    <definedName name="an" hidden="1">{#N/A,#N/A,FALSE,"Aging Summary";#N/A,#N/A,FALSE,"Ratio Analysis";#N/A,#N/A,FALSE,"Test 120 Day Accts";#N/A,#N/A,FALSE,"Tickmarks"}</definedName>
    <definedName name="anjar" localSheetId="9">#REF!</definedName>
    <definedName name="anjar" localSheetId="10">#REF!</definedName>
    <definedName name="anjar" localSheetId="11">#REF!</definedName>
    <definedName name="anjar" localSheetId="8">#REF!</definedName>
    <definedName name="anjar" localSheetId="12">#REF!</definedName>
    <definedName name="anjar" localSheetId="13">#REF!</definedName>
    <definedName name="anjar" localSheetId="14">#REF!</definedName>
    <definedName name="anjar" localSheetId="15">#REF!</definedName>
    <definedName name="anjar" localSheetId="16">#REF!</definedName>
    <definedName name="anjar" localSheetId="17">#REF!</definedName>
    <definedName name="anjar" localSheetId="18">#REF!</definedName>
    <definedName name="anjar" localSheetId="19">#REF!</definedName>
    <definedName name="anjar" localSheetId="20">#REF!</definedName>
    <definedName name="anjar" localSheetId="21">#REF!</definedName>
    <definedName name="anjar" localSheetId="22">#REF!</definedName>
    <definedName name="anjar" localSheetId="23">#REF!</definedName>
    <definedName name="anjar" localSheetId="24">#REF!</definedName>
    <definedName name="anjar" localSheetId="25">#REF!</definedName>
    <definedName name="anjar" localSheetId="26">#REF!</definedName>
    <definedName name="anjar" localSheetId="27">#REF!</definedName>
    <definedName name="anjar" localSheetId="28">#REF!</definedName>
    <definedName name="anjar" localSheetId="29">#REF!</definedName>
    <definedName name="anjar" localSheetId="30">#REF!</definedName>
    <definedName name="anjar" localSheetId="31">#REF!</definedName>
    <definedName name="anjar" localSheetId="32">#REF!</definedName>
    <definedName name="anjar" localSheetId="33">#REF!</definedName>
    <definedName name="anjar" localSheetId="34">#REF!</definedName>
    <definedName name="anjar" localSheetId="35">#REF!</definedName>
    <definedName name="anjar" localSheetId="36">#REF!</definedName>
    <definedName name="anjar" localSheetId="37">#REF!</definedName>
    <definedName name="anjar" localSheetId="38">#REF!</definedName>
    <definedName name="anjar" localSheetId="39">#REF!</definedName>
    <definedName name="anjar" localSheetId="40">#REF!</definedName>
    <definedName name="anjar" localSheetId="41">#REF!</definedName>
    <definedName name="anjar" localSheetId="42">#REF!</definedName>
    <definedName name="anjar" localSheetId="43">#REF!</definedName>
    <definedName name="anjar" localSheetId="44">#REF!</definedName>
    <definedName name="anjar" localSheetId="45">#REF!</definedName>
    <definedName name="anjar" localSheetId="46">#REF!</definedName>
    <definedName name="anjar" localSheetId="6">#REF!</definedName>
    <definedName name="anjar" localSheetId="7">#REF!</definedName>
    <definedName name="anjar" localSheetId="4">#REF!</definedName>
    <definedName name="anjar" localSheetId="5">#REF!</definedName>
    <definedName name="anjar">#REF!</definedName>
    <definedName name="AS2DocOpenMode" hidden="1">"AS2DocumentEdit"</definedName>
    <definedName name="asd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localSheetId="9" hidden="1">{#N/A,#N/A,FALSE,"Aging Summary";#N/A,#N/A,FALSE,"Ratio Analysis";#N/A,#N/A,FALSE,"Test 120 Day Accts";#N/A,#N/A,FALSE,"Tickmarks"}</definedName>
    <definedName name="b" localSheetId="10" hidden="1">{#N/A,#N/A,FALSE,"Aging Summary";#N/A,#N/A,FALSE,"Ratio Analysis";#N/A,#N/A,FALSE,"Test 120 Day Accts";#N/A,#N/A,FALSE,"Tickmarks"}</definedName>
    <definedName name="b" localSheetId="11" hidden="1">{#N/A,#N/A,FALSE,"Aging Summary";#N/A,#N/A,FALSE,"Ratio Analysis";#N/A,#N/A,FALSE,"Test 120 Day Accts";#N/A,#N/A,FALSE,"Tickmarks"}</definedName>
    <definedName name="b" localSheetId="8" hidden="1">{#N/A,#N/A,FALSE,"Aging Summary";#N/A,#N/A,FALSE,"Ratio Analysis";#N/A,#N/A,FALSE,"Test 120 Day Accts";#N/A,#N/A,FALSE,"Tickmarks"}</definedName>
    <definedName name="b" localSheetId="12" hidden="1">{#N/A,#N/A,FALSE,"Aging Summary";#N/A,#N/A,FALSE,"Ratio Analysis";#N/A,#N/A,FALSE,"Test 120 Day Accts";#N/A,#N/A,FALSE,"Tickmarks"}</definedName>
    <definedName name="b" localSheetId="13" hidden="1">{#N/A,#N/A,FALSE,"Aging Summary";#N/A,#N/A,FALSE,"Ratio Analysis";#N/A,#N/A,FALSE,"Test 120 Day Accts";#N/A,#N/A,FALSE,"Tickmarks"}</definedName>
    <definedName name="b" localSheetId="14" hidden="1">{#N/A,#N/A,FALSE,"Aging Summary";#N/A,#N/A,FALSE,"Ratio Analysis";#N/A,#N/A,FALSE,"Test 120 Day Accts";#N/A,#N/A,FALSE,"Tickmarks"}</definedName>
    <definedName name="b" localSheetId="15" hidden="1">{#N/A,#N/A,FALSE,"Aging Summary";#N/A,#N/A,FALSE,"Ratio Analysis";#N/A,#N/A,FALSE,"Test 120 Day Accts";#N/A,#N/A,FALSE,"Tickmarks"}</definedName>
    <definedName name="b" localSheetId="16" hidden="1">{#N/A,#N/A,FALSE,"Aging Summary";#N/A,#N/A,FALSE,"Ratio Analysis";#N/A,#N/A,FALSE,"Test 120 Day Accts";#N/A,#N/A,FALSE,"Tickmarks"}</definedName>
    <definedName name="b" localSheetId="17" hidden="1">{#N/A,#N/A,FALSE,"Aging Summary";#N/A,#N/A,FALSE,"Ratio Analysis";#N/A,#N/A,FALSE,"Test 120 Day Accts";#N/A,#N/A,FALSE,"Tickmarks"}</definedName>
    <definedName name="b" localSheetId="18" hidden="1">{#N/A,#N/A,FALSE,"Aging Summary";#N/A,#N/A,FALSE,"Ratio Analysis";#N/A,#N/A,FALSE,"Test 120 Day Accts";#N/A,#N/A,FALSE,"Tickmarks"}</definedName>
    <definedName name="b" localSheetId="19" hidden="1">{#N/A,#N/A,FALSE,"Aging Summary";#N/A,#N/A,FALSE,"Ratio Analysis";#N/A,#N/A,FALSE,"Test 120 Day Accts";#N/A,#N/A,FALSE,"Tickmarks"}</definedName>
    <definedName name="b" localSheetId="20" hidden="1">{#N/A,#N/A,FALSE,"Aging Summary";#N/A,#N/A,FALSE,"Ratio Analysis";#N/A,#N/A,FALSE,"Test 120 Day Accts";#N/A,#N/A,FALSE,"Tickmarks"}</definedName>
    <definedName name="b" localSheetId="21" hidden="1">{#N/A,#N/A,FALSE,"Aging Summary";#N/A,#N/A,FALSE,"Ratio Analysis";#N/A,#N/A,FALSE,"Test 120 Day Accts";#N/A,#N/A,FALSE,"Tickmarks"}</definedName>
    <definedName name="b" localSheetId="22" hidden="1">{#N/A,#N/A,FALSE,"Aging Summary";#N/A,#N/A,FALSE,"Ratio Analysis";#N/A,#N/A,FALSE,"Test 120 Day Accts";#N/A,#N/A,FALSE,"Tickmarks"}</definedName>
    <definedName name="b" localSheetId="23" hidden="1">{#N/A,#N/A,FALSE,"Aging Summary";#N/A,#N/A,FALSE,"Ratio Analysis";#N/A,#N/A,FALSE,"Test 120 Day Accts";#N/A,#N/A,FALSE,"Tickmarks"}</definedName>
    <definedName name="b" localSheetId="24" hidden="1">{#N/A,#N/A,FALSE,"Aging Summary";#N/A,#N/A,FALSE,"Ratio Analysis";#N/A,#N/A,FALSE,"Test 120 Day Accts";#N/A,#N/A,FALSE,"Tickmarks"}</definedName>
    <definedName name="b" localSheetId="25" hidden="1">{#N/A,#N/A,FALSE,"Aging Summary";#N/A,#N/A,FALSE,"Ratio Analysis";#N/A,#N/A,FALSE,"Test 120 Day Accts";#N/A,#N/A,FALSE,"Tickmarks"}</definedName>
    <definedName name="b" localSheetId="26" hidden="1">{#N/A,#N/A,FALSE,"Aging Summary";#N/A,#N/A,FALSE,"Ratio Analysis";#N/A,#N/A,FALSE,"Test 120 Day Accts";#N/A,#N/A,FALSE,"Tickmarks"}</definedName>
    <definedName name="b" localSheetId="27" hidden="1">{#N/A,#N/A,FALSE,"Aging Summary";#N/A,#N/A,FALSE,"Ratio Analysis";#N/A,#N/A,FALSE,"Test 120 Day Accts";#N/A,#N/A,FALSE,"Tickmarks"}</definedName>
    <definedName name="b" localSheetId="28" hidden="1">{#N/A,#N/A,FALSE,"Aging Summary";#N/A,#N/A,FALSE,"Ratio Analysis";#N/A,#N/A,FALSE,"Test 120 Day Accts";#N/A,#N/A,FALSE,"Tickmarks"}</definedName>
    <definedName name="b" localSheetId="29" hidden="1">{#N/A,#N/A,FALSE,"Aging Summary";#N/A,#N/A,FALSE,"Ratio Analysis";#N/A,#N/A,FALSE,"Test 120 Day Accts";#N/A,#N/A,FALSE,"Tickmarks"}</definedName>
    <definedName name="b" localSheetId="30" hidden="1">{#N/A,#N/A,FALSE,"Aging Summary";#N/A,#N/A,FALSE,"Ratio Analysis";#N/A,#N/A,FALSE,"Test 120 Day Accts";#N/A,#N/A,FALSE,"Tickmarks"}</definedName>
    <definedName name="b" localSheetId="31" hidden="1">{#N/A,#N/A,FALSE,"Aging Summary";#N/A,#N/A,FALSE,"Ratio Analysis";#N/A,#N/A,FALSE,"Test 120 Day Accts";#N/A,#N/A,FALSE,"Tickmarks"}</definedName>
    <definedName name="b" localSheetId="32" hidden="1">{#N/A,#N/A,FALSE,"Aging Summary";#N/A,#N/A,FALSE,"Ratio Analysis";#N/A,#N/A,FALSE,"Test 120 Day Accts";#N/A,#N/A,FALSE,"Tickmarks"}</definedName>
    <definedName name="b" localSheetId="33" hidden="1">{#N/A,#N/A,FALSE,"Aging Summary";#N/A,#N/A,FALSE,"Ratio Analysis";#N/A,#N/A,FALSE,"Test 120 Day Accts";#N/A,#N/A,FALSE,"Tickmarks"}</definedName>
    <definedName name="b" localSheetId="34" hidden="1">{#N/A,#N/A,FALSE,"Aging Summary";#N/A,#N/A,FALSE,"Ratio Analysis";#N/A,#N/A,FALSE,"Test 120 Day Accts";#N/A,#N/A,FALSE,"Tickmarks"}</definedName>
    <definedName name="b" localSheetId="35" hidden="1">{#N/A,#N/A,FALSE,"Aging Summary";#N/A,#N/A,FALSE,"Ratio Analysis";#N/A,#N/A,FALSE,"Test 120 Day Accts";#N/A,#N/A,FALSE,"Tickmarks"}</definedName>
    <definedName name="b" localSheetId="36" hidden="1">{#N/A,#N/A,FALSE,"Aging Summary";#N/A,#N/A,FALSE,"Ratio Analysis";#N/A,#N/A,FALSE,"Test 120 Day Accts";#N/A,#N/A,FALSE,"Tickmarks"}</definedName>
    <definedName name="b" localSheetId="37" hidden="1">{#N/A,#N/A,FALSE,"Aging Summary";#N/A,#N/A,FALSE,"Ratio Analysis";#N/A,#N/A,FALSE,"Test 120 Day Accts";#N/A,#N/A,FALSE,"Tickmarks"}</definedName>
    <definedName name="b" localSheetId="38" hidden="1">{#N/A,#N/A,FALSE,"Aging Summary";#N/A,#N/A,FALSE,"Ratio Analysis";#N/A,#N/A,FALSE,"Test 120 Day Accts";#N/A,#N/A,FALSE,"Tickmarks"}</definedName>
    <definedName name="b" localSheetId="39" hidden="1">{#N/A,#N/A,FALSE,"Aging Summary";#N/A,#N/A,FALSE,"Ratio Analysis";#N/A,#N/A,FALSE,"Test 120 Day Accts";#N/A,#N/A,FALSE,"Tickmarks"}</definedName>
    <definedName name="b" localSheetId="40" hidden="1">{#N/A,#N/A,FALSE,"Aging Summary";#N/A,#N/A,FALSE,"Ratio Analysis";#N/A,#N/A,FALSE,"Test 120 Day Accts";#N/A,#N/A,FALSE,"Tickmarks"}</definedName>
    <definedName name="b" localSheetId="41" hidden="1">{#N/A,#N/A,FALSE,"Aging Summary";#N/A,#N/A,FALSE,"Ratio Analysis";#N/A,#N/A,FALSE,"Test 120 Day Accts";#N/A,#N/A,FALSE,"Tickmarks"}</definedName>
    <definedName name="b" localSheetId="42" hidden="1">{#N/A,#N/A,FALSE,"Aging Summary";#N/A,#N/A,FALSE,"Ratio Analysis";#N/A,#N/A,FALSE,"Test 120 Day Accts";#N/A,#N/A,FALSE,"Tickmarks"}</definedName>
    <definedName name="b" localSheetId="43" hidden="1">{#N/A,#N/A,FALSE,"Aging Summary";#N/A,#N/A,FALSE,"Ratio Analysis";#N/A,#N/A,FALSE,"Test 120 Day Accts";#N/A,#N/A,FALSE,"Tickmarks"}</definedName>
    <definedName name="b" localSheetId="44" hidden="1">{#N/A,#N/A,FALSE,"Aging Summary";#N/A,#N/A,FALSE,"Ratio Analysis";#N/A,#N/A,FALSE,"Test 120 Day Accts";#N/A,#N/A,FALSE,"Tickmarks"}</definedName>
    <definedName name="b" localSheetId="45" hidden="1">{#N/A,#N/A,FALSE,"Aging Summary";#N/A,#N/A,FALSE,"Ratio Analysis";#N/A,#N/A,FALSE,"Test 120 Day Accts";#N/A,#N/A,FALSE,"Tickmarks"}</definedName>
    <definedName name="b" localSheetId="46" hidden="1">{#N/A,#N/A,FALSE,"Aging Summary";#N/A,#N/A,FALSE,"Ratio Analysis";#N/A,#N/A,FALSE,"Test 120 Day Accts";#N/A,#N/A,FALSE,"Tickmarks"}</definedName>
    <definedName name="b" localSheetId="6" hidden="1">{#N/A,#N/A,FALSE,"Aging Summary";#N/A,#N/A,FALSE,"Ratio Analysis";#N/A,#N/A,FALSE,"Test 120 Day Accts";#N/A,#N/A,FALSE,"Tickmarks"}</definedName>
    <definedName name="b" localSheetId="7" hidden="1">{#N/A,#N/A,FALSE,"Aging Summary";#N/A,#N/A,FALSE,"Ratio Analysis";#N/A,#N/A,FALSE,"Test 120 Day Accts";#N/A,#N/A,FALSE,"Tickmarks"}</definedName>
    <definedName name="b" localSheetId="4" hidden="1">{#N/A,#N/A,FALSE,"Aging Summary";#N/A,#N/A,FALSE,"Ratio Analysis";#N/A,#N/A,FALSE,"Test 120 Day Accts";#N/A,#N/A,FALSE,"Tickmarks"}</definedName>
    <definedName name="b" localSheetId="5" hidden="1">{#N/A,#N/A,FALSE,"Aging Summary";#N/A,#N/A,FALSE,"Ratio Analysis";#N/A,#N/A,FALSE,"Test 120 Day Accts";#N/A,#N/A,FALSE,"Tickmarks"}</definedName>
    <definedName name="b" hidden="1">{#N/A,#N/A,FALSE,"Aging Summary";#N/A,#N/A,FALSE,"Ratio Analysis";#N/A,#N/A,FALSE,"Test 120 Day Accts";#N/A,#N/A,FALSE,"Tickmarks"}</definedName>
    <definedName name="BUGET91V" localSheetId="9">#REF!</definedName>
    <definedName name="BUGET91V" localSheetId="10">#REF!</definedName>
    <definedName name="BUGET91V" localSheetId="11">#REF!</definedName>
    <definedName name="BUGET91V" localSheetId="8">#REF!</definedName>
    <definedName name="BUGET91V" localSheetId="12">#REF!</definedName>
    <definedName name="BUGET91V" localSheetId="13">#REF!</definedName>
    <definedName name="BUGET91V" localSheetId="14">#REF!</definedName>
    <definedName name="BUGET91V" localSheetId="15">#REF!</definedName>
    <definedName name="BUGET91V" localSheetId="16">#REF!</definedName>
    <definedName name="BUGET91V" localSheetId="17">#REF!</definedName>
    <definedName name="BUGET91V" localSheetId="18">#REF!</definedName>
    <definedName name="BUGET91V" localSheetId="19">#REF!</definedName>
    <definedName name="BUGET91V" localSheetId="20">#REF!</definedName>
    <definedName name="BUGET91V" localSheetId="21">#REF!</definedName>
    <definedName name="BUGET91V" localSheetId="22">#REF!</definedName>
    <definedName name="BUGET91V" localSheetId="23">#REF!</definedName>
    <definedName name="BUGET91V" localSheetId="24">#REF!</definedName>
    <definedName name="BUGET91V" localSheetId="25">#REF!</definedName>
    <definedName name="BUGET91V" localSheetId="26">#REF!</definedName>
    <definedName name="BUGET91V" localSheetId="27">#REF!</definedName>
    <definedName name="BUGET91V" localSheetId="28">#REF!</definedName>
    <definedName name="BUGET91V" localSheetId="29">#REF!</definedName>
    <definedName name="BUGET91V" localSheetId="30">#REF!</definedName>
    <definedName name="BUGET91V" localSheetId="31">#REF!</definedName>
    <definedName name="BUGET91V" localSheetId="32">#REF!</definedName>
    <definedName name="BUGET91V" localSheetId="33">#REF!</definedName>
    <definedName name="BUGET91V" localSheetId="34">#REF!</definedName>
    <definedName name="BUGET91V" localSheetId="35">#REF!</definedName>
    <definedName name="BUGET91V" localSheetId="36">#REF!</definedName>
    <definedName name="BUGET91V" localSheetId="37">#REF!</definedName>
    <definedName name="BUGET91V" localSheetId="38">#REF!</definedName>
    <definedName name="BUGET91V" localSheetId="39">#REF!</definedName>
    <definedName name="BUGET91V" localSheetId="40">#REF!</definedName>
    <definedName name="BUGET91V" localSheetId="41">#REF!</definedName>
    <definedName name="BUGET91V" localSheetId="42">#REF!</definedName>
    <definedName name="BUGET91V" localSheetId="43">#REF!</definedName>
    <definedName name="BUGET91V" localSheetId="44">#REF!</definedName>
    <definedName name="BUGET91V" localSheetId="45">#REF!</definedName>
    <definedName name="BUGET91V" localSheetId="46">#REF!</definedName>
    <definedName name="BUGET91V" localSheetId="6">#REF!</definedName>
    <definedName name="BUGET91V" localSheetId="7">#REF!</definedName>
    <definedName name="BUGET91V" localSheetId="4">#REF!</definedName>
    <definedName name="BUGET91V" localSheetId="5">#REF!</definedName>
    <definedName name="BUGET91V">#REF!</definedName>
    <definedName name="capex2" localSheetId="9" hidden="1">#REF!</definedName>
    <definedName name="capex2" localSheetId="10" hidden="1">#REF!</definedName>
    <definedName name="capex2" localSheetId="11" hidden="1">#REF!</definedName>
    <definedName name="capex2" localSheetId="8" hidden="1">#REF!</definedName>
    <definedName name="capex2" localSheetId="12" hidden="1">#REF!</definedName>
    <definedName name="capex2" localSheetId="13" hidden="1">#REF!</definedName>
    <definedName name="capex2" localSheetId="14" hidden="1">#REF!</definedName>
    <definedName name="capex2" localSheetId="15" hidden="1">#REF!</definedName>
    <definedName name="capex2" localSheetId="16" hidden="1">#REF!</definedName>
    <definedName name="capex2" localSheetId="17" hidden="1">#REF!</definedName>
    <definedName name="capex2" localSheetId="18" hidden="1">#REF!</definedName>
    <definedName name="capex2" localSheetId="19" hidden="1">#REF!</definedName>
    <definedName name="capex2" localSheetId="20" hidden="1">#REF!</definedName>
    <definedName name="capex2" localSheetId="21" hidden="1">#REF!</definedName>
    <definedName name="capex2" localSheetId="22" hidden="1">#REF!</definedName>
    <definedName name="capex2" localSheetId="23" hidden="1">#REF!</definedName>
    <definedName name="capex2" localSheetId="24" hidden="1">#REF!</definedName>
    <definedName name="capex2" localSheetId="25" hidden="1">#REF!</definedName>
    <definedName name="capex2" localSheetId="26" hidden="1">#REF!</definedName>
    <definedName name="capex2" localSheetId="27" hidden="1">#REF!</definedName>
    <definedName name="capex2" localSheetId="28" hidden="1">#REF!</definedName>
    <definedName name="capex2" localSheetId="29" hidden="1">#REF!</definedName>
    <definedName name="capex2" localSheetId="30" hidden="1">#REF!</definedName>
    <definedName name="capex2" localSheetId="31" hidden="1">#REF!</definedName>
    <definedName name="capex2" localSheetId="32" hidden="1">#REF!</definedName>
    <definedName name="capex2" localSheetId="33" hidden="1">#REF!</definedName>
    <definedName name="capex2" localSheetId="34" hidden="1">#REF!</definedName>
    <definedName name="capex2" localSheetId="35" hidden="1">#REF!</definedName>
    <definedName name="capex2" localSheetId="36" hidden="1">#REF!</definedName>
    <definedName name="capex2" localSheetId="37" hidden="1">#REF!</definedName>
    <definedName name="capex2" localSheetId="38" hidden="1">#REF!</definedName>
    <definedName name="capex2" localSheetId="39" hidden="1">#REF!</definedName>
    <definedName name="capex2" localSheetId="40" hidden="1">#REF!</definedName>
    <definedName name="capex2" localSheetId="41" hidden="1">#REF!</definedName>
    <definedName name="capex2" localSheetId="42" hidden="1">#REF!</definedName>
    <definedName name="capex2" localSheetId="43" hidden="1">#REF!</definedName>
    <definedName name="capex2" localSheetId="44" hidden="1">#REF!</definedName>
    <definedName name="capex2" localSheetId="45" hidden="1">#REF!</definedName>
    <definedName name="capex2" localSheetId="46" hidden="1">#REF!</definedName>
    <definedName name="capex2" localSheetId="6" hidden="1">#REF!</definedName>
    <definedName name="capex2" localSheetId="7" hidden="1">#REF!</definedName>
    <definedName name="capex2" localSheetId="4" hidden="1">#REF!</definedName>
    <definedName name="capex2" localSheetId="5" hidden="1">#REF!</definedName>
    <definedName name="capex2" hidden="1">#REF!</definedName>
    <definedName name="CHECK" localSheetId="9">#REF!</definedName>
    <definedName name="CHECK" localSheetId="10">#REF!</definedName>
    <definedName name="CHECK" localSheetId="11">#REF!</definedName>
    <definedName name="CHECK" localSheetId="8">#REF!</definedName>
    <definedName name="CHECK" localSheetId="12">#REF!</definedName>
    <definedName name="CHECK" localSheetId="13">#REF!</definedName>
    <definedName name="CHECK" localSheetId="14">#REF!</definedName>
    <definedName name="CHECK" localSheetId="15">#REF!</definedName>
    <definedName name="CHECK" localSheetId="16">#REF!</definedName>
    <definedName name="CHECK" localSheetId="17">#REF!</definedName>
    <definedName name="CHECK" localSheetId="18">#REF!</definedName>
    <definedName name="CHECK" localSheetId="19">#REF!</definedName>
    <definedName name="CHECK" localSheetId="20">#REF!</definedName>
    <definedName name="CHECK" localSheetId="21">#REF!</definedName>
    <definedName name="CHECK" localSheetId="22">#REF!</definedName>
    <definedName name="CHECK" localSheetId="23">#REF!</definedName>
    <definedName name="CHECK" localSheetId="24">#REF!</definedName>
    <definedName name="CHECK" localSheetId="25">#REF!</definedName>
    <definedName name="CHECK" localSheetId="26">#REF!</definedName>
    <definedName name="CHECK" localSheetId="27">#REF!</definedName>
    <definedName name="CHECK" localSheetId="28">#REF!</definedName>
    <definedName name="CHECK" localSheetId="29">#REF!</definedName>
    <definedName name="CHECK" localSheetId="30">#REF!</definedName>
    <definedName name="CHECK" localSheetId="31">#REF!</definedName>
    <definedName name="CHECK" localSheetId="32">#REF!</definedName>
    <definedName name="CHECK" localSheetId="33">#REF!</definedName>
    <definedName name="CHECK" localSheetId="34">#REF!</definedName>
    <definedName name="CHECK" localSheetId="35">#REF!</definedName>
    <definedName name="CHECK" localSheetId="36">#REF!</definedName>
    <definedName name="CHECK" localSheetId="37">#REF!</definedName>
    <definedName name="CHECK" localSheetId="38">#REF!</definedName>
    <definedName name="CHECK" localSheetId="39">#REF!</definedName>
    <definedName name="CHECK" localSheetId="40">#REF!</definedName>
    <definedName name="CHECK" localSheetId="41">#REF!</definedName>
    <definedName name="CHECK" localSheetId="42">#REF!</definedName>
    <definedName name="CHECK" localSheetId="43">#REF!</definedName>
    <definedName name="CHECK" localSheetId="44">#REF!</definedName>
    <definedName name="CHECK" localSheetId="45">#REF!</definedName>
    <definedName name="CHECK" localSheetId="46">#REF!</definedName>
    <definedName name="CHECK" localSheetId="6">#REF!</definedName>
    <definedName name="CHECK" localSheetId="7">#REF!</definedName>
    <definedName name="CHECK" localSheetId="4">#REF!</definedName>
    <definedName name="CHECK" localSheetId="5">#REF!</definedName>
    <definedName name="CHECK">#REF!</definedName>
    <definedName name="CIPHSJ" hidden="1">#REF!</definedName>
    <definedName name="cusmasteras20102005_list_query">#REF!</definedName>
    <definedName name="D_RPSCHS_Crosstab">#REF!</definedName>
    <definedName name="_xlnm.Database" hidden="1">#REF!</definedName>
    <definedName name="DataNowMonth">[9]Constants!$B$2</definedName>
    <definedName name="ＤＤ１" localSheetId="9">#REF!</definedName>
    <definedName name="ＤＤ１" localSheetId="10">#REF!</definedName>
    <definedName name="ＤＤ１" localSheetId="11">#REF!</definedName>
    <definedName name="ＤＤ１" localSheetId="8">#REF!</definedName>
    <definedName name="ＤＤ１" localSheetId="12">#REF!</definedName>
    <definedName name="ＤＤ１" localSheetId="13">#REF!</definedName>
    <definedName name="ＤＤ１" localSheetId="14">#REF!</definedName>
    <definedName name="ＤＤ１" localSheetId="15">#REF!</definedName>
    <definedName name="ＤＤ１" localSheetId="16">#REF!</definedName>
    <definedName name="ＤＤ１" localSheetId="17">#REF!</definedName>
    <definedName name="ＤＤ１" localSheetId="18">#REF!</definedName>
    <definedName name="ＤＤ１" localSheetId="19">#REF!</definedName>
    <definedName name="ＤＤ１" localSheetId="20">#REF!</definedName>
    <definedName name="ＤＤ１" localSheetId="21">#REF!</definedName>
    <definedName name="ＤＤ１" localSheetId="22">#REF!</definedName>
    <definedName name="ＤＤ１" localSheetId="23">#REF!</definedName>
    <definedName name="ＤＤ１" localSheetId="24">#REF!</definedName>
    <definedName name="ＤＤ１" localSheetId="25">#REF!</definedName>
    <definedName name="ＤＤ１" localSheetId="26">#REF!</definedName>
    <definedName name="ＤＤ１" localSheetId="27">#REF!</definedName>
    <definedName name="ＤＤ１" localSheetId="28">#REF!</definedName>
    <definedName name="ＤＤ１" localSheetId="29">#REF!</definedName>
    <definedName name="ＤＤ１" localSheetId="30">#REF!</definedName>
    <definedName name="ＤＤ１" localSheetId="31">#REF!</definedName>
    <definedName name="ＤＤ１" localSheetId="32">#REF!</definedName>
    <definedName name="ＤＤ１" localSheetId="33">#REF!</definedName>
    <definedName name="ＤＤ１" localSheetId="34">#REF!</definedName>
    <definedName name="ＤＤ１" localSheetId="35">#REF!</definedName>
    <definedName name="ＤＤ１" localSheetId="36">#REF!</definedName>
    <definedName name="ＤＤ１" localSheetId="37">#REF!</definedName>
    <definedName name="ＤＤ１" localSheetId="38">#REF!</definedName>
    <definedName name="ＤＤ１" localSheetId="39">#REF!</definedName>
    <definedName name="ＤＤ１" localSheetId="40">#REF!</definedName>
    <definedName name="ＤＤ１" localSheetId="41">#REF!</definedName>
    <definedName name="ＤＤ１" localSheetId="42">#REF!</definedName>
    <definedName name="ＤＤ１" localSheetId="43">#REF!</definedName>
    <definedName name="ＤＤ１" localSheetId="44">#REF!</definedName>
    <definedName name="ＤＤ１" localSheetId="45">#REF!</definedName>
    <definedName name="ＤＤ１" localSheetId="46">#REF!</definedName>
    <definedName name="ＤＤ１" localSheetId="6">#REF!</definedName>
    <definedName name="ＤＤ１" localSheetId="7">#REF!</definedName>
    <definedName name="ＤＤ１" localSheetId="4">#REF!</definedName>
    <definedName name="ＤＤ１" localSheetId="5">#REF!</definedName>
    <definedName name="ＤＤ１">#REF!</definedName>
    <definedName name="Deposit" localSheetId="9" hidden="1">{#N/A,#N/A,FALSE,"Aging Summary";#N/A,#N/A,FALSE,"Ratio Analysis";#N/A,#N/A,FALSE,"Test 120 Day Accts";#N/A,#N/A,FALSE,"Tickmarks"}</definedName>
    <definedName name="Deposit" localSheetId="10" hidden="1">{#N/A,#N/A,FALSE,"Aging Summary";#N/A,#N/A,FALSE,"Ratio Analysis";#N/A,#N/A,FALSE,"Test 120 Day Accts";#N/A,#N/A,FALSE,"Tickmarks"}</definedName>
    <definedName name="Deposit" localSheetId="11" hidden="1">{#N/A,#N/A,FALSE,"Aging Summary";#N/A,#N/A,FALSE,"Ratio Analysis";#N/A,#N/A,FALSE,"Test 120 Day Accts";#N/A,#N/A,FALSE,"Tickmarks"}</definedName>
    <definedName name="Deposit" localSheetId="8" hidden="1">{#N/A,#N/A,FALSE,"Aging Summary";#N/A,#N/A,FALSE,"Ratio Analysis";#N/A,#N/A,FALSE,"Test 120 Day Accts";#N/A,#N/A,FALSE,"Tickmarks"}</definedName>
    <definedName name="Deposit" localSheetId="12" hidden="1">{#N/A,#N/A,FALSE,"Aging Summary";#N/A,#N/A,FALSE,"Ratio Analysis";#N/A,#N/A,FALSE,"Test 120 Day Accts";#N/A,#N/A,FALSE,"Tickmarks"}</definedName>
    <definedName name="Deposit" localSheetId="13" hidden="1">{#N/A,#N/A,FALSE,"Aging Summary";#N/A,#N/A,FALSE,"Ratio Analysis";#N/A,#N/A,FALSE,"Test 120 Day Accts";#N/A,#N/A,FALSE,"Tickmarks"}</definedName>
    <definedName name="Deposit" localSheetId="14" hidden="1">{#N/A,#N/A,FALSE,"Aging Summary";#N/A,#N/A,FALSE,"Ratio Analysis";#N/A,#N/A,FALSE,"Test 120 Day Accts";#N/A,#N/A,FALSE,"Tickmarks"}</definedName>
    <definedName name="Deposit" localSheetId="15" hidden="1">{#N/A,#N/A,FALSE,"Aging Summary";#N/A,#N/A,FALSE,"Ratio Analysis";#N/A,#N/A,FALSE,"Test 120 Day Accts";#N/A,#N/A,FALSE,"Tickmarks"}</definedName>
    <definedName name="Deposit" localSheetId="16" hidden="1">{#N/A,#N/A,FALSE,"Aging Summary";#N/A,#N/A,FALSE,"Ratio Analysis";#N/A,#N/A,FALSE,"Test 120 Day Accts";#N/A,#N/A,FALSE,"Tickmarks"}</definedName>
    <definedName name="Deposit" localSheetId="17" hidden="1">{#N/A,#N/A,FALSE,"Aging Summary";#N/A,#N/A,FALSE,"Ratio Analysis";#N/A,#N/A,FALSE,"Test 120 Day Accts";#N/A,#N/A,FALSE,"Tickmarks"}</definedName>
    <definedName name="Deposit" localSheetId="18" hidden="1">{#N/A,#N/A,FALSE,"Aging Summary";#N/A,#N/A,FALSE,"Ratio Analysis";#N/A,#N/A,FALSE,"Test 120 Day Accts";#N/A,#N/A,FALSE,"Tickmarks"}</definedName>
    <definedName name="Deposit" localSheetId="19" hidden="1">{#N/A,#N/A,FALSE,"Aging Summary";#N/A,#N/A,FALSE,"Ratio Analysis";#N/A,#N/A,FALSE,"Test 120 Day Accts";#N/A,#N/A,FALSE,"Tickmarks"}</definedName>
    <definedName name="Deposit" localSheetId="20" hidden="1">{#N/A,#N/A,FALSE,"Aging Summary";#N/A,#N/A,FALSE,"Ratio Analysis";#N/A,#N/A,FALSE,"Test 120 Day Accts";#N/A,#N/A,FALSE,"Tickmarks"}</definedName>
    <definedName name="Deposit" localSheetId="21" hidden="1">{#N/A,#N/A,FALSE,"Aging Summary";#N/A,#N/A,FALSE,"Ratio Analysis";#N/A,#N/A,FALSE,"Test 120 Day Accts";#N/A,#N/A,FALSE,"Tickmarks"}</definedName>
    <definedName name="Deposit" localSheetId="22" hidden="1">{#N/A,#N/A,FALSE,"Aging Summary";#N/A,#N/A,FALSE,"Ratio Analysis";#N/A,#N/A,FALSE,"Test 120 Day Accts";#N/A,#N/A,FALSE,"Tickmarks"}</definedName>
    <definedName name="Deposit" localSheetId="23" hidden="1">{#N/A,#N/A,FALSE,"Aging Summary";#N/A,#N/A,FALSE,"Ratio Analysis";#N/A,#N/A,FALSE,"Test 120 Day Accts";#N/A,#N/A,FALSE,"Tickmarks"}</definedName>
    <definedName name="Deposit" localSheetId="24" hidden="1">{#N/A,#N/A,FALSE,"Aging Summary";#N/A,#N/A,FALSE,"Ratio Analysis";#N/A,#N/A,FALSE,"Test 120 Day Accts";#N/A,#N/A,FALSE,"Tickmarks"}</definedName>
    <definedName name="Deposit" localSheetId="25" hidden="1">{#N/A,#N/A,FALSE,"Aging Summary";#N/A,#N/A,FALSE,"Ratio Analysis";#N/A,#N/A,FALSE,"Test 120 Day Accts";#N/A,#N/A,FALSE,"Tickmarks"}</definedName>
    <definedName name="Deposit" localSheetId="26" hidden="1">{#N/A,#N/A,FALSE,"Aging Summary";#N/A,#N/A,FALSE,"Ratio Analysis";#N/A,#N/A,FALSE,"Test 120 Day Accts";#N/A,#N/A,FALSE,"Tickmarks"}</definedName>
    <definedName name="Deposit" localSheetId="27" hidden="1">{#N/A,#N/A,FALSE,"Aging Summary";#N/A,#N/A,FALSE,"Ratio Analysis";#N/A,#N/A,FALSE,"Test 120 Day Accts";#N/A,#N/A,FALSE,"Tickmarks"}</definedName>
    <definedName name="Deposit" localSheetId="28" hidden="1">{#N/A,#N/A,FALSE,"Aging Summary";#N/A,#N/A,FALSE,"Ratio Analysis";#N/A,#N/A,FALSE,"Test 120 Day Accts";#N/A,#N/A,FALSE,"Tickmarks"}</definedName>
    <definedName name="Deposit" localSheetId="29" hidden="1">{#N/A,#N/A,FALSE,"Aging Summary";#N/A,#N/A,FALSE,"Ratio Analysis";#N/A,#N/A,FALSE,"Test 120 Day Accts";#N/A,#N/A,FALSE,"Tickmarks"}</definedName>
    <definedName name="Deposit" localSheetId="30" hidden="1">{#N/A,#N/A,FALSE,"Aging Summary";#N/A,#N/A,FALSE,"Ratio Analysis";#N/A,#N/A,FALSE,"Test 120 Day Accts";#N/A,#N/A,FALSE,"Tickmarks"}</definedName>
    <definedName name="Deposit" localSheetId="31" hidden="1">{#N/A,#N/A,FALSE,"Aging Summary";#N/A,#N/A,FALSE,"Ratio Analysis";#N/A,#N/A,FALSE,"Test 120 Day Accts";#N/A,#N/A,FALSE,"Tickmarks"}</definedName>
    <definedName name="Deposit" localSheetId="32" hidden="1">{#N/A,#N/A,FALSE,"Aging Summary";#N/A,#N/A,FALSE,"Ratio Analysis";#N/A,#N/A,FALSE,"Test 120 Day Accts";#N/A,#N/A,FALSE,"Tickmarks"}</definedName>
    <definedName name="Deposit" localSheetId="33" hidden="1">{#N/A,#N/A,FALSE,"Aging Summary";#N/A,#N/A,FALSE,"Ratio Analysis";#N/A,#N/A,FALSE,"Test 120 Day Accts";#N/A,#N/A,FALSE,"Tickmarks"}</definedName>
    <definedName name="Deposit" localSheetId="34" hidden="1">{#N/A,#N/A,FALSE,"Aging Summary";#N/A,#N/A,FALSE,"Ratio Analysis";#N/A,#N/A,FALSE,"Test 120 Day Accts";#N/A,#N/A,FALSE,"Tickmarks"}</definedName>
    <definedName name="Deposit" localSheetId="35" hidden="1">{#N/A,#N/A,FALSE,"Aging Summary";#N/A,#N/A,FALSE,"Ratio Analysis";#N/A,#N/A,FALSE,"Test 120 Day Accts";#N/A,#N/A,FALSE,"Tickmarks"}</definedName>
    <definedName name="Deposit" localSheetId="36" hidden="1">{#N/A,#N/A,FALSE,"Aging Summary";#N/A,#N/A,FALSE,"Ratio Analysis";#N/A,#N/A,FALSE,"Test 120 Day Accts";#N/A,#N/A,FALSE,"Tickmarks"}</definedName>
    <definedName name="Deposit" localSheetId="37" hidden="1">{#N/A,#N/A,FALSE,"Aging Summary";#N/A,#N/A,FALSE,"Ratio Analysis";#N/A,#N/A,FALSE,"Test 120 Day Accts";#N/A,#N/A,FALSE,"Tickmarks"}</definedName>
    <definedName name="Deposit" localSheetId="38" hidden="1">{#N/A,#N/A,FALSE,"Aging Summary";#N/A,#N/A,FALSE,"Ratio Analysis";#N/A,#N/A,FALSE,"Test 120 Day Accts";#N/A,#N/A,FALSE,"Tickmarks"}</definedName>
    <definedName name="Deposit" localSheetId="39" hidden="1">{#N/A,#N/A,FALSE,"Aging Summary";#N/A,#N/A,FALSE,"Ratio Analysis";#N/A,#N/A,FALSE,"Test 120 Day Accts";#N/A,#N/A,FALSE,"Tickmarks"}</definedName>
    <definedName name="Deposit" localSheetId="40" hidden="1">{#N/A,#N/A,FALSE,"Aging Summary";#N/A,#N/A,FALSE,"Ratio Analysis";#N/A,#N/A,FALSE,"Test 120 Day Accts";#N/A,#N/A,FALSE,"Tickmarks"}</definedName>
    <definedName name="Deposit" localSheetId="41" hidden="1">{#N/A,#N/A,FALSE,"Aging Summary";#N/A,#N/A,FALSE,"Ratio Analysis";#N/A,#N/A,FALSE,"Test 120 Day Accts";#N/A,#N/A,FALSE,"Tickmarks"}</definedName>
    <definedName name="Deposit" localSheetId="42" hidden="1">{#N/A,#N/A,FALSE,"Aging Summary";#N/A,#N/A,FALSE,"Ratio Analysis";#N/A,#N/A,FALSE,"Test 120 Day Accts";#N/A,#N/A,FALSE,"Tickmarks"}</definedName>
    <definedName name="Deposit" localSheetId="43" hidden="1">{#N/A,#N/A,FALSE,"Aging Summary";#N/A,#N/A,FALSE,"Ratio Analysis";#N/A,#N/A,FALSE,"Test 120 Day Accts";#N/A,#N/A,FALSE,"Tickmarks"}</definedName>
    <definedName name="Deposit" localSheetId="44" hidden="1">{#N/A,#N/A,FALSE,"Aging Summary";#N/A,#N/A,FALSE,"Ratio Analysis";#N/A,#N/A,FALSE,"Test 120 Day Accts";#N/A,#N/A,FALSE,"Tickmarks"}</definedName>
    <definedName name="Deposit" localSheetId="45" hidden="1">{#N/A,#N/A,FALSE,"Aging Summary";#N/A,#N/A,FALSE,"Ratio Analysis";#N/A,#N/A,FALSE,"Test 120 Day Accts";#N/A,#N/A,FALSE,"Tickmarks"}</definedName>
    <definedName name="Deposit" localSheetId="46" hidden="1">{#N/A,#N/A,FALSE,"Aging Summary";#N/A,#N/A,FALSE,"Ratio Analysis";#N/A,#N/A,FALSE,"Test 120 Day Accts";#N/A,#N/A,FALSE,"Tickmarks"}</definedName>
    <definedName name="Deposit" localSheetId="6" hidden="1">{#N/A,#N/A,FALSE,"Aging Summary";#N/A,#N/A,FALSE,"Ratio Analysis";#N/A,#N/A,FALSE,"Test 120 Day Accts";#N/A,#N/A,FALSE,"Tickmarks"}</definedName>
    <definedName name="Deposit" localSheetId="7" hidden="1">{#N/A,#N/A,FALSE,"Aging Summary";#N/A,#N/A,FALSE,"Ratio Analysis";#N/A,#N/A,FALSE,"Test 120 Day Accts";#N/A,#N/A,FALSE,"Tickmarks"}</definedName>
    <definedName name="Deposit" localSheetId="4" hidden="1">{#N/A,#N/A,FALSE,"Aging Summary";#N/A,#N/A,FALSE,"Ratio Analysis";#N/A,#N/A,FALSE,"Test 120 Day Accts";#N/A,#N/A,FALSE,"Tickmarks"}</definedName>
    <definedName name="Deposit" localSheetId="5" hidden="1">{#N/A,#N/A,FALSE,"Aging Summary";#N/A,#N/A,FALSE,"Ratio Analysis";#N/A,#N/A,FALSE,"Test 120 Day Accts";#N/A,#N/A,FALSE,"Tickmarks"}</definedName>
    <definedName name="Deposit" hidden="1">{#N/A,#N/A,FALSE,"Aging Summary";#N/A,#N/A,FALSE,"Ratio Analysis";#N/A,#N/A,FALSE,"Test 120 Day Accts";#N/A,#N/A,FALSE,"Tickmarks"}</definedName>
    <definedName name="DM">[2]A!#REF!</definedName>
    <definedName name="dsdsd" localSheetId="9">#REF!</definedName>
    <definedName name="dsdsd" localSheetId="10">#REF!</definedName>
    <definedName name="dsdsd" localSheetId="11">#REF!</definedName>
    <definedName name="dsdsd" localSheetId="8">#REF!</definedName>
    <definedName name="dsdsd" localSheetId="12">#REF!</definedName>
    <definedName name="dsdsd" localSheetId="13">#REF!</definedName>
    <definedName name="dsdsd" localSheetId="14">#REF!</definedName>
    <definedName name="dsdsd" localSheetId="15">#REF!</definedName>
    <definedName name="dsdsd" localSheetId="16">#REF!</definedName>
    <definedName name="dsdsd" localSheetId="17">#REF!</definedName>
    <definedName name="dsdsd" localSheetId="18">#REF!</definedName>
    <definedName name="dsdsd" localSheetId="19">#REF!</definedName>
    <definedName name="dsdsd" localSheetId="20">#REF!</definedName>
    <definedName name="dsdsd" localSheetId="21">#REF!</definedName>
    <definedName name="dsdsd" localSheetId="22">#REF!</definedName>
    <definedName name="dsdsd" localSheetId="23">#REF!</definedName>
    <definedName name="dsdsd" localSheetId="24">#REF!</definedName>
    <definedName name="dsdsd" localSheetId="25">#REF!</definedName>
    <definedName name="dsdsd" localSheetId="26">#REF!</definedName>
    <definedName name="dsdsd" localSheetId="27">#REF!</definedName>
    <definedName name="dsdsd" localSheetId="28">#REF!</definedName>
    <definedName name="dsdsd" localSheetId="29">#REF!</definedName>
    <definedName name="dsdsd" localSheetId="30">#REF!</definedName>
    <definedName name="dsdsd" localSheetId="31">#REF!</definedName>
    <definedName name="dsdsd" localSheetId="32">#REF!</definedName>
    <definedName name="dsdsd" localSheetId="33">#REF!</definedName>
    <definedName name="dsdsd" localSheetId="34">#REF!</definedName>
    <definedName name="dsdsd" localSheetId="35">#REF!</definedName>
    <definedName name="dsdsd" localSheetId="36">#REF!</definedName>
    <definedName name="dsdsd" localSheetId="37">#REF!</definedName>
    <definedName name="dsdsd" localSheetId="38">#REF!</definedName>
    <definedName name="dsdsd" localSheetId="39">#REF!</definedName>
    <definedName name="dsdsd" localSheetId="40">#REF!</definedName>
    <definedName name="dsdsd" localSheetId="41">#REF!</definedName>
    <definedName name="dsdsd" localSheetId="42">#REF!</definedName>
    <definedName name="dsdsd" localSheetId="43">#REF!</definedName>
    <definedName name="dsdsd" localSheetId="44">#REF!</definedName>
    <definedName name="dsdsd" localSheetId="45">#REF!</definedName>
    <definedName name="dsdsd" localSheetId="46">#REF!</definedName>
    <definedName name="dsdsd" localSheetId="6">#REF!</definedName>
    <definedName name="dsdsd" localSheetId="7">#REF!</definedName>
    <definedName name="dsdsd" localSheetId="4">#REF!</definedName>
    <definedName name="dsdsd" localSheetId="5">#REF!</definedName>
    <definedName name="dsdsd">#REF!</definedName>
    <definedName name="Employee" localSheetId="9" hidden="1">{#N/A,#N/A,FALSE,"Aging Summary";#N/A,#N/A,FALSE,"Ratio Analysis";#N/A,#N/A,FALSE,"Test 120 Day Accts";#N/A,#N/A,FALSE,"Tickmarks"}</definedName>
    <definedName name="Employee" localSheetId="10" hidden="1">{#N/A,#N/A,FALSE,"Aging Summary";#N/A,#N/A,FALSE,"Ratio Analysis";#N/A,#N/A,FALSE,"Test 120 Day Accts";#N/A,#N/A,FALSE,"Tickmarks"}</definedName>
    <definedName name="Employee" localSheetId="11" hidden="1">{#N/A,#N/A,FALSE,"Aging Summary";#N/A,#N/A,FALSE,"Ratio Analysis";#N/A,#N/A,FALSE,"Test 120 Day Accts";#N/A,#N/A,FALSE,"Tickmarks"}</definedName>
    <definedName name="Employee" localSheetId="8" hidden="1">{#N/A,#N/A,FALSE,"Aging Summary";#N/A,#N/A,FALSE,"Ratio Analysis";#N/A,#N/A,FALSE,"Test 120 Day Accts";#N/A,#N/A,FALSE,"Tickmarks"}</definedName>
    <definedName name="Employee" localSheetId="12" hidden="1">{#N/A,#N/A,FALSE,"Aging Summary";#N/A,#N/A,FALSE,"Ratio Analysis";#N/A,#N/A,FALSE,"Test 120 Day Accts";#N/A,#N/A,FALSE,"Tickmarks"}</definedName>
    <definedName name="Employee" localSheetId="13" hidden="1">{#N/A,#N/A,FALSE,"Aging Summary";#N/A,#N/A,FALSE,"Ratio Analysis";#N/A,#N/A,FALSE,"Test 120 Day Accts";#N/A,#N/A,FALSE,"Tickmarks"}</definedName>
    <definedName name="Employee" localSheetId="14" hidden="1">{#N/A,#N/A,FALSE,"Aging Summary";#N/A,#N/A,FALSE,"Ratio Analysis";#N/A,#N/A,FALSE,"Test 120 Day Accts";#N/A,#N/A,FALSE,"Tickmarks"}</definedName>
    <definedName name="Employee" localSheetId="15" hidden="1">{#N/A,#N/A,FALSE,"Aging Summary";#N/A,#N/A,FALSE,"Ratio Analysis";#N/A,#N/A,FALSE,"Test 120 Day Accts";#N/A,#N/A,FALSE,"Tickmarks"}</definedName>
    <definedName name="Employee" localSheetId="16" hidden="1">{#N/A,#N/A,FALSE,"Aging Summary";#N/A,#N/A,FALSE,"Ratio Analysis";#N/A,#N/A,FALSE,"Test 120 Day Accts";#N/A,#N/A,FALSE,"Tickmarks"}</definedName>
    <definedName name="Employee" localSheetId="17" hidden="1">{#N/A,#N/A,FALSE,"Aging Summary";#N/A,#N/A,FALSE,"Ratio Analysis";#N/A,#N/A,FALSE,"Test 120 Day Accts";#N/A,#N/A,FALSE,"Tickmarks"}</definedName>
    <definedName name="Employee" localSheetId="18" hidden="1">{#N/A,#N/A,FALSE,"Aging Summary";#N/A,#N/A,FALSE,"Ratio Analysis";#N/A,#N/A,FALSE,"Test 120 Day Accts";#N/A,#N/A,FALSE,"Tickmarks"}</definedName>
    <definedName name="Employee" localSheetId="19" hidden="1">{#N/A,#N/A,FALSE,"Aging Summary";#N/A,#N/A,FALSE,"Ratio Analysis";#N/A,#N/A,FALSE,"Test 120 Day Accts";#N/A,#N/A,FALSE,"Tickmarks"}</definedName>
    <definedName name="Employee" localSheetId="20" hidden="1">{#N/A,#N/A,FALSE,"Aging Summary";#N/A,#N/A,FALSE,"Ratio Analysis";#N/A,#N/A,FALSE,"Test 120 Day Accts";#N/A,#N/A,FALSE,"Tickmarks"}</definedName>
    <definedName name="Employee" localSheetId="21" hidden="1">{#N/A,#N/A,FALSE,"Aging Summary";#N/A,#N/A,FALSE,"Ratio Analysis";#N/A,#N/A,FALSE,"Test 120 Day Accts";#N/A,#N/A,FALSE,"Tickmarks"}</definedName>
    <definedName name="Employee" localSheetId="22" hidden="1">{#N/A,#N/A,FALSE,"Aging Summary";#N/A,#N/A,FALSE,"Ratio Analysis";#N/A,#N/A,FALSE,"Test 120 Day Accts";#N/A,#N/A,FALSE,"Tickmarks"}</definedName>
    <definedName name="Employee" localSheetId="23" hidden="1">{#N/A,#N/A,FALSE,"Aging Summary";#N/A,#N/A,FALSE,"Ratio Analysis";#N/A,#N/A,FALSE,"Test 120 Day Accts";#N/A,#N/A,FALSE,"Tickmarks"}</definedName>
    <definedName name="Employee" localSheetId="24" hidden="1">{#N/A,#N/A,FALSE,"Aging Summary";#N/A,#N/A,FALSE,"Ratio Analysis";#N/A,#N/A,FALSE,"Test 120 Day Accts";#N/A,#N/A,FALSE,"Tickmarks"}</definedName>
    <definedName name="Employee" localSheetId="25" hidden="1">{#N/A,#N/A,FALSE,"Aging Summary";#N/A,#N/A,FALSE,"Ratio Analysis";#N/A,#N/A,FALSE,"Test 120 Day Accts";#N/A,#N/A,FALSE,"Tickmarks"}</definedName>
    <definedName name="Employee" localSheetId="26" hidden="1">{#N/A,#N/A,FALSE,"Aging Summary";#N/A,#N/A,FALSE,"Ratio Analysis";#N/A,#N/A,FALSE,"Test 120 Day Accts";#N/A,#N/A,FALSE,"Tickmarks"}</definedName>
    <definedName name="Employee" localSheetId="27" hidden="1">{#N/A,#N/A,FALSE,"Aging Summary";#N/A,#N/A,FALSE,"Ratio Analysis";#N/A,#N/A,FALSE,"Test 120 Day Accts";#N/A,#N/A,FALSE,"Tickmarks"}</definedName>
    <definedName name="Employee" localSheetId="28" hidden="1">{#N/A,#N/A,FALSE,"Aging Summary";#N/A,#N/A,FALSE,"Ratio Analysis";#N/A,#N/A,FALSE,"Test 120 Day Accts";#N/A,#N/A,FALSE,"Tickmarks"}</definedName>
    <definedName name="Employee" localSheetId="29" hidden="1">{#N/A,#N/A,FALSE,"Aging Summary";#N/A,#N/A,FALSE,"Ratio Analysis";#N/A,#N/A,FALSE,"Test 120 Day Accts";#N/A,#N/A,FALSE,"Tickmarks"}</definedName>
    <definedName name="Employee" localSheetId="30" hidden="1">{#N/A,#N/A,FALSE,"Aging Summary";#N/A,#N/A,FALSE,"Ratio Analysis";#N/A,#N/A,FALSE,"Test 120 Day Accts";#N/A,#N/A,FALSE,"Tickmarks"}</definedName>
    <definedName name="Employee" localSheetId="31" hidden="1">{#N/A,#N/A,FALSE,"Aging Summary";#N/A,#N/A,FALSE,"Ratio Analysis";#N/A,#N/A,FALSE,"Test 120 Day Accts";#N/A,#N/A,FALSE,"Tickmarks"}</definedName>
    <definedName name="Employee" localSheetId="32" hidden="1">{#N/A,#N/A,FALSE,"Aging Summary";#N/A,#N/A,FALSE,"Ratio Analysis";#N/A,#N/A,FALSE,"Test 120 Day Accts";#N/A,#N/A,FALSE,"Tickmarks"}</definedName>
    <definedName name="Employee" localSheetId="33" hidden="1">{#N/A,#N/A,FALSE,"Aging Summary";#N/A,#N/A,FALSE,"Ratio Analysis";#N/A,#N/A,FALSE,"Test 120 Day Accts";#N/A,#N/A,FALSE,"Tickmarks"}</definedName>
    <definedName name="Employee" localSheetId="34" hidden="1">{#N/A,#N/A,FALSE,"Aging Summary";#N/A,#N/A,FALSE,"Ratio Analysis";#N/A,#N/A,FALSE,"Test 120 Day Accts";#N/A,#N/A,FALSE,"Tickmarks"}</definedName>
    <definedName name="Employee" localSheetId="35" hidden="1">{#N/A,#N/A,FALSE,"Aging Summary";#N/A,#N/A,FALSE,"Ratio Analysis";#N/A,#N/A,FALSE,"Test 120 Day Accts";#N/A,#N/A,FALSE,"Tickmarks"}</definedName>
    <definedName name="Employee" localSheetId="36" hidden="1">{#N/A,#N/A,FALSE,"Aging Summary";#N/A,#N/A,FALSE,"Ratio Analysis";#N/A,#N/A,FALSE,"Test 120 Day Accts";#N/A,#N/A,FALSE,"Tickmarks"}</definedName>
    <definedName name="Employee" localSheetId="37" hidden="1">{#N/A,#N/A,FALSE,"Aging Summary";#N/A,#N/A,FALSE,"Ratio Analysis";#N/A,#N/A,FALSE,"Test 120 Day Accts";#N/A,#N/A,FALSE,"Tickmarks"}</definedName>
    <definedName name="Employee" localSheetId="38" hidden="1">{#N/A,#N/A,FALSE,"Aging Summary";#N/A,#N/A,FALSE,"Ratio Analysis";#N/A,#N/A,FALSE,"Test 120 Day Accts";#N/A,#N/A,FALSE,"Tickmarks"}</definedName>
    <definedName name="Employee" localSheetId="39" hidden="1">{#N/A,#N/A,FALSE,"Aging Summary";#N/A,#N/A,FALSE,"Ratio Analysis";#N/A,#N/A,FALSE,"Test 120 Day Accts";#N/A,#N/A,FALSE,"Tickmarks"}</definedName>
    <definedName name="Employee" localSheetId="40" hidden="1">{#N/A,#N/A,FALSE,"Aging Summary";#N/A,#N/A,FALSE,"Ratio Analysis";#N/A,#N/A,FALSE,"Test 120 Day Accts";#N/A,#N/A,FALSE,"Tickmarks"}</definedName>
    <definedName name="Employee" localSheetId="41" hidden="1">{#N/A,#N/A,FALSE,"Aging Summary";#N/A,#N/A,FALSE,"Ratio Analysis";#N/A,#N/A,FALSE,"Test 120 Day Accts";#N/A,#N/A,FALSE,"Tickmarks"}</definedName>
    <definedName name="Employee" localSheetId="42" hidden="1">{#N/A,#N/A,FALSE,"Aging Summary";#N/A,#N/A,FALSE,"Ratio Analysis";#N/A,#N/A,FALSE,"Test 120 Day Accts";#N/A,#N/A,FALSE,"Tickmarks"}</definedName>
    <definedName name="Employee" localSheetId="43" hidden="1">{#N/A,#N/A,FALSE,"Aging Summary";#N/A,#N/A,FALSE,"Ratio Analysis";#N/A,#N/A,FALSE,"Test 120 Day Accts";#N/A,#N/A,FALSE,"Tickmarks"}</definedName>
    <definedName name="Employee" localSheetId="44" hidden="1">{#N/A,#N/A,FALSE,"Aging Summary";#N/A,#N/A,FALSE,"Ratio Analysis";#N/A,#N/A,FALSE,"Test 120 Day Accts";#N/A,#N/A,FALSE,"Tickmarks"}</definedName>
    <definedName name="Employee" localSheetId="45" hidden="1">{#N/A,#N/A,FALSE,"Aging Summary";#N/A,#N/A,FALSE,"Ratio Analysis";#N/A,#N/A,FALSE,"Test 120 Day Accts";#N/A,#N/A,FALSE,"Tickmarks"}</definedName>
    <definedName name="Employee" localSheetId="46" hidden="1">{#N/A,#N/A,FALSE,"Aging Summary";#N/A,#N/A,FALSE,"Ratio Analysis";#N/A,#N/A,FALSE,"Test 120 Day Accts";#N/A,#N/A,FALSE,"Tickmarks"}</definedName>
    <definedName name="Employee" localSheetId="6" hidden="1">{#N/A,#N/A,FALSE,"Aging Summary";#N/A,#N/A,FALSE,"Ratio Analysis";#N/A,#N/A,FALSE,"Test 120 Day Accts";#N/A,#N/A,FALSE,"Tickmarks"}</definedName>
    <definedName name="Employee" localSheetId="7" hidden="1">{#N/A,#N/A,FALSE,"Aging Summary";#N/A,#N/A,FALSE,"Ratio Analysis";#N/A,#N/A,FALSE,"Test 120 Day Accts";#N/A,#N/A,FALSE,"Tickmarks"}</definedName>
    <definedName name="Employee" localSheetId="4" hidden="1">{#N/A,#N/A,FALSE,"Aging Summary";#N/A,#N/A,FALSE,"Ratio Analysis";#N/A,#N/A,FALSE,"Test 120 Day Accts";#N/A,#N/A,FALSE,"Tickmarks"}</definedName>
    <definedName name="Employee" localSheetId="5" hidden="1">{#N/A,#N/A,FALSE,"Aging Summary";#N/A,#N/A,FALSE,"Ratio Analysis";#N/A,#N/A,FALSE,"Test 120 Day Accts";#N/A,#N/A,FALSE,"Tickmarks"}</definedName>
    <definedName name="Employee" hidden="1">{#N/A,#N/A,FALSE,"Aging Summary";#N/A,#N/A,FALSE,"Ratio Analysis";#N/A,#N/A,FALSE,"Test 120 Day Accts";#N/A,#N/A,FALSE,"Tickmarks"}</definedName>
    <definedName name="employee1" localSheetId="9" hidden="1">{#N/A,#N/A,FALSE,"Aging Summary";#N/A,#N/A,FALSE,"Ratio Analysis";#N/A,#N/A,FALSE,"Test 120 Day Accts";#N/A,#N/A,FALSE,"Tickmarks"}</definedName>
    <definedName name="employee1" localSheetId="10" hidden="1">{#N/A,#N/A,FALSE,"Aging Summary";#N/A,#N/A,FALSE,"Ratio Analysis";#N/A,#N/A,FALSE,"Test 120 Day Accts";#N/A,#N/A,FALSE,"Tickmarks"}</definedName>
    <definedName name="employee1" localSheetId="11" hidden="1">{#N/A,#N/A,FALSE,"Aging Summary";#N/A,#N/A,FALSE,"Ratio Analysis";#N/A,#N/A,FALSE,"Test 120 Day Accts";#N/A,#N/A,FALSE,"Tickmarks"}</definedName>
    <definedName name="employee1" localSheetId="8" hidden="1">{#N/A,#N/A,FALSE,"Aging Summary";#N/A,#N/A,FALSE,"Ratio Analysis";#N/A,#N/A,FALSE,"Test 120 Day Accts";#N/A,#N/A,FALSE,"Tickmarks"}</definedName>
    <definedName name="employee1" localSheetId="12" hidden="1">{#N/A,#N/A,FALSE,"Aging Summary";#N/A,#N/A,FALSE,"Ratio Analysis";#N/A,#N/A,FALSE,"Test 120 Day Accts";#N/A,#N/A,FALSE,"Tickmarks"}</definedName>
    <definedName name="employee1" localSheetId="13" hidden="1">{#N/A,#N/A,FALSE,"Aging Summary";#N/A,#N/A,FALSE,"Ratio Analysis";#N/A,#N/A,FALSE,"Test 120 Day Accts";#N/A,#N/A,FALSE,"Tickmarks"}</definedName>
    <definedName name="employee1" localSheetId="14" hidden="1">{#N/A,#N/A,FALSE,"Aging Summary";#N/A,#N/A,FALSE,"Ratio Analysis";#N/A,#N/A,FALSE,"Test 120 Day Accts";#N/A,#N/A,FALSE,"Tickmarks"}</definedName>
    <definedName name="employee1" localSheetId="15" hidden="1">{#N/A,#N/A,FALSE,"Aging Summary";#N/A,#N/A,FALSE,"Ratio Analysis";#N/A,#N/A,FALSE,"Test 120 Day Accts";#N/A,#N/A,FALSE,"Tickmarks"}</definedName>
    <definedName name="employee1" localSheetId="16" hidden="1">{#N/A,#N/A,FALSE,"Aging Summary";#N/A,#N/A,FALSE,"Ratio Analysis";#N/A,#N/A,FALSE,"Test 120 Day Accts";#N/A,#N/A,FALSE,"Tickmarks"}</definedName>
    <definedName name="employee1" localSheetId="17" hidden="1">{#N/A,#N/A,FALSE,"Aging Summary";#N/A,#N/A,FALSE,"Ratio Analysis";#N/A,#N/A,FALSE,"Test 120 Day Accts";#N/A,#N/A,FALSE,"Tickmarks"}</definedName>
    <definedName name="employee1" localSheetId="18" hidden="1">{#N/A,#N/A,FALSE,"Aging Summary";#N/A,#N/A,FALSE,"Ratio Analysis";#N/A,#N/A,FALSE,"Test 120 Day Accts";#N/A,#N/A,FALSE,"Tickmarks"}</definedName>
    <definedName name="employee1" localSheetId="19" hidden="1">{#N/A,#N/A,FALSE,"Aging Summary";#N/A,#N/A,FALSE,"Ratio Analysis";#N/A,#N/A,FALSE,"Test 120 Day Accts";#N/A,#N/A,FALSE,"Tickmarks"}</definedName>
    <definedName name="employee1" localSheetId="20" hidden="1">{#N/A,#N/A,FALSE,"Aging Summary";#N/A,#N/A,FALSE,"Ratio Analysis";#N/A,#N/A,FALSE,"Test 120 Day Accts";#N/A,#N/A,FALSE,"Tickmarks"}</definedName>
    <definedName name="employee1" localSheetId="21" hidden="1">{#N/A,#N/A,FALSE,"Aging Summary";#N/A,#N/A,FALSE,"Ratio Analysis";#N/A,#N/A,FALSE,"Test 120 Day Accts";#N/A,#N/A,FALSE,"Tickmarks"}</definedName>
    <definedName name="employee1" localSheetId="22" hidden="1">{#N/A,#N/A,FALSE,"Aging Summary";#N/A,#N/A,FALSE,"Ratio Analysis";#N/A,#N/A,FALSE,"Test 120 Day Accts";#N/A,#N/A,FALSE,"Tickmarks"}</definedName>
    <definedName name="employee1" localSheetId="23" hidden="1">{#N/A,#N/A,FALSE,"Aging Summary";#N/A,#N/A,FALSE,"Ratio Analysis";#N/A,#N/A,FALSE,"Test 120 Day Accts";#N/A,#N/A,FALSE,"Tickmarks"}</definedName>
    <definedName name="employee1" localSheetId="24" hidden="1">{#N/A,#N/A,FALSE,"Aging Summary";#N/A,#N/A,FALSE,"Ratio Analysis";#N/A,#N/A,FALSE,"Test 120 Day Accts";#N/A,#N/A,FALSE,"Tickmarks"}</definedName>
    <definedName name="employee1" localSheetId="25" hidden="1">{#N/A,#N/A,FALSE,"Aging Summary";#N/A,#N/A,FALSE,"Ratio Analysis";#N/A,#N/A,FALSE,"Test 120 Day Accts";#N/A,#N/A,FALSE,"Tickmarks"}</definedName>
    <definedName name="employee1" localSheetId="26" hidden="1">{#N/A,#N/A,FALSE,"Aging Summary";#N/A,#N/A,FALSE,"Ratio Analysis";#N/A,#N/A,FALSE,"Test 120 Day Accts";#N/A,#N/A,FALSE,"Tickmarks"}</definedName>
    <definedName name="employee1" localSheetId="27" hidden="1">{#N/A,#N/A,FALSE,"Aging Summary";#N/A,#N/A,FALSE,"Ratio Analysis";#N/A,#N/A,FALSE,"Test 120 Day Accts";#N/A,#N/A,FALSE,"Tickmarks"}</definedName>
    <definedName name="employee1" localSheetId="28" hidden="1">{#N/A,#N/A,FALSE,"Aging Summary";#N/A,#N/A,FALSE,"Ratio Analysis";#N/A,#N/A,FALSE,"Test 120 Day Accts";#N/A,#N/A,FALSE,"Tickmarks"}</definedName>
    <definedName name="employee1" localSheetId="29" hidden="1">{#N/A,#N/A,FALSE,"Aging Summary";#N/A,#N/A,FALSE,"Ratio Analysis";#N/A,#N/A,FALSE,"Test 120 Day Accts";#N/A,#N/A,FALSE,"Tickmarks"}</definedName>
    <definedName name="employee1" localSheetId="30" hidden="1">{#N/A,#N/A,FALSE,"Aging Summary";#N/A,#N/A,FALSE,"Ratio Analysis";#N/A,#N/A,FALSE,"Test 120 Day Accts";#N/A,#N/A,FALSE,"Tickmarks"}</definedName>
    <definedName name="employee1" localSheetId="31" hidden="1">{#N/A,#N/A,FALSE,"Aging Summary";#N/A,#N/A,FALSE,"Ratio Analysis";#N/A,#N/A,FALSE,"Test 120 Day Accts";#N/A,#N/A,FALSE,"Tickmarks"}</definedName>
    <definedName name="employee1" localSheetId="32" hidden="1">{#N/A,#N/A,FALSE,"Aging Summary";#N/A,#N/A,FALSE,"Ratio Analysis";#N/A,#N/A,FALSE,"Test 120 Day Accts";#N/A,#N/A,FALSE,"Tickmarks"}</definedName>
    <definedName name="employee1" localSheetId="33" hidden="1">{#N/A,#N/A,FALSE,"Aging Summary";#N/A,#N/A,FALSE,"Ratio Analysis";#N/A,#N/A,FALSE,"Test 120 Day Accts";#N/A,#N/A,FALSE,"Tickmarks"}</definedName>
    <definedName name="employee1" localSheetId="34" hidden="1">{#N/A,#N/A,FALSE,"Aging Summary";#N/A,#N/A,FALSE,"Ratio Analysis";#N/A,#N/A,FALSE,"Test 120 Day Accts";#N/A,#N/A,FALSE,"Tickmarks"}</definedName>
    <definedName name="employee1" localSheetId="35" hidden="1">{#N/A,#N/A,FALSE,"Aging Summary";#N/A,#N/A,FALSE,"Ratio Analysis";#N/A,#N/A,FALSE,"Test 120 Day Accts";#N/A,#N/A,FALSE,"Tickmarks"}</definedName>
    <definedName name="employee1" localSheetId="36" hidden="1">{#N/A,#N/A,FALSE,"Aging Summary";#N/A,#N/A,FALSE,"Ratio Analysis";#N/A,#N/A,FALSE,"Test 120 Day Accts";#N/A,#N/A,FALSE,"Tickmarks"}</definedName>
    <definedName name="employee1" localSheetId="37" hidden="1">{#N/A,#N/A,FALSE,"Aging Summary";#N/A,#N/A,FALSE,"Ratio Analysis";#N/A,#N/A,FALSE,"Test 120 Day Accts";#N/A,#N/A,FALSE,"Tickmarks"}</definedName>
    <definedName name="employee1" localSheetId="38" hidden="1">{#N/A,#N/A,FALSE,"Aging Summary";#N/A,#N/A,FALSE,"Ratio Analysis";#N/A,#N/A,FALSE,"Test 120 Day Accts";#N/A,#N/A,FALSE,"Tickmarks"}</definedName>
    <definedName name="employee1" localSheetId="39" hidden="1">{#N/A,#N/A,FALSE,"Aging Summary";#N/A,#N/A,FALSE,"Ratio Analysis";#N/A,#N/A,FALSE,"Test 120 Day Accts";#N/A,#N/A,FALSE,"Tickmarks"}</definedName>
    <definedName name="employee1" localSheetId="40" hidden="1">{#N/A,#N/A,FALSE,"Aging Summary";#N/A,#N/A,FALSE,"Ratio Analysis";#N/A,#N/A,FALSE,"Test 120 Day Accts";#N/A,#N/A,FALSE,"Tickmarks"}</definedName>
    <definedName name="employee1" localSheetId="41" hidden="1">{#N/A,#N/A,FALSE,"Aging Summary";#N/A,#N/A,FALSE,"Ratio Analysis";#N/A,#N/A,FALSE,"Test 120 Day Accts";#N/A,#N/A,FALSE,"Tickmarks"}</definedName>
    <definedName name="employee1" localSheetId="42" hidden="1">{#N/A,#N/A,FALSE,"Aging Summary";#N/A,#N/A,FALSE,"Ratio Analysis";#N/A,#N/A,FALSE,"Test 120 Day Accts";#N/A,#N/A,FALSE,"Tickmarks"}</definedName>
    <definedName name="employee1" localSheetId="43" hidden="1">{#N/A,#N/A,FALSE,"Aging Summary";#N/A,#N/A,FALSE,"Ratio Analysis";#N/A,#N/A,FALSE,"Test 120 Day Accts";#N/A,#N/A,FALSE,"Tickmarks"}</definedName>
    <definedName name="employee1" localSheetId="44" hidden="1">{#N/A,#N/A,FALSE,"Aging Summary";#N/A,#N/A,FALSE,"Ratio Analysis";#N/A,#N/A,FALSE,"Test 120 Day Accts";#N/A,#N/A,FALSE,"Tickmarks"}</definedName>
    <definedName name="employee1" localSheetId="45" hidden="1">{#N/A,#N/A,FALSE,"Aging Summary";#N/A,#N/A,FALSE,"Ratio Analysis";#N/A,#N/A,FALSE,"Test 120 Day Accts";#N/A,#N/A,FALSE,"Tickmarks"}</definedName>
    <definedName name="employee1" localSheetId="46" hidden="1">{#N/A,#N/A,FALSE,"Aging Summary";#N/A,#N/A,FALSE,"Ratio Analysis";#N/A,#N/A,FALSE,"Test 120 Day Accts";#N/A,#N/A,FALSE,"Tickmarks"}</definedName>
    <definedName name="employee1" localSheetId="6" hidden="1">{#N/A,#N/A,FALSE,"Aging Summary";#N/A,#N/A,FALSE,"Ratio Analysis";#N/A,#N/A,FALSE,"Test 120 Day Accts";#N/A,#N/A,FALSE,"Tickmarks"}</definedName>
    <definedName name="employee1" localSheetId="7" hidden="1">{#N/A,#N/A,FALSE,"Aging Summary";#N/A,#N/A,FALSE,"Ratio Analysis";#N/A,#N/A,FALSE,"Test 120 Day Accts";#N/A,#N/A,FALSE,"Tickmarks"}</definedName>
    <definedName name="employee1" localSheetId="4" hidden="1">{#N/A,#N/A,FALSE,"Aging Summary";#N/A,#N/A,FALSE,"Ratio Analysis";#N/A,#N/A,FALSE,"Test 120 Day Accts";#N/A,#N/A,FALSE,"Tickmarks"}</definedName>
    <definedName name="employee1" localSheetId="5" hidden="1">{#N/A,#N/A,FALSE,"Aging Summary";#N/A,#N/A,FALSE,"Ratio Analysis";#N/A,#N/A,FALSE,"Test 120 Day Accts";#N/A,#N/A,FALSE,"Tickmarks"}</definedName>
    <definedName name="employee1" hidden="1">{#N/A,#N/A,FALSE,"Aging Summary";#N/A,#N/A,FALSE,"Ratio Analysis";#N/A,#N/A,FALSE,"Test 120 Day Accts";#N/A,#N/A,FALSE,"Tickmarks"}</definedName>
    <definedName name="ENTRY">[2]A!#REF!</definedName>
    <definedName name="Excel_BuiltIn_Print_Area_1">[10]FREIGHT!$A$1:$O$26</definedName>
    <definedName name="Excel_BuiltIn_Print_Area_10" localSheetId="9">#REF!</definedName>
    <definedName name="Excel_BuiltIn_Print_Area_10" localSheetId="10">#REF!</definedName>
    <definedName name="Excel_BuiltIn_Print_Area_10" localSheetId="11">#REF!</definedName>
    <definedName name="Excel_BuiltIn_Print_Area_10" localSheetId="8">#REF!</definedName>
    <definedName name="Excel_BuiltIn_Print_Area_10" localSheetId="12">#REF!</definedName>
    <definedName name="Excel_BuiltIn_Print_Area_10" localSheetId="13">#REF!</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19">#REF!</definedName>
    <definedName name="Excel_BuiltIn_Print_Area_10" localSheetId="20">#REF!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 localSheetId="27">#REF!</definedName>
    <definedName name="Excel_BuiltIn_Print_Area_10" localSheetId="28">#REF!</definedName>
    <definedName name="Excel_BuiltIn_Print_Area_10" localSheetId="29">#REF!</definedName>
    <definedName name="Excel_BuiltIn_Print_Area_10" localSheetId="30">#REF!</definedName>
    <definedName name="Excel_BuiltIn_Print_Area_10" localSheetId="31">#REF!</definedName>
    <definedName name="Excel_BuiltIn_Print_Area_10" localSheetId="32">#REF!</definedName>
    <definedName name="Excel_BuiltIn_Print_Area_10" localSheetId="33">#REF!</definedName>
    <definedName name="Excel_BuiltIn_Print_Area_10" localSheetId="34">#REF!</definedName>
    <definedName name="Excel_BuiltIn_Print_Area_10" localSheetId="35">#REF!</definedName>
    <definedName name="Excel_BuiltIn_Print_Area_10" localSheetId="36">#REF!</definedName>
    <definedName name="Excel_BuiltIn_Print_Area_10" localSheetId="37">#REF!</definedName>
    <definedName name="Excel_BuiltIn_Print_Area_10" localSheetId="38">#REF!</definedName>
    <definedName name="Excel_BuiltIn_Print_Area_10" localSheetId="39">#REF!</definedName>
    <definedName name="Excel_BuiltIn_Print_Area_10" localSheetId="40">#REF!</definedName>
    <definedName name="Excel_BuiltIn_Print_Area_10" localSheetId="41">#REF!</definedName>
    <definedName name="Excel_BuiltIn_Print_Area_10" localSheetId="42">#REF!</definedName>
    <definedName name="Excel_BuiltIn_Print_Area_10" localSheetId="43">#REF!</definedName>
    <definedName name="Excel_BuiltIn_Print_Area_10" localSheetId="44">#REF!</definedName>
    <definedName name="Excel_BuiltIn_Print_Area_10" localSheetId="45">#REF!</definedName>
    <definedName name="Excel_BuiltIn_Print_Area_10" localSheetId="46">#REF!</definedName>
    <definedName name="Excel_BuiltIn_Print_Area_10" localSheetId="6">#REF!</definedName>
    <definedName name="Excel_BuiltIn_Print_Area_10" localSheetId="7">#REF!</definedName>
    <definedName name="Excel_BuiltIn_Print_Area_10" localSheetId="4">#REF!</definedName>
    <definedName name="Excel_BuiltIn_Print_Area_10" localSheetId="5">#REF!</definedName>
    <definedName name="Excel_BuiltIn_Print_Area_10">#REF!</definedName>
    <definedName name="Excel_BuiltIn_Print_Area_11" localSheetId="9">#REF!</definedName>
    <definedName name="Excel_BuiltIn_Print_Area_11" localSheetId="10">#REF!</definedName>
    <definedName name="Excel_BuiltIn_Print_Area_11" localSheetId="11">#REF!</definedName>
    <definedName name="Excel_BuiltIn_Print_Area_11" localSheetId="8">#REF!</definedName>
    <definedName name="Excel_BuiltIn_Print_Area_11" localSheetId="12">#REF!</definedName>
    <definedName name="Excel_BuiltIn_Print_Area_11" localSheetId="13">#REF!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19">#REF!</definedName>
    <definedName name="Excel_BuiltIn_Print_Area_11" localSheetId="20">#REF!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 localSheetId="27">#REF!</definedName>
    <definedName name="Excel_BuiltIn_Print_Area_11" localSheetId="28">#REF!</definedName>
    <definedName name="Excel_BuiltIn_Print_Area_11" localSheetId="29">#REF!</definedName>
    <definedName name="Excel_BuiltIn_Print_Area_11" localSheetId="30">#REF!</definedName>
    <definedName name="Excel_BuiltIn_Print_Area_11" localSheetId="31">#REF!</definedName>
    <definedName name="Excel_BuiltIn_Print_Area_11" localSheetId="32">#REF!</definedName>
    <definedName name="Excel_BuiltIn_Print_Area_11" localSheetId="33">#REF!</definedName>
    <definedName name="Excel_BuiltIn_Print_Area_11" localSheetId="34">#REF!</definedName>
    <definedName name="Excel_BuiltIn_Print_Area_11" localSheetId="35">#REF!</definedName>
    <definedName name="Excel_BuiltIn_Print_Area_11" localSheetId="36">#REF!</definedName>
    <definedName name="Excel_BuiltIn_Print_Area_11" localSheetId="37">#REF!</definedName>
    <definedName name="Excel_BuiltIn_Print_Area_11" localSheetId="38">#REF!</definedName>
    <definedName name="Excel_BuiltIn_Print_Area_11" localSheetId="39">#REF!</definedName>
    <definedName name="Excel_BuiltIn_Print_Area_11" localSheetId="40">#REF!</definedName>
    <definedName name="Excel_BuiltIn_Print_Area_11" localSheetId="41">#REF!</definedName>
    <definedName name="Excel_BuiltIn_Print_Area_11" localSheetId="42">#REF!</definedName>
    <definedName name="Excel_BuiltIn_Print_Area_11" localSheetId="43">#REF!</definedName>
    <definedName name="Excel_BuiltIn_Print_Area_11" localSheetId="44">#REF!</definedName>
    <definedName name="Excel_BuiltIn_Print_Area_11" localSheetId="45">#REF!</definedName>
    <definedName name="Excel_BuiltIn_Print_Area_11" localSheetId="46">#REF!</definedName>
    <definedName name="Excel_BuiltIn_Print_Area_11" localSheetId="6">#REF!</definedName>
    <definedName name="Excel_BuiltIn_Print_Area_11" localSheetId="7">#REF!</definedName>
    <definedName name="Excel_BuiltIn_Print_Area_11" localSheetId="4">#REF!</definedName>
    <definedName name="Excel_BuiltIn_Print_Area_11" localSheetId="5">#REF!</definedName>
    <definedName name="Excel_BuiltIn_Print_Area_11">#REF!</definedName>
    <definedName name="Excel_BuiltIn_Print_Area_12" localSheetId="9">#REF!</definedName>
    <definedName name="Excel_BuiltIn_Print_Area_12" localSheetId="10">#REF!</definedName>
    <definedName name="Excel_BuiltIn_Print_Area_12" localSheetId="11">#REF!</definedName>
    <definedName name="Excel_BuiltIn_Print_Area_12" localSheetId="8">#REF!</definedName>
    <definedName name="Excel_BuiltIn_Print_Area_12" localSheetId="12">#REF!</definedName>
    <definedName name="Excel_BuiltIn_Print_Area_12" localSheetId="13">#REF!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19">#REF!</definedName>
    <definedName name="Excel_BuiltIn_Print_Area_12" localSheetId="20">#REF!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 localSheetId="27">#REF!</definedName>
    <definedName name="Excel_BuiltIn_Print_Area_12" localSheetId="28">#REF!</definedName>
    <definedName name="Excel_BuiltIn_Print_Area_12" localSheetId="29">#REF!</definedName>
    <definedName name="Excel_BuiltIn_Print_Area_12" localSheetId="30">#REF!</definedName>
    <definedName name="Excel_BuiltIn_Print_Area_12" localSheetId="31">#REF!</definedName>
    <definedName name="Excel_BuiltIn_Print_Area_12" localSheetId="32">#REF!</definedName>
    <definedName name="Excel_BuiltIn_Print_Area_12" localSheetId="33">#REF!</definedName>
    <definedName name="Excel_BuiltIn_Print_Area_12" localSheetId="34">#REF!</definedName>
    <definedName name="Excel_BuiltIn_Print_Area_12" localSheetId="35">#REF!</definedName>
    <definedName name="Excel_BuiltIn_Print_Area_12" localSheetId="36">#REF!</definedName>
    <definedName name="Excel_BuiltIn_Print_Area_12" localSheetId="37">#REF!</definedName>
    <definedName name="Excel_BuiltIn_Print_Area_12" localSheetId="38">#REF!</definedName>
    <definedName name="Excel_BuiltIn_Print_Area_12" localSheetId="39">#REF!</definedName>
    <definedName name="Excel_BuiltIn_Print_Area_12" localSheetId="40">#REF!</definedName>
    <definedName name="Excel_BuiltIn_Print_Area_12" localSheetId="41">#REF!</definedName>
    <definedName name="Excel_BuiltIn_Print_Area_12" localSheetId="42">#REF!</definedName>
    <definedName name="Excel_BuiltIn_Print_Area_12" localSheetId="43">#REF!</definedName>
    <definedName name="Excel_BuiltIn_Print_Area_12" localSheetId="44">#REF!</definedName>
    <definedName name="Excel_BuiltIn_Print_Area_12" localSheetId="45">#REF!</definedName>
    <definedName name="Excel_BuiltIn_Print_Area_12" localSheetId="46">#REF!</definedName>
    <definedName name="Excel_BuiltIn_Print_Area_12" localSheetId="6">#REF!</definedName>
    <definedName name="Excel_BuiltIn_Print_Area_12" localSheetId="7">#REF!</definedName>
    <definedName name="Excel_BuiltIn_Print_Area_12" localSheetId="4">#REF!</definedName>
    <definedName name="Excel_BuiltIn_Print_Area_12" localSheetId="5">#REF!</definedName>
    <definedName name="Excel_BuiltIn_Print_Area_12">#REF!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17">#REF!</definedName>
    <definedName name="Excel_BuiltIn_Print_Area_18">#REF!</definedName>
    <definedName name="Excel_BuiltIn_Print_Area_19">#REF!</definedName>
    <definedName name="Excel_BuiltIn_Print_Area_2">#REF!</definedName>
    <definedName name="Excel_BuiltIn_Print_Area_20">#REF!</definedName>
    <definedName name="Excel_BuiltIn_Print_Area_21">#REF!</definedName>
    <definedName name="Excel_BuiltIn_Print_Area_22">#REF!</definedName>
    <definedName name="Excel_BuiltIn_Print_Area_23">#REF!</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9">#REF!</definedName>
    <definedName name="Excel_BuiltIn_Print_Area_29_1">#REF!</definedName>
    <definedName name="Excel_BuiltIn_Print_Area_29_1_31">#REF!</definedName>
    <definedName name="Excel_BuiltIn_Print_Area_29_1_33">#REF!</definedName>
    <definedName name="Excel_BuiltIn_Print_Area_29_1_35">#REF!</definedName>
    <definedName name="Excel_BuiltIn_Print_Area_29_1_37">#REF!</definedName>
    <definedName name="Excel_BuiltIn_Print_Area_29_1_39">#REF!</definedName>
    <definedName name="Excel_BuiltIn_Print_Area_29_1_42">#REF!</definedName>
    <definedName name="Excel_BuiltIn_Print_Area_29_1_44">#REF!</definedName>
    <definedName name="Excel_BuiltIn_Print_Area_3">#REF!</definedName>
    <definedName name="Excel_BuiltIn_Print_Area_30">#REF!</definedName>
    <definedName name="Excel_BuiltIn_Print_Area_31">#REF!</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36">#REF!</definedName>
    <definedName name="Excel_BuiltIn_Print_Area_37">#REF!</definedName>
    <definedName name="Excel_BuiltIn_Print_Area_38">#REF!</definedName>
    <definedName name="Excel_BuiltIn_Print_Area_39">#REF!</definedName>
    <definedName name="Excel_BuiltIn_Print_Area_4">#REF!</definedName>
    <definedName name="Excel_BuiltIn_Print_Area_40">#REF!</definedName>
    <definedName name="Excel_BuiltIn_Print_Area_41">#REF!</definedName>
    <definedName name="Excel_BuiltIn_Print_Area_42">#REF!</definedName>
    <definedName name="Excel_BuiltIn_Print_Area_43">#REF!</definedName>
    <definedName name="Excel_BuiltIn_Print_Area_44">#REF!</definedName>
    <definedName name="Excel_BuiltIn_Print_Area_45">#REF!</definedName>
    <definedName name="Excel_BuiltIn_Print_Area_46">#REF!</definedName>
    <definedName name="Excel_BuiltIn_Print_Area_47">#REF!</definedName>
    <definedName name="Excel_BuiltIn_Print_Area_48">#REF!</definedName>
    <definedName name="Excel_BuiltIn_Print_Area_49">#REF!</definedName>
    <definedName name="Excel_BuiltIn_Print_Area_5">#REF!</definedName>
    <definedName name="Excel_BuiltIn_Print_Area_50">#REF!</definedName>
    <definedName name="Excel_BuiltIn_Print_Area_51">#REF!</definedName>
    <definedName name="Excel_BuiltIn_Print_Area_52">#REF!</definedName>
    <definedName name="Excel_BuiltIn_Print_Area_53">#REF!</definedName>
    <definedName name="Excel_BuiltIn_Print_Area_54">#REF!</definedName>
    <definedName name="Excel_BuiltIn_Print_Area_55">#REF!</definedName>
    <definedName name="Excel_BuiltIn_Print_Area_56">#REF!</definedName>
    <definedName name="Excel_BuiltIn_Print_Area_57">#REF!</definedName>
    <definedName name="Excel_BuiltIn_Print_Area_58">#REF!</definedName>
    <definedName name="Excel_BuiltIn_Print_Area_6">#REF!</definedName>
    <definedName name="Excel_BuiltIn_Print_Area_60">"$GEN.$#REF!$#REF!:$#REF!$#REF!"</definedName>
    <definedName name="Excel_BuiltIn_Print_Area_7" localSheetId="9">#REF!</definedName>
    <definedName name="Excel_BuiltIn_Print_Area_7" localSheetId="10">#REF!</definedName>
    <definedName name="Excel_BuiltIn_Print_Area_7" localSheetId="11">#REF!</definedName>
    <definedName name="Excel_BuiltIn_Print_Area_7" localSheetId="8">#REF!</definedName>
    <definedName name="Excel_BuiltIn_Print_Area_7" localSheetId="12">#REF!</definedName>
    <definedName name="Excel_BuiltIn_Print_Area_7" localSheetId="13">#REF!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19">#REF!</definedName>
    <definedName name="Excel_BuiltIn_Print_Area_7" localSheetId="20">#REF!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 localSheetId="27">#REF!</definedName>
    <definedName name="Excel_BuiltIn_Print_Area_7" localSheetId="28">#REF!</definedName>
    <definedName name="Excel_BuiltIn_Print_Area_7" localSheetId="29">#REF!</definedName>
    <definedName name="Excel_BuiltIn_Print_Area_7" localSheetId="30">#REF!</definedName>
    <definedName name="Excel_BuiltIn_Print_Area_7" localSheetId="31">#REF!</definedName>
    <definedName name="Excel_BuiltIn_Print_Area_7" localSheetId="32">#REF!</definedName>
    <definedName name="Excel_BuiltIn_Print_Area_7" localSheetId="33">#REF!</definedName>
    <definedName name="Excel_BuiltIn_Print_Area_7" localSheetId="34">#REF!</definedName>
    <definedName name="Excel_BuiltIn_Print_Area_7" localSheetId="35">#REF!</definedName>
    <definedName name="Excel_BuiltIn_Print_Area_7" localSheetId="36">#REF!</definedName>
    <definedName name="Excel_BuiltIn_Print_Area_7" localSheetId="37">#REF!</definedName>
    <definedName name="Excel_BuiltIn_Print_Area_7" localSheetId="38">#REF!</definedName>
    <definedName name="Excel_BuiltIn_Print_Area_7" localSheetId="39">#REF!</definedName>
    <definedName name="Excel_BuiltIn_Print_Area_7" localSheetId="40">#REF!</definedName>
    <definedName name="Excel_BuiltIn_Print_Area_7" localSheetId="41">#REF!</definedName>
    <definedName name="Excel_BuiltIn_Print_Area_7" localSheetId="42">#REF!</definedName>
    <definedName name="Excel_BuiltIn_Print_Area_7" localSheetId="43">#REF!</definedName>
    <definedName name="Excel_BuiltIn_Print_Area_7" localSheetId="44">#REF!</definedName>
    <definedName name="Excel_BuiltIn_Print_Area_7" localSheetId="45">#REF!</definedName>
    <definedName name="Excel_BuiltIn_Print_Area_7" localSheetId="46">#REF!</definedName>
    <definedName name="Excel_BuiltIn_Print_Area_7" localSheetId="6">#REF!</definedName>
    <definedName name="Excel_BuiltIn_Print_Area_7" localSheetId="7">#REF!</definedName>
    <definedName name="Excel_BuiltIn_Print_Area_7" localSheetId="4">#REF!</definedName>
    <definedName name="Excel_BuiltIn_Print_Area_7" localSheetId="5">#REF!</definedName>
    <definedName name="Excel_BuiltIn_Print_Area_7">#REF!</definedName>
    <definedName name="Excel_BuiltIn_Print_Area_8" localSheetId="9">#REF!</definedName>
    <definedName name="Excel_BuiltIn_Print_Area_8" localSheetId="10">#REF!</definedName>
    <definedName name="Excel_BuiltIn_Print_Area_8" localSheetId="11">#REF!</definedName>
    <definedName name="Excel_BuiltIn_Print_Area_8" localSheetId="8">#REF!</definedName>
    <definedName name="Excel_BuiltIn_Print_Area_8" localSheetId="12">#REF!</definedName>
    <definedName name="Excel_BuiltIn_Print_Area_8" localSheetId="13">#REF!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19">#REF!</definedName>
    <definedName name="Excel_BuiltIn_Print_Area_8" localSheetId="20">#REF!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 localSheetId="27">#REF!</definedName>
    <definedName name="Excel_BuiltIn_Print_Area_8" localSheetId="28">#REF!</definedName>
    <definedName name="Excel_BuiltIn_Print_Area_8" localSheetId="29">#REF!</definedName>
    <definedName name="Excel_BuiltIn_Print_Area_8" localSheetId="30">#REF!</definedName>
    <definedName name="Excel_BuiltIn_Print_Area_8" localSheetId="31">#REF!</definedName>
    <definedName name="Excel_BuiltIn_Print_Area_8" localSheetId="32">#REF!</definedName>
    <definedName name="Excel_BuiltIn_Print_Area_8" localSheetId="33">#REF!</definedName>
    <definedName name="Excel_BuiltIn_Print_Area_8" localSheetId="34">#REF!</definedName>
    <definedName name="Excel_BuiltIn_Print_Area_8" localSheetId="35">#REF!</definedName>
    <definedName name="Excel_BuiltIn_Print_Area_8" localSheetId="36">#REF!</definedName>
    <definedName name="Excel_BuiltIn_Print_Area_8" localSheetId="37">#REF!</definedName>
    <definedName name="Excel_BuiltIn_Print_Area_8" localSheetId="38">#REF!</definedName>
    <definedName name="Excel_BuiltIn_Print_Area_8" localSheetId="39">#REF!</definedName>
    <definedName name="Excel_BuiltIn_Print_Area_8" localSheetId="40">#REF!</definedName>
    <definedName name="Excel_BuiltIn_Print_Area_8" localSheetId="41">#REF!</definedName>
    <definedName name="Excel_BuiltIn_Print_Area_8" localSheetId="42">#REF!</definedName>
    <definedName name="Excel_BuiltIn_Print_Area_8" localSheetId="43">#REF!</definedName>
    <definedName name="Excel_BuiltIn_Print_Area_8" localSheetId="44">#REF!</definedName>
    <definedName name="Excel_BuiltIn_Print_Area_8" localSheetId="45">#REF!</definedName>
    <definedName name="Excel_BuiltIn_Print_Area_8" localSheetId="46">#REF!</definedName>
    <definedName name="Excel_BuiltIn_Print_Area_8" localSheetId="6">#REF!</definedName>
    <definedName name="Excel_BuiltIn_Print_Area_8" localSheetId="7">#REF!</definedName>
    <definedName name="Excel_BuiltIn_Print_Area_8" localSheetId="4">#REF!</definedName>
    <definedName name="Excel_BuiltIn_Print_Area_8" localSheetId="5">#REF!</definedName>
    <definedName name="Excel_BuiltIn_Print_Area_8">#REF!</definedName>
    <definedName name="Excel_BuiltIn_Print_Area_9" localSheetId="9">#REF!</definedName>
    <definedName name="Excel_BuiltIn_Print_Area_9" localSheetId="10">#REF!</definedName>
    <definedName name="Excel_BuiltIn_Print_Area_9" localSheetId="11">#REF!</definedName>
    <definedName name="Excel_BuiltIn_Print_Area_9" localSheetId="8">#REF!</definedName>
    <definedName name="Excel_BuiltIn_Print_Area_9" localSheetId="12">#REF!</definedName>
    <definedName name="Excel_BuiltIn_Print_Area_9" localSheetId="13">#REF!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19">#REF!</definedName>
    <definedName name="Excel_BuiltIn_Print_Area_9" localSheetId="20">#REF!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 localSheetId="27">#REF!</definedName>
    <definedName name="Excel_BuiltIn_Print_Area_9" localSheetId="28">#REF!</definedName>
    <definedName name="Excel_BuiltIn_Print_Area_9" localSheetId="29">#REF!</definedName>
    <definedName name="Excel_BuiltIn_Print_Area_9" localSheetId="30">#REF!</definedName>
    <definedName name="Excel_BuiltIn_Print_Area_9" localSheetId="31">#REF!</definedName>
    <definedName name="Excel_BuiltIn_Print_Area_9" localSheetId="32">#REF!</definedName>
    <definedName name="Excel_BuiltIn_Print_Area_9" localSheetId="33">#REF!</definedName>
    <definedName name="Excel_BuiltIn_Print_Area_9" localSheetId="34">#REF!</definedName>
    <definedName name="Excel_BuiltIn_Print_Area_9" localSheetId="35">#REF!</definedName>
    <definedName name="Excel_BuiltIn_Print_Area_9" localSheetId="36">#REF!</definedName>
    <definedName name="Excel_BuiltIn_Print_Area_9" localSheetId="37">#REF!</definedName>
    <definedName name="Excel_BuiltIn_Print_Area_9" localSheetId="38">#REF!</definedName>
    <definedName name="Excel_BuiltIn_Print_Area_9" localSheetId="39">#REF!</definedName>
    <definedName name="Excel_BuiltIn_Print_Area_9" localSheetId="40">#REF!</definedName>
    <definedName name="Excel_BuiltIn_Print_Area_9" localSheetId="41">#REF!</definedName>
    <definedName name="Excel_BuiltIn_Print_Area_9" localSheetId="42">#REF!</definedName>
    <definedName name="Excel_BuiltIn_Print_Area_9" localSheetId="43">#REF!</definedName>
    <definedName name="Excel_BuiltIn_Print_Area_9" localSheetId="44">#REF!</definedName>
    <definedName name="Excel_BuiltIn_Print_Area_9" localSheetId="45">#REF!</definedName>
    <definedName name="Excel_BuiltIn_Print_Area_9" localSheetId="46">#REF!</definedName>
    <definedName name="Excel_BuiltIn_Print_Area_9" localSheetId="6">#REF!</definedName>
    <definedName name="Excel_BuiltIn_Print_Area_9" localSheetId="7">#REF!</definedName>
    <definedName name="Excel_BuiltIn_Print_Area_9" localSheetId="4">#REF!</definedName>
    <definedName name="Excel_BuiltIn_Print_Area_9" localSheetId="5">#REF!</definedName>
    <definedName name="Excel_BuiltIn_Print_Area_9">#REF!</definedName>
    <definedName name="Excel_BuiltIn_Print_Titles_10">#REF!</definedName>
    <definedName name="Excel_BuiltIn_Print_Titles_12">#REF!</definedName>
    <definedName name="Excel_BuiltIn_Print_Titles_14">#REF!</definedName>
    <definedName name="Excel_BuiltIn_Print_Titles_15">#REF!</definedName>
    <definedName name="Excel_BuiltIn_Print_Titles_18">#REF!</definedName>
    <definedName name="Excel_BuiltIn_Print_Titles_20">#REF!</definedName>
    <definedName name="Excel_BuiltIn_Print_Titles_22">#REF!</definedName>
    <definedName name="Excel_BuiltIn_Print_Titles_23">#REF!</definedName>
    <definedName name="Excel_BuiltIn_Print_Titles_24">#REF!</definedName>
    <definedName name="Excel_BuiltIn_Print_Titles_26">#REF!</definedName>
    <definedName name="Excel_BuiltIn_Print_Titles_28">#REF!</definedName>
    <definedName name="Excel_BuiltIn_Print_Titles_29">#REF!</definedName>
    <definedName name="Excel_BuiltIn_Print_Titles_31">#REF!</definedName>
    <definedName name="Excel_BuiltIn_Print_Titles_33">#REF!</definedName>
    <definedName name="Excel_BuiltIn_Print_Titles_34">#REF!</definedName>
    <definedName name="Excel_BuiltIn_Print_Titles_36">#REF!</definedName>
    <definedName name="Excel_BuiltIn_Print_Titles_38">#REF!</definedName>
    <definedName name="Excel_BuiltIn_Print_Titles_39">#REF!</definedName>
    <definedName name="Excel_BuiltIn_Print_Titles_41">#REF!</definedName>
    <definedName name="Excel_BuiltIn_Print_Titles_43">#REF!</definedName>
    <definedName name="Excel_BuiltIn_Print_Titles_44">#REF!</definedName>
    <definedName name="Excel_BuiltIn_Print_Titles_46">#REF!</definedName>
    <definedName name="Excel_BuiltIn_Print_Titles_48">#REF!</definedName>
    <definedName name="Excel_BuiltIn_Print_Titles_49">#REF!</definedName>
    <definedName name="Excel_BuiltIn_Print_Titles_51">#REF!</definedName>
    <definedName name="Excel_BuiltIn_Print_Titles_53">#REF!</definedName>
    <definedName name="Excel_BuiltIn_Print_Titles_56">#REF!</definedName>
    <definedName name="Excel_BuiltIn_Print_Titles_57">#REF!</definedName>
    <definedName name="Excel_BuiltIn_Print_Titles_58">#REF!</definedName>
    <definedName name="Excel_BuiltIn_Print_Titles_8">#REF!</definedName>
    <definedName name="EXPUNIT">#REF!</definedName>
    <definedName name="EXPVALUE">#REF!</definedName>
    <definedName name="f"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9">#REF!</definedName>
    <definedName name="f_01" localSheetId="10">#REF!</definedName>
    <definedName name="f_01" localSheetId="11">#REF!</definedName>
    <definedName name="f_01" localSheetId="8">#REF!</definedName>
    <definedName name="f_01" localSheetId="12">#REF!</definedName>
    <definedName name="f_01" localSheetId="13">#REF!</definedName>
    <definedName name="f_01" localSheetId="14">#REF!</definedName>
    <definedName name="f_01" localSheetId="15">#REF!</definedName>
    <definedName name="f_01" localSheetId="16">#REF!</definedName>
    <definedName name="f_01" localSheetId="17">#REF!</definedName>
    <definedName name="f_01" localSheetId="18">#REF!</definedName>
    <definedName name="f_01" localSheetId="19">#REF!</definedName>
    <definedName name="f_01" localSheetId="20">#REF!</definedName>
    <definedName name="f_01" localSheetId="21">#REF!</definedName>
    <definedName name="f_01" localSheetId="22">#REF!</definedName>
    <definedName name="f_01" localSheetId="23">#REF!</definedName>
    <definedName name="f_01" localSheetId="24">#REF!</definedName>
    <definedName name="f_01" localSheetId="25">#REF!</definedName>
    <definedName name="f_01" localSheetId="26">#REF!</definedName>
    <definedName name="f_01" localSheetId="27">#REF!</definedName>
    <definedName name="f_01" localSheetId="28">#REF!</definedName>
    <definedName name="f_01" localSheetId="29">#REF!</definedName>
    <definedName name="f_01" localSheetId="30">#REF!</definedName>
    <definedName name="f_01" localSheetId="31">#REF!</definedName>
    <definedName name="f_01" localSheetId="32">#REF!</definedName>
    <definedName name="f_01" localSheetId="33">#REF!</definedName>
    <definedName name="f_01" localSheetId="34">#REF!</definedName>
    <definedName name="f_01" localSheetId="35">#REF!</definedName>
    <definedName name="f_01" localSheetId="36">#REF!</definedName>
    <definedName name="f_01" localSheetId="37">#REF!</definedName>
    <definedName name="f_01" localSheetId="38">#REF!</definedName>
    <definedName name="f_01" localSheetId="39">#REF!</definedName>
    <definedName name="f_01" localSheetId="40">#REF!</definedName>
    <definedName name="f_01" localSheetId="41">#REF!</definedName>
    <definedName name="f_01" localSheetId="42">#REF!</definedName>
    <definedName name="f_01" localSheetId="43">#REF!</definedName>
    <definedName name="f_01" localSheetId="44">#REF!</definedName>
    <definedName name="f_01" localSheetId="45">#REF!</definedName>
    <definedName name="f_01" localSheetId="46">#REF!</definedName>
    <definedName name="f_01" localSheetId="6">#REF!</definedName>
    <definedName name="f_01" localSheetId="7">#REF!</definedName>
    <definedName name="f_01" localSheetId="4">#REF!</definedName>
    <definedName name="f_01" localSheetId="5">#REF!</definedName>
    <definedName name="f_01">#REF!</definedName>
    <definedName name="f_02" localSheetId="9">#REF!</definedName>
    <definedName name="f_02" localSheetId="10">#REF!</definedName>
    <definedName name="f_02" localSheetId="11">#REF!</definedName>
    <definedName name="f_02" localSheetId="8">#REF!</definedName>
    <definedName name="f_02" localSheetId="12">#REF!</definedName>
    <definedName name="f_02" localSheetId="13">#REF!</definedName>
    <definedName name="f_02" localSheetId="14">#REF!</definedName>
    <definedName name="f_02" localSheetId="15">#REF!</definedName>
    <definedName name="f_02" localSheetId="16">#REF!</definedName>
    <definedName name="f_02" localSheetId="17">#REF!</definedName>
    <definedName name="f_02" localSheetId="18">#REF!</definedName>
    <definedName name="f_02" localSheetId="19">#REF!</definedName>
    <definedName name="f_02" localSheetId="20">#REF!</definedName>
    <definedName name="f_02" localSheetId="21">#REF!</definedName>
    <definedName name="f_02" localSheetId="22">#REF!</definedName>
    <definedName name="f_02" localSheetId="23">#REF!</definedName>
    <definedName name="f_02" localSheetId="24">#REF!</definedName>
    <definedName name="f_02" localSheetId="25">#REF!</definedName>
    <definedName name="f_02" localSheetId="26">#REF!</definedName>
    <definedName name="f_02" localSheetId="27">#REF!</definedName>
    <definedName name="f_02" localSheetId="28">#REF!</definedName>
    <definedName name="f_02" localSheetId="29">#REF!</definedName>
    <definedName name="f_02" localSheetId="30">#REF!</definedName>
    <definedName name="f_02" localSheetId="31">#REF!</definedName>
    <definedName name="f_02" localSheetId="32">#REF!</definedName>
    <definedName name="f_02" localSheetId="33">#REF!</definedName>
    <definedName name="f_02" localSheetId="34">#REF!</definedName>
    <definedName name="f_02" localSheetId="35">#REF!</definedName>
    <definedName name="f_02" localSheetId="36">#REF!</definedName>
    <definedName name="f_02" localSheetId="37">#REF!</definedName>
    <definedName name="f_02" localSheetId="38">#REF!</definedName>
    <definedName name="f_02" localSheetId="39">#REF!</definedName>
    <definedName name="f_02" localSheetId="40">#REF!</definedName>
    <definedName name="f_02" localSheetId="41">#REF!</definedName>
    <definedName name="f_02" localSheetId="42">#REF!</definedName>
    <definedName name="f_02" localSheetId="43">#REF!</definedName>
    <definedName name="f_02" localSheetId="44">#REF!</definedName>
    <definedName name="f_02" localSheetId="45">#REF!</definedName>
    <definedName name="f_02" localSheetId="46">#REF!</definedName>
    <definedName name="f_02" localSheetId="6">#REF!</definedName>
    <definedName name="f_02" localSheetId="7">#REF!</definedName>
    <definedName name="f_02" localSheetId="4">#REF!</definedName>
    <definedName name="f_02" localSheetId="5">#REF!</definedName>
    <definedName name="f_02">#REF!</definedName>
    <definedName name="f_03" localSheetId="9">#REF!</definedName>
    <definedName name="f_03" localSheetId="10">#REF!</definedName>
    <definedName name="f_03" localSheetId="11">#REF!</definedName>
    <definedName name="f_03" localSheetId="8">#REF!</definedName>
    <definedName name="f_03" localSheetId="12">#REF!</definedName>
    <definedName name="f_03" localSheetId="13">#REF!</definedName>
    <definedName name="f_03" localSheetId="14">#REF!</definedName>
    <definedName name="f_03" localSheetId="15">#REF!</definedName>
    <definedName name="f_03" localSheetId="16">#REF!</definedName>
    <definedName name="f_03" localSheetId="17">#REF!</definedName>
    <definedName name="f_03" localSheetId="18">#REF!</definedName>
    <definedName name="f_03" localSheetId="19">#REF!</definedName>
    <definedName name="f_03" localSheetId="20">#REF!</definedName>
    <definedName name="f_03" localSheetId="21">#REF!</definedName>
    <definedName name="f_03" localSheetId="22">#REF!</definedName>
    <definedName name="f_03" localSheetId="23">#REF!</definedName>
    <definedName name="f_03" localSheetId="24">#REF!</definedName>
    <definedName name="f_03" localSheetId="25">#REF!</definedName>
    <definedName name="f_03" localSheetId="26">#REF!</definedName>
    <definedName name="f_03" localSheetId="27">#REF!</definedName>
    <definedName name="f_03" localSheetId="28">#REF!</definedName>
    <definedName name="f_03" localSheetId="29">#REF!</definedName>
    <definedName name="f_03" localSheetId="30">#REF!</definedName>
    <definedName name="f_03" localSheetId="31">#REF!</definedName>
    <definedName name="f_03" localSheetId="32">#REF!</definedName>
    <definedName name="f_03" localSheetId="33">#REF!</definedName>
    <definedName name="f_03" localSheetId="34">#REF!</definedName>
    <definedName name="f_03" localSheetId="35">#REF!</definedName>
    <definedName name="f_03" localSheetId="36">#REF!</definedName>
    <definedName name="f_03" localSheetId="37">#REF!</definedName>
    <definedName name="f_03" localSheetId="38">#REF!</definedName>
    <definedName name="f_03" localSheetId="39">#REF!</definedName>
    <definedName name="f_03" localSheetId="40">#REF!</definedName>
    <definedName name="f_03" localSheetId="41">#REF!</definedName>
    <definedName name="f_03" localSheetId="42">#REF!</definedName>
    <definedName name="f_03" localSheetId="43">#REF!</definedName>
    <definedName name="f_03" localSheetId="44">#REF!</definedName>
    <definedName name="f_03" localSheetId="45">#REF!</definedName>
    <definedName name="f_03" localSheetId="46">#REF!</definedName>
    <definedName name="f_03" localSheetId="6">#REF!</definedName>
    <definedName name="f_03" localSheetId="7">#REF!</definedName>
    <definedName name="f_03" localSheetId="4">#REF!</definedName>
    <definedName name="f_03" localSheetId="5">#REF!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A" localSheetId="9">[2]A!#REF!</definedName>
    <definedName name="FA" localSheetId="10">[2]A!#REF!</definedName>
    <definedName name="FA" localSheetId="11">[2]A!#REF!</definedName>
    <definedName name="FA" localSheetId="8">[2]A!#REF!</definedName>
    <definedName name="FA" localSheetId="12">[2]A!#REF!</definedName>
    <definedName name="FA" localSheetId="13">[2]A!#REF!</definedName>
    <definedName name="FA" localSheetId="14">[2]A!#REF!</definedName>
    <definedName name="FA" localSheetId="15">[2]A!#REF!</definedName>
    <definedName name="FA" localSheetId="16">[2]A!#REF!</definedName>
    <definedName name="FA" localSheetId="17">[2]A!#REF!</definedName>
    <definedName name="FA" localSheetId="18">[2]A!#REF!</definedName>
    <definedName name="FA" localSheetId="19">[2]A!#REF!</definedName>
    <definedName name="FA" localSheetId="20">[2]A!#REF!</definedName>
    <definedName name="FA" localSheetId="21">[2]A!#REF!</definedName>
    <definedName name="FA" localSheetId="22">[2]A!#REF!</definedName>
    <definedName name="FA" localSheetId="23">[2]A!#REF!</definedName>
    <definedName name="FA" localSheetId="24">[2]A!#REF!</definedName>
    <definedName name="FA" localSheetId="25">[2]A!#REF!</definedName>
    <definedName name="FA" localSheetId="26">[2]A!#REF!</definedName>
    <definedName name="FA" localSheetId="27">[2]A!#REF!</definedName>
    <definedName name="FA" localSheetId="28">[2]A!#REF!</definedName>
    <definedName name="FA" localSheetId="29">[2]A!#REF!</definedName>
    <definedName name="FA" localSheetId="30">[2]A!#REF!</definedName>
    <definedName name="FA" localSheetId="31">[2]A!#REF!</definedName>
    <definedName name="FA" localSheetId="32">[2]A!#REF!</definedName>
    <definedName name="FA" localSheetId="33">[2]A!#REF!</definedName>
    <definedName name="FA" localSheetId="34">[2]A!#REF!</definedName>
    <definedName name="FA" localSheetId="35">[2]A!#REF!</definedName>
    <definedName name="FA" localSheetId="36">[2]A!#REF!</definedName>
    <definedName name="FA" localSheetId="37">[2]A!#REF!</definedName>
    <definedName name="FA" localSheetId="38">[2]A!#REF!</definedName>
    <definedName name="FA" localSheetId="39">[2]A!#REF!</definedName>
    <definedName name="FA" localSheetId="40">[2]A!#REF!</definedName>
    <definedName name="FA" localSheetId="41">[2]A!#REF!</definedName>
    <definedName name="FA" localSheetId="42">[2]A!#REF!</definedName>
    <definedName name="FA" localSheetId="43">[2]A!#REF!</definedName>
    <definedName name="FA" localSheetId="44">[2]A!#REF!</definedName>
    <definedName name="FA" localSheetId="45">[2]A!#REF!</definedName>
    <definedName name="FA" localSheetId="46">[2]A!#REF!</definedName>
    <definedName name="FA" localSheetId="6">[2]A!#REF!</definedName>
    <definedName name="FA" localSheetId="7">[2]A!#REF!</definedName>
    <definedName name="FA" localSheetId="4">[2]A!#REF!</definedName>
    <definedName name="FA" localSheetId="5">[2]A!#REF!</definedName>
    <definedName name="FA">[2]A!#REF!</definedName>
    <definedName name="faizin" localSheetId="9">[11]!Select_RefAct2</definedName>
    <definedName name="faizin" localSheetId="10">[11]!Select_RefAct2</definedName>
    <definedName name="faizin" localSheetId="11">[11]!Select_RefAct2</definedName>
    <definedName name="faizin" localSheetId="8">[11]!Select_RefAct2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26">[11]!Select_RefAct2</definedName>
    <definedName name="faizin" localSheetId="27">[11]!Select_RefAct2</definedName>
    <definedName name="faizin" localSheetId="28">[11]!Select_RefAct2</definedName>
    <definedName name="faizin" localSheetId="29">[11]!Select_RefAct2</definedName>
    <definedName name="faizin" localSheetId="30">[11]!Select_RefAct2</definedName>
    <definedName name="faizin" localSheetId="31">[11]!Select_RefAct2</definedName>
    <definedName name="faizin" localSheetId="32">[11]!Select_RefAct2</definedName>
    <definedName name="faizin" localSheetId="33">[11]!Select_RefAct2</definedName>
    <definedName name="faizin" localSheetId="34">[11]!Select_RefAct2</definedName>
    <definedName name="faizin" localSheetId="35">[11]!Select_RefAct2</definedName>
    <definedName name="faizin" localSheetId="36">[11]!Select_RefAct2</definedName>
    <definedName name="faizin" localSheetId="37">[11]!Select_RefAct2</definedName>
    <definedName name="faizin" localSheetId="38">[11]!Select_RefAct2</definedName>
    <definedName name="faizin" localSheetId="39">[11]!Select_RefAct2</definedName>
    <definedName name="faizin" localSheetId="40">[11]!Select_RefAct2</definedName>
    <definedName name="faizin" localSheetId="41">[11]!Select_RefAct2</definedName>
    <definedName name="faizin" localSheetId="42">[11]!Select_RefAct2</definedName>
    <definedName name="faizin" localSheetId="43">[11]!Select_RefAct2</definedName>
    <definedName name="faizin" localSheetId="44">[11]!Select_RefAct2</definedName>
    <definedName name="faizin" localSheetId="45">[11]!Select_RefAct2</definedName>
    <definedName name="faizin" localSheetId="46">[11]!Select_RefAct2</definedName>
    <definedName name="faizin" localSheetId="6">[11]!Select_RefAct2</definedName>
    <definedName name="faizin" localSheetId="7">[11]!Select_RefAct2</definedName>
    <definedName name="faizin" localSheetId="3">[11]!Select_RefAct2</definedName>
    <definedName name="faizin" localSheetId="4">[11]!Select_RefAct2</definedName>
    <definedName name="faizin" localSheetId="5">[11]!Select_RefAct2</definedName>
    <definedName name="faizin">[11]!Select_RefAct2</definedName>
    <definedName name="FILE" localSheetId="9">#REF!</definedName>
    <definedName name="FILE" localSheetId="10">#REF!</definedName>
    <definedName name="FILE" localSheetId="11">#REF!</definedName>
    <definedName name="FILE" localSheetId="8">#REF!</definedName>
    <definedName name="FILE" localSheetId="12">#REF!</definedName>
    <definedName name="FILE" localSheetId="13">#REF!</definedName>
    <definedName name="FILE" localSheetId="14">#REF!</definedName>
    <definedName name="FILE" localSheetId="15">#REF!</definedName>
    <definedName name="FILE" localSheetId="16">#REF!</definedName>
    <definedName name="FILE" localSheetId="17">#REF!</definedName>
    <definedName name="FILE" localSheetId="18">#REF!</definedName>
    <definedName name="FILE" localSheetId="19">#REF!</definedName>
    <definedName name="FILE" localSheetId="20">#REF!</definedName>
    <definedName name="FILE" localSheetId="21">#REF!</definedName>
    <definedName name="FILE" localSheetId="22">#REF!</definedName>
    <definedName name="FILE" localSheetId="23">#REF!</definedName>
    <definedName name="FILE" localSheetId="24">#REF!</definedName>
    <definedName name="FILE" localSheetId="25">#REF!</definedName>
    <definedName name="FILE" localSheetId="26">#REF!</definedName>
    <definedName name="FILE" localSheetId="27">#REF!</definedName>
    <definedName name="FILE" localSheetId="28">#REF!</definedName>
    <definedName name="FILE" localSheetId="29">#REF!</definedName>
    <definedName name="FILE" localSheetId="30">#REF!</definedName>
    <definedName name="FILE" localSheetId="31">#REF!</definedName>
    <definedName name="FILE" localSheetId="32">#REF!</definedName>
    <definedName name="FILE" localSheetId="33">#REF!</definedName>
    <definedName name="FILE" localSheetId="34">#REF!</definedName>
    <definedName name="FILE" localSheetId="35">#REF!</definedName>
    <definedName name="FILE" localSheetId="36">#REF!</definedName>
    <definedName name="FILE" localSheetId="37">#REF!</definedName>
    <definedName name="FILE" localSheetId="38">#REF!</definedName>
    <definedName name="FILE" localSheetId="39">#REF!</definedName>
    <definedName name="FILE" localSheetId="40">#REF!</definedName>
    <definedName name="FILE" localSheetId="41">#REF!</definedName>
    <definedName name="FILE" localSheetId="42">#REF!</definedName>
    <definedName name="FILE" localSheetId="43">#REF!</definedName>
    <definedName name="FILE" localSheetId="44">#REF!</definedName>
    <definedName name="FILE" localSheetId="45">#REF!</definedName>
    <definedName name="FILE" localSheetId="46">#REF!</definedName>
    <definedName name="FILE" localSheetId="6">#REF!</definedName>
    <definedName name="FILE" localSheetId="7">#REF!</definedName>
    <definedName name="FILE" localSheetId="4">#REF!</definedName>
    <definedName name="FILE" localSheetId="5">#REF!</definedName>
    <definedName name="FILE">#REF!</definedName>
    <definedName name="FOBJPN" localSheetId="9">#REF!</definedName>
    <definedName name="FOBJPN" localSheetId="10">#REF!</definedName>
    <definedName name="FOBJPN" localSheetId="11">#REF!</definedName>
    <definedName name="FOBJPN" localSheetId="8">#REF!</definedName>
    <definedName name="FOBJPN" localSheetId="12">#REF!</definedName>
    <definedName name="FOBJPN" localSheetId="13">#REF!</definedName>
    <definedName name="FOBJPN" localSheetId="14">#REF!</definedName>
    <definedName name="FOBJPN" localSheetId="15">#REF!</definedName>
    <definedName name="FOBJPN" localSheetId="16">#REF!</definedName>
    <definedName name="FOBJPN" localSheetId="17">#REF!</definedName>
    <definedName name="FOBJPN" localSheetId="18">#REF!</definedName>
    <definedName name="FOBJPN" localSheetId="19">#REF!</definedName>
    <definedName name="FOBJPN" localSheetId="20">#REF!</definedName>
    <definedName name="FOBJPN" localSheetId="21">#REF!</definedName>
    <definedName name="FOBJPN" localSheetId="22">#REF!</definedName>
    <definedName name="FOBJPN" localSheetId="23">#REF!</definedName>
    <definedName name="FOBJPN" localSheetId="24">#REF!</definedName>
    <definedName name="FOBJPN" localSheetId="25">#REF!</definedName>
    <definedName name="FOBJPN" localSheetId="26">#REF!</definedName>
    <definedName name="FOBJPN" localSheetId="27">#REF!</definedName>
    <definedName name="FOBJPN" localSheetId="28">#REF!</definedName>
    <definedName name="FOBJPN" localSheetId="29">#REF!</definedName>
    <definedName name="FOBJPN" localSheetId="30">#REF!</definedName>
    <definedName name="FOBJPN" localSheetId="31">#REF!</definedName>
    <definedName name="FOBJPN" localSheetId="32">#REF!</definedName>
    <definedName name="FOBJPN" localSheetId="33">#REF!</definedName>
    <definedName name="FOBJPN" localSheetId="34">#REF!</definedName>
    <definedName name="FOBJPN" localSheetId="35">#REF!</definedName>
    <definedName name="FOBJPN" localSheetId="36">#REF!</definedName>
    <definedName name="FOBJPN" localSheetId="37">#REF!</definedName>
    <definedName name="FOBJPN" localSheetId="38">#REF!</definedName>
    <definedName name="FOBJPN" localSheetId="39">#REF!</definedName>
    <definedName name="FOBJPN" localSheetId="40">#REF!</definedName>
    <definedName name="FOBJPN" localSheetId="41">#REF!</definedName>
    <definedName name="FOBJPN" localSheetId="42">#REF!</definedName>
    <definedName name="FOBJPN" localSheetId="43">#REF!</definedName>
    <definedName name="FOBJPN" localSheetId="44">#REF!</definedName>
    <definedName name="FOBJPN" localSheetId="45">#REF!</definedName>
    <definedName name="FOBJPN" localSheetId="46">#REF!</definedName>
    <definedName name="FOBJPN" localSheetId="6">#REF!</definedName>
    <definedName name="FOBJPN" localSheetId="7">#REF!</definedName>
    <definedName name="FOBJPN" localSheetId="4">#REF!</definedName>
    <definedName name="FOBJPN" localSheetId="5">#REF!</definedName>
    <definedName name="FOBJPN">#REF!</definedName>
    <definedName name="HOSPITAL___PT_BII" localSheetId="9">#REF!</definedName>
    <definedName name="HOSPITAL___PT_BII" localSheetId="10">#REF!</definedName>
    <definedName name="HOSPITAL___PT_BII" localSheetId="11">#REF!</definedName>
    <definedName name="HOSPITAL___PT_BII" localSheetId="8">#REF!</definedName>
    <definedName name="HOSPITAL___PT_BII" localSheetId="12">#REF!</definedName>
    <definedName name="HOSPITAL___PT_BII" localSheetId="13">#REF!</definedName>
    <definedName name="HOSPITAL___PT_BII" localSheetId="14">#REF!</definedName>
    <definedName name="HOSPITAL___PT_BII" localSheetId="15">#REF!</definedName>
    <definedName name="HOSPITAL___PT_BII" localSheetId="16">#REF!</definedName>
    <definedName name="HOSPITAL___PT_BII" localSheetId="17">#REF!</definedName>
    <definedName name="HOSPITAL___PT_BII" localSheetId="18">#REF!</definedName>
    <definedName name="HOSPITAL___PT_BII" localSheetId="19">#REF!</definedName>
    <definedName name="HOSPITAL___PT_BII" localSheetId="20">#REF!</definedName>
    <definedName name="HOSPITAL___PT_BII" localSheetId="21">#REF!</definedName>
    <definedName name="HOSPITAL___PT_BII" localSheetId="22">#REF!</definedName>
    <definedName name="HOSPITAL___PT_BII" localSheetId="23">#REF!</definedName>
    <definedName name="HOSPITAL___PT_BII" localSheetId="24">#REF!</definedName>
    <definedName name="HOSPITAL___PT_BII" localSheetId="25">#REF!</definedName>
    <definedName name="HOSPITAL___PT_BII" localSheetId="26">#REF!</definedName>
    <definedName name="HOSPITAL___PT_BII" localSheetId="27">#REF!</definedName>
    <definedName name="HOSPITAL___PT_BII" localSheetId="28">#REF!</definedName>
    <definedName name="HOSPITAL___PT_BII" localSheetId="29">#REF!</definedName>
    <definedName name="HOSPITAL___PT_BII" localSheetId="30">#REF!</definedName>
    <definedName name="HOSPITAL___PT_BII" localSheetId="31">#REF!</definedName>
    <definedName name="HOSPITAL___PT_BII" localSheetId="32">#REF!</definedName>
    <definedName name="HOSPITAL___PT_BII" localSheetId="33">#REF!</definedName>
    <definedName name="HOSPITAL___PT_BII" localSheetId="34">#REF!</definedName>
    <definedName name="HOSPITAL___PT_BII" localSheetId="35">#REF!</definedName>
    <definedName name="HOSPITAL___PT_BII" localSheetId="36">#REF!</definedName>
    <definedName name="HOSPITAL___PT_BII" localSheetId="37">#REF!</definedName>
    <definedName name="HOSPITAL___PT_BII" localSheetId="38">#REF!</definedName>
    <definedName name="HOSPITAL___PT_BII" localSheetId="39">#REF!</definedName>
    <definedName name="HOSPITAL___PT_BII" localSheetId="40">#REF!</definedName>
    <definedName name="HOSPITAL___PT_BII" localSheetId="41">#REF!</definedName>
    <definedName name="HOSPITAL___PT_BII" localSheetId="42">#REF!</definedName>
    <definedName name="HOSPITAL___PT_BII" localSheetId="43">#REF!</definedName>
    <definedName name="HOSPITAL___PT_BII" localSheetId="44">#REF!</definedName>
    <definedName name="HOSPITAL___PT_BII" localSheetId="45">#REF!</definedName>
    <definedName name="HOSPITAL___PT_BII" localSheetId="46">#REF!</definedName>
    <definedName name="HOSPITAL___PT_BII" localSheetId="6">#REF!</definedName>
    <definedName name="HOSPITAL___PT_BII" localSheetId="7">#REF!</definedName>
    <definedName name="HOSPITAL___PT_BII" localSheetId="4">#REF!</definedName>
    <definedName name="HOSPITAL___PT_BII" localSheetId="5">#REF!</definedName>
    <definedName name="HOSPITAL___PT_BII">#REF!</definedName>
    <definedName name="HTML_CodePage" hidden="1">932</definedName>
    <definedName name="HTML_Control" localSheetId="9" hidden="1">{"'179下１'!$B$2:$AM$21"}</definedName>
    <definedName name="HTML_Control" localSheetId="10" hidden="1">{"'179下１'!$B$2:$AM$21"}</definedName>
    <definedName name="HTML_Control" localSheetId="11" hidden="1">{"'179下１'!$B$2:$AM$21"}</definedName>
    <definedName name="HTML_Control" localSheetId="8" hidden="1">{"'179下１'!$B$2:$AM$21"}</definedName>
    <definedName name="HTML_Control" localSheetId="12" hidden="1">{"'179下１'!$B$2:$AM$21"}</definedName>
    <definedName name="HTML_Control" localSheetId="13" hidden="1">{"'179下１'!$B$2:$AM$21"}</definedName>
    <definedName name="HTML_Control" localSheetId="14" hidden="1">{"'179下１'!$B$2:$AM$21"}</definedName>
    <definedName name="HTML_Control" localSheetId="15" hidden="1">{"'179下１'!$B$2:$AM$21"}</definedName>
    <definedName name="HTML_Control" localSheetId="16" hidden="1">{"'179下１'!$B$2:$AM$21"}</definedName>
    <definedName name="HTML_Control" localSheetId="17" hidden="1">{"'179下１'!$B$2:$AM$21"}</definedName>
    <definedName name="HTML_Control" localSheetId="18" hidden="1">{"'179下１'!$B$2:$AM$21"}</definedName>
    <definedName name="HTML_Control" localSheetId="19" hidden="1">{"'179下１'!$B$2:$AM$21"}</definedName>
    <definedName name="HTML_Control" localSheetId="20" hidden="1">{"'179下１'!$B$2:$AM$21"}</definedName>
    <definedName name="HTML_Control" localSheetId="21" hidden="1">{"'179下１'!$B$2:$AM$21"}</definedName>
    <definedName name="HTML_Control" localSheetId="22" hidden="1">{"'179下１'!$B$2:$AM$21"}</definedName>
    <definedName name="HTML_Control" localSheetId="23" hidden="1">{"'179下１'!$B$2:$AM$21"}</definedName>
    <definedName name="HTML_Control" localSheetId="24" hidden="1">{"'179下１'!$B$2:$AM$21"}</definedName>
    <definedName name="HTML_Control" localSheetId="25" hidden="1">{"'179下１'!$B$2:$AM$21"}</definedName>
    <definedName name="HTML_Control" localSheetId="26" hidden="1">{"'179下１'!$B$2:$AM$21"}</definedName>
    <definedName name="HTML_Control" localSheetId="27" hidden="1">{"'179下１'!$B$2:$AM$21"}</definedName>
    <definedName name="HTML_Control" localSheetId="28" hidden="1">{"'179下１'!$B$2:$AM$21"}</definedName>
    <definedName name="HTML_Control" localSheetId="29" hidden="1">{"'179下１'!$B$2:$AM$21"}</definedName>
    <definedName name="HTML_Control" localSheetId="30" hidden="1">{"'179下１'!$B$2:$AM$21"}</definedName>
    <definedName name="HTML_Control" localSheetId="31" hidden="1">{"'179下１'!$B$2:$AM$21"}</definedName>
    <definedName name="HTML_Control" localSheetId="32" hidden="1">{"'179下１'!$B$2:$AM$21"}</definedName>
    <definedName name="HTML_Control" localSheetId="33" hidden="1">{"'179下１'!$B$2:$AM$21"}</definedName>
    <definedName name="HTML_Control" localSheetId="34" hidden="1">{"'179下１'!$B$2:$AM$21"}</definedName>
    <definedName name="HTML_Control" localSheetId="35" hidden="1">{"'179下１'!$B$2:$AM$21"}</definedName>
    <definedName name="HTML_Control" localSheetId="36" hidden="1">{"'179下１'!$B$2:$AM$21"}</definedName>
    <definedName name="HTML_Control" localSheetId="37" hidden="1">{"'179下１'!$B$2:$AM$21"}</definedName>
    <definedName name="HTML_Control" localSheetId="38" hidden="1">{"'179下１'!$B$2:$AM$21"}</definedName>
    <definedName name="HTML_Control" localSheetId="39" hidden="1">{"'179下１'!$B$2:$AM$21"}</definedName>
    <definedName name="HTML_Control" localSheetId="40" hidden="1">{"'179下１'!$B$2:$AM$21"}</definedName>
    <definedName name="HTML_Control" localSheetId="41" hidden="1">{"'179下１'!$B$2:$AM$21"}</definedName>
    <definedName name="HTML_Control" localSheetId="42" hidden="1">{"'179下１'!$B$2:$AM$21"}</definedName>
    <definedName name="HTML_Control" localSheetId="43" hidden="1">{"'179下１'!$B$2:$AM$21"}</definedName>
    <definedName name="HTML_Control" localSheetId="44" hidden="1">{"'179下１'!$B$2:$AM$21"}</definedName>
    <definedName name="HTML_Control" localSheetId="45" hidden="1">{"'179下１'!$B$2:$AM$21"}</definedName>
    <definedName name="HTML_Control" localSheetId="46" hidden="1">{"'179下１'!$B$2:$AM$21"}</definedName>
    <definedName name="HTML_Control" localSheetId="6" hidden="1">{"'179下１'!$B$2:$AM$21"}</definedName>
    <definedName name="HTML_Control" localSheetId="7" hidden="1">{"'179下１'!$B$2:$AM$21"}</definedName>
    <definedName name="HTML_Control" localSheetId="4" hidden="1">{"'179下１'!$B$2:$AM$21"}</definedName>
    <definedName name="HTML_Control" localSheetId="5" hidden="1">{"'179下１'!$B$2:$AM$21"}</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9">#REF!</definedName>
    <definedName name="IF" localSheetId="10">#REF!</definedName>
    <definedName name="IF" localSheetId="11">#REF!</definedName>
    <definedName name="IF" localSheetId="8">#REF!</definedName>
    <definedName name="IF" localSheetId="12">#REF!</definedName>
    <definedName name="IF" localSheetId="13">#REF!</definedName>
    <definedName name="IF" localSheetId="14">#REF!</definedName>
    <definedName name="IF" localSheetId="15">#REF!</definedName>
    <definedName name="IF" localSheetId="16">#REF!</definedName>
    <definedName name="IF" localSheetId="17">#REF!</definedName>
    <definedName name="IF" localSheetId="18">#REF!</definedName>
    <definedName name="IF" localSheetId="19">#REF!</definedName>
    <definedName name="IF" localSheetId="20">#REF!</definedName>
    <definedName name="IF" localSheetId="21">#REF!</definedName>
    <definedName name="IF" localSheetId="22">#REF!</definedName>
    <definedName name="IF" localSheetId="23">#REF!</definedName>
    <definedName name="IF" localSheetId="24">#REF!</definedName>
    <definedName name="IF" localSheetId="25">#REF!</definedName>
    <definedName name="IF" localSheetId="26">#REF!</definedName>
    <definedName name="IF" localSheetId="27">#REF!</definedName>
    <definedName name="IF" localSheetId="28">#REF!</definedName>
    <definedName name="IF" localSheetId="29">#REF!</definedName>
    <definedName name="IF" localSheetId="30">#REF!</definedName>
    <definedName name="IF" localSheetId="31">#REF!</definedName>
    <definedName name="IF" localSheetId="32">#REF!</definedName>
    <definedName name="IF" localSheetId="33">#REF!</definedName>
    <definedName name="IF" localSheetId="34">#REF!</definedName>
    <definedName name="IF" localSheetId="35">#REF!</definedName>
    <definedName name="IF" localSheetId="36">#REF!</definedName>
    <definedName name="IF" localSheetId="37">#REF!</definedName>
    <definedName name="IF" localSheetId="38">#REF!</definedName>
    <definedName name="IF" localSheetId="39">#REF!</definedName>
    <definedName name="IF" localSheetId="40">#REF!</definedName>
    <definedName name="IF" localSheetId="41">#REF!</definedName>
    <definedName name="IF" localSheetId="42">#REF!</definedName>
    <definedName name="IF" localSheetId="43">#REF!</definedName>
    <definedName name="IF" localSheetId="44">#REF!</definedName>
    <definedName name="IF" localSheetId="45">#REF!</definedName>
    <definedName name="IF" localSheetId="46">#REF!</definedName>
    <definedName name="IF" localSheetId="6">#REF!</definedName>
    <definedName name="IF" localSheetId="7">#REF!</definedName>
    <definedName name="IF" localSheetId="4">#REF!</definedName>
    <definedName name="IF" localSheetId="5">#REF!</definedName>
    <definedName name="IF">#REF!</definedName>
    <definedName name="INDRP" localSheetId="9">#REF!</definedName>
    <definedName name="INDRP" localSheetId="10">#REF!</definedName>
    <definedName name="INDRP" localSheetId="11">#REF!</definedName>
    <definedName name="INDRP" localSheetId="8">#REF!</definedName>
    <definedName name="INDRP" localSheetId="12">#REF!</definedName>
    <definedName name="INDRP" localSheetId="13">#REF!</definedName>
    <definedName name="INDRP" localSheetId="14">#REF!</definedName>
    <definedName name="INDRP" localSheetId="15">#REF!</definedName>
    <definedName name="INDRP" localSheetId="16">#REF!</definedName>
    <definedName name="INDRP" localSheetId="17">#REF!</definedName>
    <definedName name="INDRP" localSheetId="18">#REF!</definedName>
    <definedName name="INDRP" localSheetId="19">#REF!</definedName>
    <definedName name="INDRP" localSheetId="20">#REF!</definedName>
    <definedName name="INDRP" localSheetId="21">#REF!</definedName>
    <definedName name="INDRP" localSheetId="22">#REF!</definedName>
    <definedName name="INDRP" localSheetId="23">#REF!</definedName>
    <definedName name="INDRP" localSheetId="24">#REF!</definedName>
    <definedName name="INDRP" localSheetId="25">#REF!</definedName>
    <definedName name="INDRP" localSheetId="26">#REF!</definedName>
    <definedName name="INDRP" localSheetId="27">#REF!</definedName>
    <definedName name="INDRP" localSheetId="28">#REF!</definedName>
    <definedName name="INDRP" localSheetId="29">#REF!</definedName>
    <definedName name="INDRP" localSheetId="30">#REF!</definedName>
    <definedName name="INDRP" localSheetId="31">#REF!</definedName>
    <definedName name="INDRP" localSheetId="32">#REF!</definedName>
    <definedName name="INDRP" localSheetId="33">#REF!</definedName>
    <definedName name="INDRP" localSheetId="34">#REF!</definedName>
    <definedName name="INDRP" localSheetId="35">#REF!</definedName>
    <definedName name="INDRP" localSheetId="36">#REF!</definedName>
    <definedName name="INDRP" localSheetId="37">#REF!</definedName>
    <definedName name="INDRP" localSheetId="38">#REF!</definedName>
    <definedName name="INDRP" localSheetId="39">#REF!</definedName>
    <definedName name="INDRP" localSheetId="40">#REF!</definedName>
    <definedName name="INDRP" localSheetId="41">#REF!</definedName>
    <definedName name="INDRP" localSheetId="42">#REF!</definedName>
    <definedName name="INDRP" localSheetId="43">#REF!</definedName>
    <definedName name="INDRP" localSheetId="44">#REF!</definedName>
    <definedName name="INDRP" localSheetId="45">#REF!</definedName>
    <definedName name="INDRP" localSheetId="46">#REF!</definedName>
    <definedName name="INDRP" localSheetId="6">#REF!</definedName>
    <definedName name="INDRP" localSheetId="7">#REF!</definedName>
    <definedName name="INDRP" localSheetId="4">#REF!</definedName>
    <definedName name="INDRP" localSheetId="5">#REF!</definedName>
    <definedName name="INDRP">#REF!</definedName>
    <definedName name="jdk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9" hidden="1">#REF!</definedName>
    <definedName name="Jun" localSheetId="10" hidden="1">#REF!</definedName>
    <definedName name="Jun" localSheetId="11" hidden="1">#REF!</definedName>
    <definedName name="Jun" localSheetId="8" hidden="1">#REF!</definedName>
    <definedName name="Jun" localSheetId="12" hidden="1">#REF!</definedName>
    <definedName name="Jun" localSheetId="13" hidden="1">#REF!</definedName>
    <definedName name="Jun" localSheetId="14" hidden="1">#REF!</definedName>
    <definedName name="Jun" localSheetId="15" hidden="1">#REF!</definedName>
    <definedName name="Jun" localSheetId="16" hidden="1">#REF!</definedName>
    <definedName name="Jun" localSheetId="17" hidden="1">#REF!</definedName>
    <definedName name="Jun" localSheetId="18" hidden="1">#REF!</definedName>
    <definedName name="Jun" localSheetId="19" hidden="1">#REF!</definedName>
    <definedName name="Jun" localSheetId="20" hidden="1">#REF!</definedName>
    <definedName name="Jun" localSheetId="21" hidden="1">#REF!</definedName>
    <definedName name="Jun" localSheetId="22" hidden="1">#REF!</definedName>
    <definedName name="Jun" localSheetId="23" hidden="1">#REF!</definedName>
    <definedName name="Jun" localSheetId="24" hidden="1">#REF!</definedName>
    <definedName name="Jun" localSheetId="25" hidden="1">#REF!</definedName>
    <definedName name="Jun" localSheetId="26" hidden="1">#REF!</definedName>
    <definedName name="Jun" localSheetId="27" hidden="1">#REF!</definedName>
    <definedName name="Jun" localSheetId="28" hidden="1">#REF!</definedName>
    <definedName name="Jun" localSheetId="29" hidden="1">#REF!</definedName>
    <definedName name="Jun" localSheetId="30" hidden="1">#REF!</definedName>
    <definedName name="Jun" localSheetId="31" hidden="1">#REF!</definedName>
    <definedName name="Jun" localSheetId="32" hidden="1">#REF!</definedName>
    <definedName name="Jun" localSheetId="33" hidden="1">#REF!</definedName>
    <definedName name="Jun" localSheetId="34" hidden="1">#REF!</definedName>
    <definedName name="Jun" localSheetId="35" hidden="1">#REF!</definedName>
    <definedName name="Jun" localSheetId="36" hidden="1">#REF!</definedName>
    <definedName name="Jun" localSheetId="37" hidden="1">#REF!</definedName>
    <definedName name="Jun" localSheetId="38" hidden="1">#REF!</definedName>
    <definedName name="Jun" localSheetId="39" hidden="1">#REF!</definedName>
    <definedName name="Jun" localSheetId="40" hidden="1">#REF!</definedName>
    <definedName name="Jun" localSheetId="41" hidden="1">#REF!</definedName>
    <definedName name="Jun" localSheetId="42" hidden="1">#REF!</definedName>
    <definedName name="Jun" localSheetId="43" hidden="1">#REF!</definedName>
    <definedName name="Jun" localSheetId="44" hidden="1">#REF!</definedName>
    <definedName name="Jun" localSheetId="45" hidden="1">#REF!</definedName>
    <definedName name="Jun" localSheetId="46" hidden="1">#REF!</definedName>
    <definedName name="Jun" localSheetId="6" hidden="1">#REF!</definedName>
    <definedName name="Jun" localSheetId="7" hidden="1">#REF!</definedName>
    <definedName name="Jun" localSheetId="4" hidden="1">#REF!</definedName>
    <definedName name="Jun" localSheetId="5" hidden="1">#REF!</definedName>
    <definedName name="Jun" hidden="1">#REF!</definedName>
    <definedName name="KD材生産共通費率" localSheetId="9">#REF!</definedName>
    <definedName name="KD材生産共通費率" localSheetId="10">#REF!</definedName>
    <definedName name="KD材生産共通費率" localSheetId="11">#REF!</definedName>
    <definedName name="KD材生産共通費率" localSheetId="8">#REF!</definedName>
    <definedName name="KD材生産共通費率" localSheetId="12">#REF!</definedName>
    <definedName name="KD材生産共通費率" localSheetId="13">#REF!</definedName>
    <definedName name="KD材生産共通費率" localSheetId="14">#REF!</definedName>
    <definedName name="KD材生産共通費率" localSheetId="15">#REF!</definedName>
    <definedName name="KD材生産共通費率" localSheetId="16">#REF!</definedName>
    <definedName name="KD材生産共通費率" localSheetId="17">#REF!</definedName>
    <definedName name="KD材生産共通費率" localSheetId="18">#REF!</definedName>
    <definedName name="KD材生産共通費率" localSheetId="19">#REF!</definedName>
    <definedName name="KD材生産共通費率" localSheetId="20">#REF!</definedName>
    <definedName name="KD材生産共通費率" localSheetId="21">#REF!</definedName>
    <definedName name="KD材生産共通費率" localSheetId="22">#REF!</definedName>
    <definedName name="KD材生産共通費率" localSheetId="23">#REF!</definedName>
    <definedName name="KD材生産共通費率" localSheetId="24">#REF!</definedName>
    <definedName name="KD材生産共通費率" localSheetId="25">#REF!</definedName>
    <definedName name="KD材生産共通費率" localSheetId="26">#REF!</definedName>
    <definedName name="KD材生産共通費率" localSheetId="27">#REF!</definedName>
    <definedName name="KD材生産共通費率" localSheetId="28">#REF!</definedName>
    <definedName name="KD材生産共通費率" localSheetId="29">#REF!</definedName>
    <definedName name="KD材生産共通費率" localSheetId="30">#REF!</definedName>
    <definedName name="KD材生産共通費率" localSheetId="31">#REF!</definedName>
    <definedName name="KD材生産共通費率" localSheetId="32">#REF!</definedName>
    <definedName name="KD材生産共通費率" localSheetId="33">#REF!</definedName>
    <definedName name="KD材生産共通費率" localSheetId="34">#REF!</definedName>
    <definedName name="KD材生産共通費率" localSheetId="35">#REF!</definedName>
    <definedName name="KD材生産共通費率" localSheetId="36">#REF!</definedName>
    <definedName name="KD材生産共通費率" localSheetId="37">#REF!</definedName>
    <definedName name="KD材生産共通費率" localSheetId="38">#REF!</definedName>
    <definedName name="KD材生産共通費率" localSheetId="39">#REF!</definedName>
    <definedName name="KD材生産共通費率" localSheetId="40">#REF!</definedName>
    <definedName name="KD材生産共通費率" localSheetId="41">#REF!</definedName>
    <definedName name="KD材生産共通費率" localSheetId="42">#REF!</definedName>
    <definedName name="KD材生産共通費率" localSheetId="43">#REF!</definedName>
    <definedName name="KD材生産共通費率" localSheetId="44">#REF!</definedName>
    <definedName name="KD材生産共通費率" localSheetId="45">#REF!</definedName>
    <definedName name="KD材生産共通費率" localSheetId="46">#REF!</definedName>
    <definedName name="KD材生産共通費率" localSheetId="6">#REF!</definedName>
    <definedName name="KD材生産共通費率" localSheetId="7">#REF!</definedName>
    <definedName name="KD材生産共通費率" localSheetId="4">#REF!</definedName>
    <definedName name="KD材生産共通費率" localSheetId="5">#REF!</definedName>
    <definedName name="KD材生産共通費率">#REF!</definedName>
    <definedName name="KD材補助部門費率" localSheetId="9">#REF!</definedName>
    <definedName name="KD材補助部門費率" localSheetId="10">#REF!</definedName>
    <definedName name="KD材補助部門費率" localSheetId="11">#REF!</definedName>
    <definedName name="KD材補助部門費率" localSheetId="8">#REF!</definedName>
    <definedName name="KD材補助部門費率" localSheetId="12">#REF!</definedName>
    <definedName name="KD材補助部門費率" localSheetId="13">#REF!</definedName>
    <definedName name="KD材補助部門費率" localSheetId="14">#REF!</definedName>
    <definedName name="KD材補助部門費率" localSheetId="15">#REF!</definedName>
    <definedName name="KD材補助部門費率" localSheetId="16">#REF!</definedName>
    <definedName name="KD材補助部門費率" localSheetId="17">#REF!</definedName>
    <definedName name="KD材補助部門費率" localSheetId="18">#REF!</definedName>
    <definedName name="KD材補助部門費率" localSheetId="19">#REF!</definedName>
    <definedName name="KD材補助部門費率" localSheetId="20">#REF!</definedName>
    <definedName name="KD材補助部門費率" localSheetId="21">#REF!</definedName>
    <definedName name="KD材補助部門費率" localSheetId="22">#REF!</definedName>
    <definedName name="KD材補助部門費率" localSheetId="23">#REF!</definedName>
    <definedName name="KD材補助部門費率" localSheetId="24">#REF!</definedName>
    <definedName name="KD材補助部門費率" localSheetId="25">#REF!</definedName>
    <definedName name="KD材補助部門費率" localSheetId="26">#REF!</definedName>
    <definedName name="KD材補助部門費率" localSheetId="27">#REF!</definedName>
    <definedName name="KD材補助部門費率" localSheetId="28">#REF!</definedName>
    <definedName name="KD材補助部門費率" localSheetId="29">#REF!</definedName>
    <definedName name="KD材補助部門費率" localSheetId="30">#REF!</definedName>
    <definedName name="KD材補助部門費率" localSheetId="31">#REF!</definedName>
    <definedName name="KD材補助部門費率" localSheetId="32">#REF!</definedName>
    <definedName name="KD材補助部門費率" localSheetId="33">#REF!</definedName>
    <definedName name="KD材補助部門費率" localSheetId="34">#REF!</definedName>
    <definedName name="KD材補助部門費率" localSheetId="35">#REF!</definedName>
    <definedName name="KD材補助部門費率" localSheetId="36">#REF!</definedName>
    <definedName name="KD材補助部門費率" localSheetId="37">#REF!</definedName>
    <definedName name="KD材補助部門費率" localSheetId="38">#REF!</definedName>
    <definedName name="KD材補助部門費率" localSheetId="39">#REF!</definedName>
    <definedName name="KD材補助部門費率" localSheetId="40">#REF!</definedName>
    <definedName name="KD材補助部門費率" localSheetId="41">#REF!</definedName>
    <definedName name="KD材補助部門費率" localSheetId="42">#REF!</definedName>
    <definedName name="KD材補助部門費率" localSheetId="43">#REF!</definedName>
    <definedName name="KD材補助部門費率" localSheetId="44">#REF!</definedName>
    <definedName name="KD材補助部門費率" localSheetId="45">#REF!</definedName>
    <definedName name="KD材補助部門費率" localSheetId="46">#REF!</definedName>
    <definedName name="KD材補助部門費率" localSheetId="6">#REF!</definedName>
    <definedName name="KD材補助部門費率" localSheetId="7">#REF!</definedName>
    <definedName name="KD材補助部門費率" localSheetId="4">#REF!</definedName>
    <definedName name="KD材補助部門費率" localSheetId="5">#REF!</definedName>
    <definedName name="KD材補助部門費率">#REF!</definedName>
    <definedName name="kouzoku">#REF!</definedName>
    <definedName name="kurs">#REF!</definedName>
    <definedName name="Labor" localSheetId="9" hidden="1">{#N/A,#N/A,FALSE,"Aging Summary";#N/A,#N/A,FALSE,"Ratio Analysis";#N/A,#N/A,FALSE,"Test 120 Day Accts";#N/A,#N/A,FALSE,"Tickmarks"}</definedName>
    <definedName name="Labor" localSheetId="10" hidden="1">{#N/A,#N/A,FALSE,"Aging Summary";#N/A,#N/A,FALSE,"Ratio Analysis";#N/A,#N/A,FALSE,"Test 120 Day Accts";#N/A,#N/A,FALSE,"Tickmarks"}</definedName>
    <definedName name="Labor" localSheetId="11" hidden="1">{#N/A,#N/A,FALSE,"Aging Summary";#N/A,#N/A,FALSE,"Ratio Analysis";#N/A,#N/A,FALSE,"Test 120 Day Accts";#N/A,#N/A,FALSE,"Tickmarks"}</definedName>
    <definedName name="Labor" localSheetId="8" hidden="1">{#N/A,#N/A,FALSE,"Aging Summary";#N/A,#N/A,FALSE,"Ratio Analysis";#N/A,#N/A,FALSE,"Test 120 Day Accts";#N/A,#N/A,FALSE,"Tickmarks"}</definedName>
    <definedName name="Labor" localSheetId="12" hidden="1">{#N/A,#N/A,FALSE,"Aging Summary";#N/A,#N/A,FALSE,"Ratio Analysis";#N/A,#N/A,FALSE,"Test 120 Day Accts";#N/A,#N/A,FALSE,"Tickmarks"}</definedName>
    <definedName name="Labor" localSheetId="13" hidden="1">{#N/A,#N/A,FALSE,"Aging Summary";#N/A,#N/A,FALSE,"Ratio Analysis";#N/A,#N/A,FALSE,"Test 120 Day Accts";#N/A,#N/A,FALSE,"Tickmarks"}</definedName>
    <definedName name="Labor" localSheetId="14" hidden="1">{#N/A,#N/A,FALSE,"Aging Summary";#N/A,#N/A,FALSE,"Ratio Analysis";#N/A,#N/A,FALSE,"Test 120 Day Accts";#N/A,#N/A,FALSE,"Tickmarks"}</definedName>
    <definedName name="Labor" localSheetId="15" hidden="1">{#N/A,#N/A,FALSE,"Aging Summary";#N/A,#N/A,FALSE,"Ratio Analysis";#N/A,#N/A,FALSE,"Test 120 Day Accts";#N/A,#N/A,FALSE,"Tickmarks"}</definedName>
    <definedName name="Labor" localSheetId="16" hidden="1">{#N/A,#N/A,FALSE,"Aging Summary";#N/A,#N/A,FALSE,"Ratio Analysis";#N/A,#N/A,FALSE,"Test 120 Day Accts";#N/A,#N/A,FALSE,"Tickmarks"}</definedName>
    <definedName name="Labor" localSheetId="17" hidden="1">{#N/A,#N/A,FALSE,"Aging Summary";#N/A,#N/A,FALSE,"Ratio Analysis";#N/A,#N/A,FALSE,"Test 120 Day Accts";#N/A,#N/A,FALSE,"Tickmarks"}</definedName>
    <definedName name="Labor" localSheetId="18" hidden="1">{#N/A,#N/A,FALSE,"Aging Summary";#N/A,#N/A,FALSE,"Ratio Analysis";#N/A,#N/A,FALSE,"Test 120 Day Accts";#N/A,#N/A,FALSE,"Tickmarks"}</definedName>
    <definedName name="Labor" localSheetId="19" hidden="1">{#N/A,#N/A,FALSE,"Aging Summary";#N/A,#N/A,FALSE,"Ratio Analysis";#N/A,#N/A,FALSE,"Test 120 Day Accts";#N/A,#N/A,FALSE,"Tickmarks"}</definedName>
    <definedName name="Labor" localSheetId="20" hidden="1">{#N/A,#N/A,FALSE,"Aging Summary";#N/A,#N/A,FALSE,"Ratio Analysis";#N/A,#N/A,FALSE,"Test 120 Day Accts";#N/A,#N/A,FALSE,"Tickmarks"}</definedName>
    <definedName name="Labor" localSheetId="21" hidden="1">{#N/A,#N/A,FALSE,"Aging Summary";#N/A,#N/A,FALSE,"Ratio Analysis";#N/A,#N/A,FALSE,"Test 120 Day Accts";#N/A,#N/A,FALSE,"Tickmarks"}</definedName>
    <definedName name="Labor" localSheetId="22" hidden="1">{#N/A,#N/A,FALSE,"Aging Summary";#N/A,#N/A,FALSE,"Ratio Analysis";#N/A,#N/A,FALSE,"Test 120 Day Accts";#N/A,#N/A,FALSE,"Tickmarks"}</definedName>
    <definedName name="Labor" localSheetId="23" hidden="1">{#N/A,#N/A,FALSE,"Aging Summary";#N/A,#N/A,FALSE,"Ratio Analysis";#N/A,#N/A,FALSE,"Test 120 Day Accts";#N/A,#N/A,FALSE,"Tickmarks"}</definedName>
    <definedName name="Labor" localSheetId="24" hidden="1">{#N/A,#N/A,FALSE,"Aging Summary";#N/A,#N/A,FALSE,"Ratio Analysis";#N/A,#N/A,FALSE,"Test 120 Day Accts";#N/A,#N/A,FALSE,"Tickmarks"}</definedName>
    <definedName name="Labor" localSheetId="25" hidden="1">{#N/A,#N/A,FALSE,"Aging Summary";#N/A,#N/A,FALSE,"Ratio Analysis";#N/A,#N/A,FALSE,"Test 120 Day Accts";#N/A,#N/A,FALSE,"Tickmarks"}</definedName>
    <definedName name="Labor" localSheetId="26" hidden="1">{#N/A,#N/A,FALSE,"Aging Summary";#N/A,#N/A,FALSE,"Ratio Analysis";#N/A,#N/A,FALSE,"Test 120 Day Accts";#N/A,#N/A,FALSE,"Tickmarks"}</definedName>
    <definedName name="Labor" localSheetId="27" hidden="1">{#N/A,#N/A,FALSE,"Aging Summary";#N/A,#N/A,FALSE,"Ratio Analysis";#N/A,#N/A,FALSE,"Test 120 Day Accts";#N/A,#N/A,FALSE,"Tickmarks"}</definedName>
    <definedName name="Labor" localSheetId="28" hidden="1">{#N/A,#N/A,FALSE,"Aging Summary";#N/A,#N/A,FALSE,"Ratio Analysis";#N/A,#N/A,FALSE,"Test 120 Day Accts";#N/A,#N/A,FALSE,"Tickmarks"}</definedName>
    <definedName name="Labor" localSheetId="29" hidden="1">{#N/A,#N/A,FALSE,"Aging Summary";#N/A,#N/A,FALSE,"Ratio Analysis";#N/A,#N/A,FALSE,"Test 120 Day Accts";#N/A,#N/A,FALSE,"Tickmarks"}</definedName>
    <definedName name="Labor" localSheetId="30" hidden="1">{#N/A,#N/A,FALSE,"Aging Summary";#N/A,#N/A,FALSE,"Ratio Analysis";#N/A,#N/A,FALSE,"Test 120 Day Accts";#N/A,#N/A,FALSE,"Tickmarks"}</definedName>
    <definedName name="Labor" localSheetId="31" hidden="1">{#N/A,#N/A,FALSE,"Aging Summary";#N/A,#N/A,FALSE,"Ratio Analysis";#N/A,#N/A,FALSE,"Test 120 Day Accts";#N/A,#N/A,FALSE,"Tickmarks"}</definedName>
    <definedName name="Labor" localSheetId="32" hidden="1">{#N/A,#N/A,FALSE,"Aging Summary";#N/A,#N/A,FALSE,"Ratio Analysis";#N/A,#N/A,FALSE,"Test 120 Day Accts";#N/A,#N/A,FALSE,"Tickmarks"}</definedName>
    <definedName name="Labor" localSheetId="33" hidden="1">{#N/A,#N/A,FALSE,"Aging Summary";#N/A,#N/A,FALSE,"Ratio Analysis";#N/A,#N/A,FALSE,"Test 120 Day Accts";#N/A,#N/A,FALSE,"Tickmarks"}</definedName>
    <definedName name="Labor" localSheetId="34" hidden="1">{#N/A,#N/A,FALSE,"Aging Summary";#N/A,#N/A,FALSE,"Ratio Analysis";#N/A,#N/A,FALSE,"Test 120 Day Accts";#N/A,#N/A,FALSE,"Tickmarks"}</definedName>
    <definedName name="Labor" localSheetId="35" hidden="1">{#N/A,#N/A,FALSE,"Aging Summary";#N/A,#N/A,FALSE,"Ratio Analysis";#N/A,#N/A,FALSE,"Test 120 Day Accts";#N/A,#N/A,FALSE,"Tickmarks"}</definedName>
    <definedName name="Labor" localSheetId="36" hidden="1">{#N/A,#N/A,FALSE,"Aging Summary";#N/A,#N/A,FALSE,"Ratio Analysis";#N/A,#N/A,FALSE,"Test 120 Day Accts";#N/A,#N/A,FALSE,"Tickmarks"}</definedName>
    <definedName name="Labor" localSheetId="37" hidden="1">{#N/A,#N/A,FALSE,"Aging Summary";#N/A,#N/A,FALSE,"Ratio Analysis";#N/A,#N/A,FALSE,"Test 120 Day Accts";#N/A,#N/A,FALSE,"Tickmarks"}</definedName>
    <definedName name="Labor" localSheetId="38" hidden="1">{#N/A,#N/A,FALSE,"Aging Summary";#N/A,#N/A,FALSE,"Ratio Analysis";#N/A,#N/A,FALSE,"Test 120 Day Accts";#N/A,#N/A,FALSE,"Tickmarks"}</definedName>
    <definedName name="Labor" localSheetId="39" hidden="1">{#N/A,#N/A,FALSE,"Aging Summary";#N/A,#N/A,FALSE,"Ratio Analysis";#N/A,#N/A,FALSE,"Test 120 Day Accts";#N/A,#N/A,FALSE,"Tickmarks"}</definedName>
    <definedName name="Labor" localSheetId="40" hidden="1">{#N/A,#N/A,FALSE,"Aging Summary";#N/A,#N/A,FALSE,"Ratio Analysis";#N/A,#N/A,FALSE,"Test 120 Day Accts";#N/A,#N/A,FALSE,"Tickmarks"}</definedName>
    <definedName name="Labor" localSheetId="41" hidden="1">{#N/A,#N/A,FALSE,"Aging Summary";#N/A,#N/A,FALSE,"Ratio Analysis";#N/A,#N/A,FALSE,"Test 120 Day Accts";#N/A,#N/A,FALSE,"Tickmarks"}</definedName>
    <definedName name="Labor" localSheetId="42" hidden="1">{#N/A,#N/A,FALSE,"Aging Summary";#N/A,#N/A,FALSE,"Ratio Analysis";#N/A,#N/A,FALSE,"Test 120 Day Accts";#N/A,#N/A,FALSE,"Tickmarks"}</definedName>
    <definedName name="Labor" localSheetId="43" hidden="1">{#N/A,#N/A,FALSE,"Aging Summary";#N/A,#N/A,FALSE,"Ratio Analysis";#N/A,#N/A,FALSE,"Test 120 Day Accts";#N/A,#N/A,FALSE,"Tickmarks"}</definedName>
    <definedName name="Labor" localSheetId="44" hidden="1">{#N/A,#N/A,FALSE,"Aging Summary";#N/A,#N/A,FALSE,"Ratio Analysis";#N/A,#N/A,FALSE,"Test 120 Day Accts";#N/A,#N/A,FALSE,"Tickmarks"}</definedName>
    <definedName name="Labor" localSheetId="45" hidden="1">{#N/A,#N/A,FALSE,"Aging Summary";#N/A,#N/A,FALSE,"Ratio Analysis";#N/A,#N/A,FALSE,"Test 120 Day Accts";#N/A,#N/A,FALSE,"Tickmarks"}</definedName>
    <definedName name="Labor" localSheetId="46" hidden="1">{#N/A,#N/A,FALSE,"Aging Summary";#N/A,#N/A,FALSE,"Ratio Analysis";#N/A,#N/A,FALSE,"Test 120 Day Accts";#N/A,#N/A,FALSE,"Tickmarks"}</definedName>
    <definedName name="Labor" localSheetId="6" hidden="1">{#N/A,#N/A,FALSE,"Aging Summary";#N/A,#N/A,FALSE,"Ratio Analysis";#N/A,#N/A,FALSE,"Test 120 Day Accts";#N/A,#N/A,FALSE,"Tickmarks"}</definedName>
    <definedName name="Labor" localSheetId="7" hidden="1">{#N/A,#N/A,FALSE,"Aging Summary";#N/A,#N/A,FALSE,"Ratio Analysis";#N/A,#N/A,FALSE,"Test 120 Day Accts";#N/A,#N/A,FALSE,"Tickmarks"}</definedName>
    <definedName name="Labor" localSheetId="4" hidden="1">{#N/A,#N/A,FALSE,"Aging Summary";#N/A,#N/A,FALSE,"Ratio Analysis";#N/A,#N/A,FALSE,"Test 120 Day Accts";#N/A,#N/A,FALSE,"Tickmarks"}</definedName>
    <definedName name="Labor" localSheetId="5" hidden="1">{#N/A,#N/A,FALSE,"Aging Summary";#N/A,#N/A,FALSE,"Ratio Analysis";#N/A,#N/A,FALSE,"Test 120 Day Accts";#N/A,#N/A,FALSE,"Tickmarks"}</definedName>
    <definedName name="Labor" hidden="1">{#N/A,#N/A,FALSE,"Aging Summary";#N/A,#N/A,FALSE,"Ratio Analysis";#N/A,#N/A,FALSE,"Test 120 Day Accts";#N/A,#N/A,FALSE,"Tickmarks"}</definedName>
    <definedName name="LCﾒｰﾙﾃﾞｰ金利率" localSheetId="9">#REF!</definedName>
    <definedName name="LCﾒｰﾙﾃﾞｰ金利率" localSheetId="10">#REF!</definedName>
    <definedName name="LCﾒｰﾙﾃﾞｰ金利率" localSheetId="11">#REF!</definedName>
    <definedName name="LCﾒｰﾙﾃﾞｰ金利率" localSheetId="8">#REF!</definedName>
    <definedName name="LCﾒｰﾙﾃﾞｰ金利率" localSheetId="12">#REF!</definedName>
    <definedName name="LCﾒｰﾙﾃﾞｰ金利率" localSheetId="13">#REF!</definedName>
    <definedName name="LCﾒｰﾙﾃﾞｰ金利率" localSheetId="14">#REF!</definedName>
    <definedName name="LCﾒｰﾙﾃﾞｰ金利率" localSheetId="15">#REF!</definedName>
    <definedName name="LCﾒｰﾙﾃﾞｰ金利率" localSheetId="16">#REF!</definedName>
    <definedName name="LCﾒｰﾙﾃﾞｰ金利率" localSheetId="17">#REF!</definedName>
    <definedName name="LCﾒｰﾙﾃﾞｰ金利率" localSheetId="18">#REF!</definedName>
    <definedName name="LCﾒｰﾙﾃﾞｰ金利率" localSheetId="19">#REF!</definedName>
    <definedName name="LCﾒｰﾙﾃﾞｰ金利率" localSheetId="20">#REF!</definedName>
    <definedName name="LCﾒｰﾙﾃﾞｰ金利率" localSheetId="21">#REF!</definedName>
    <definedName name="LCﾒｰﾙﾃﾞｰ金利率" localSheetId="22">#REF!</definedName>
    <definedName name="LCﾒｰﾙﾃﾞｰ金利率" localSheetId="23">#REF!</definedName>
    <definedName name="LCﾒｰﾙﾃﾞｰ金利率" localSheetId="24">#REF!</definedName>
    <definedName name="LCﾒｰﾙﾃﾞｰ金利率" localSheetId="25">#REF!</definedName>
    <definedName name="LCﾒｰﾙﾃﾞｰ金利率" localSheetId="26">#REF!</definedName>
    <definedName name="LCﾒｰﾙﾃﾞｰ金利率" localSheetId="27">#REF!</definedName>
    <definedName name="LCﾒｰﾙﾃﾞｰ金利率" localSheetId="28">#REF!</definedName>
    <definedName name="LCﾒｰﾙﾃﾞｰ金利率" localSheetId="29">#REF!</definedName>
    <definedName name="LCﾒｰﾙﾃﾞｰ金利率" localSheetId="30">#REF!</definedName>
    <definedName name="LCﾒｰﾙﾃﾞｰ金利率" localSheetId="31">#REF!</definedName>
    <definedName name="LCﾒｰﾙﾃﾞｰ金利率" localSheetId="32">#REF!</definedName>
    <definedName name="LCﾒｰﾙﾃﾞｰ金利率" localSheetId="33">#REF!</definedName>
    <definedName name="LCﾒｰﾙﾃﾞｰ金利率" localSheetId="34">#REF!</definedName>
    <definedName name="LCﾒｰﾙﾃﾞｰ金利率" localSheetId="35">#REF!</definedName>
    <definedName name="LCﾒｰﾙﾃﾞｰ金利率" localSheetId="36">#REF!</definedName>
    <definedName name="LCﾒｰﾙﾃﾞｰ金利率" localSheetId="37">#REF!</definedName>
    <definedName name="LCﾒｰﾙﾃﾞｰ金利率" localSheetId="38">#REF!</definedName>
    <definedName name="LCﾒｰﾙﾃﾞｰ金利率" localSheetId="39">#REF!</definedName>
    <definedName name="LCﾒｰﾙﾃﾞｰ金利率" localSheetId="40">#REF!</definedName>
    <definedName name="LCﾒｰﾙﾃﾞｰ金利率" localSheetId="41">#REF!</definedName>
    <definedName name="LCﾒｰﾙﾃﾞｰ金利率" localSheetId="42">#REF!</definedName>
    <definedName name="LCﾒｰﾙﾃﾞｰ金利率" localSheetId="43">#REF!</definedName>
    <definedName name="LCﾒｰﾙﾃﾞｰ金利率" localSheetId="44">#REF!</definedName>
    <definedName name="LCﾒｰﾙﾃﾞｰ金利率" localSheetId="45">#REF!</definedName>
    <definedName name="LCﾒｰﾙﾃﾞｰ金利率" localSheetId="46">#REF!</definedName>
    <definedName name="LCﾒｰﾙﾃﾞｰ金利率" localSheetId="6">#REF!</definedName>
    <definedName name="LCﾒｰﾙﾃﾞｰ金利率" localSheetId="7">#REF!</definedName>
    <definedName name="LCﾒｰﾙﾃﾞｰ金利率" localSheetId="4">#REF!</definedName>
    <definedName name="LCﾒｰﾙﾃﾞｰ金利率" localSheetId="5">#REF!</definedName>
    <definedName name="LCﾒｰﾙﾃﾞｰ金利率">#REF!</definedName>
    <definedName name="LICASEAN" localSheetId="9">#REF!</definedName>
    <definedName name="LICASEAN" localSheetId="10">#REF!</definedName>
    <definedName name="LICASEAN" localSheetId="11">#REF!</definedName>
    <definedName name="LICASEAN" localSheetId="8">#REF!</definedName>
    <definedName name="LICASEAN" localSheetId="12">#REF!</definedName>
    <definedName name="LICASEAN" localSheetId="13">#REF!</definedName>
    <definedName name="LICASEAN" localSheetId="14">#REF!</definedName>
    <definedName name="LICASEAN" localSheetId="15">#REF!</definedName>
    <definedName name="LICASEAN" localSheetId="16">#REF!</definedName>
    <definedName name="LICASEAN" localSheetId="17">#REF!</definedName>
    <definedName name="LICASEAN" localSheetId="18">#REF!</definedName>
    <definedName name="LICASEAN" localSheetId="19">#REF!</definedName>
    <definedName name="LICASEAN" localSheetId="20">#REF!</definedName>
    <definedName name="LICASEAN" localSheetId="21">#REF!</definedName>
    <definedName name="LICASEAN" localSheetId="22">#REF!</definedName>
    <definedName name="LICASEAN" localSheetId="23">#REF!</definedName>
    <definedName name="LICASEAN" localSheetId="24">#REF!</definedName>
    <definedName name="LICASEAN" localSheetId="25">#REF!</definedName>
    <definedName name="LICASEAN" localSheetId="26">#REF!</definedName>
    <definedName name="LICASEAN" localSheetId="27">#REF!</definedName>
    <definedName name="LICASEAN" localSheetId="28">#REF!</definedName>
    <definedName name="LICASEAN" localSheetId="29">#REF!</definedName>
    <definedName name="LICASEAN" localSheetId="30">#REF!</definedName>
    <definedName name="LICASEAN" localSheetId="31">#REF!</definedName>
    <definedName name="LICASEAN" localSheetId="32">#REF!</definedName>
    <definedName name="LICASEAN" localSheetId="33">#REF!</definedName>
    <definedName name="LICASEAN" localSheetId="34">#REF!</definedName>
    <definedName name="LICASEAN" localSheetId="35">#REF!</definedName>
    <definedName name="LICASEAN" localSheetId="36">#REF!</definedName>
    <definedName name="LICASEAN" localSheetId="37">#REF!</definedName>
    <definedName name="LICASEAN" localSheetId="38">#REF!</definedName>
    <definedName name="LICASEAN" localSheetId="39">#REF!</definedName>
    <definedName name="LICASEAN" localSheetId="40">#REF!</definedName>
    <definedName name="LICASEAN" localSheetId="41">#REF!</definedName>
    <definedName name="LICASEAN" localSheetId="42">#REF!</definedName>
    <definedName name="LICASEAN" localSheetId="43">#REF!</definedName>
    <definedName name="LICASEAN" localSheetId="44">#REF!</definedName>
    <definedName name="LICASEAN" localSheetId="45">#REF!</definedName>
    <definedName name="LICASEAN" localSheetId="46">#REF!</definedName>
    <definedName name="LICASEAN" localSheetId="6">#REF!</definedName>
    <definedName name="LICASEAN" localSheetId="7">#REF!</definedName>
    <definedName name="LICASEAN" localSheetId="4">#REF!</definedName>
    <definedName name="LICASEAN" localSheetId="5">#REF!</definedName>
    <definedName name="LICASEAN">#REF!</definedName>
    <definedName name="LICJPN" localSheetId="9">#REF!</definedName>
    <definedName name="LICJPN" localSheetId="10">#REF!</definedName>
    <definedName name="LICJPN" localSheetId="11">#REF!</definedName>
    <definedName name="LICJPN" localSheetId="8">#REF!</definedName>
    <definedName name="LICJPN" localSheetId="12">#REF!</definedName>
    <definedName name="LICJPN" localSheetId="13">#REF!</definedName>
    <definedName name="LICJPN" localSheetId="14">#REF!</definedName>
    <definedName name="LICJPN" localSheetId="15">#REF!</definedName>
    <definedName name="LICJPN" localSheetId="16">#REF!</definedName>
    <definedName name="LICJPN" localSheetId="17">#REF!</definedName>
    <definedName name="LICJPN" localSheetId="18">#REF!</definedName>
    <definedName name="LICJPN" localSheetId="19">#REF!</definedName>
    <definedName name="LICJPN" localSheetId="20">#REF!</definedName>
    <definedName name="LICJPN" localSheetId="21">#REF!</definedName>
    <definedName name="LICJPN" localSheetId="22">#REF!</definedName>
    <definedName name="LICJPN" localSheetId="23">#REF!</definedName>
    <definedName name="LICJPN" localSheetId="24">#REF!</definedName>
    <definedName name="LICJPN" localSheetId="25">#REF!</definedName>
    <definedName name="LICJPN" localSheetId="26">#REF!</definedName>
    <definedName name="LICJPN" localSheetId="27">#REF!</definedName>
    <definedName name="LICJPN" localSheetId="28">#REF!</definedName>
    <definedName name="LICJPN" localSheetId="29">#REF!</definedName>
    <definedName name="LICJPN" localSheetId="30">#REF!</definedName>
    <definedName name="LICJPN" localSheetId="31">#REF!</definedName>
    <definedName name="LICJPN" localSheetId="32">#REF!</definedName>
    <definedName name="LICJPN" localSheetId="33">#REF!</definedName>
    <definedName name="LICJPN" localSheetId="34">#REF!</definedName>
    <definedName name="LICJPN" localSheetId="35">#REF!</definedName>
    <definedName name="LICJPN" localSheetId="36">#REF!</definedName>
    <definedName name="LICJPN" localSheetId="37">#REF!</definedName>
    <definedName name="LICJPN" localSheetId="38">#REF!</definedName>
    <definedName name="LICJPN" localSheetId="39">#REF!</definedName>
    <definedName name="LICJPN" localSheetId="40">#REF!</definedName>
    <definedName name="LICJPN" localSheetId="41">#REF!</definedName>
    <definedName name="LICJPN" localSheetId="42">#REF!</definedName>
    <definedName name="LICJPN" localSheetId="43">#REF!</definedName>
    <definedName name="LICJPN" localSheetId="44">#REF!</definedName>
    <definedName name="LICJPN" localSheetId="45">#REF!</definedName>
    <definedName name="LICJPN" localSheetId="46">#REF!</definedName>
    <definedName name="LICJPN" localSheetId="6">#REF!</definedName>
    <definedName name="LICJPN" localSheetId="7">#REF!</definedName>
    <definedName name="LICJPN" localSheetId="4">#REF!</definedName>
    <definedName name="LICJPN" localSheetId="5">#REF!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[2]A!#REF!</definedName>
    <definedName name="Machine"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localSheetId="9" hidden="1">{#N/A,#N/A,FALSE,"Act.Fcst Costs"}</definedName>
    <definedName name="mar" localSheetId="10" hidden="1">{#N/A,#N/A,FALSE,"Act.Fcst Costs"}</definedName>
    <definedName name="mar" localSheetId="11" hidden="1">{#N/A,#N/A,FALSE,"Act.Fcst Costs"}</definedName>
    <definedName name="mar" localSheetId="8" hidden="1">{#N/A,#N/A,FALSE,"Act.Fcst Costs"}</definedName>
    <definedName name="mar" localSheetId="12" hidden="1">{#N/A,#N/A,FALSE,"Act.Fcst Costs"}</definedName>
    <definedName name="mar" localSheetId="13" hidden="1">{#N/A,#N/A,FALSE,"Act.Fcst Costs"}</definedName>
    <definedName name="mar" localSheetId="14" hidden="1">{#N/A,#N/A,FALSE,"Act.Fcst Costs"}</definedName>
    <definedName name="mar" localSheetId="15" hidden="1">{#N/A,#N/A,FALSE,"Act.Fcst Costs"}</definedName>
    <definedName name="mar" localSheetId="16" hidden="1">{#N/A,#N/A,FALSE,"Act.Fcst Costs"}</definedName>
    <definedName name="mar" localSheetId="17" hidden="1">{#N/A,#N/A,FALSE,"Act.Fcst Costs"}</definedName>
    <definedName name="mar" localSheetId="18" hidden="1">{#N/A,#N/A,FALSE,"Act.Fcst Costs"}</definedName>
    <definedName name="mar" localSheetId="19" hidden="1">{#N/A,#N/A,FALSE,"Act.Fcst Costs"}</definedName>
    <definedName name="mar" localSheetId="20" hidden="1">{#N/A,#N/A,FALSE,"Act.Fcst Costs"}</definedName>
    <definedName name="mar" localSheetId="21" hidden="1">{#N/A,#N/A,FALSE,"Act.Fcst Costs"}</definedName>
    <definedName name="mar" localSheetId="22" hidden="1">{#N/A,#N/A,FALSE,"Act.Fcst Costs"}</definedName>
    <definedName name="mar" localSheetId="23" hidden="1">{#N/A,#N/A,FALSE,"Act.Fcst Costs"}</definedName>
    <definedName name="mar" localSheetId="24" hidden="1">{#N/A,#N/A,FALSE,"Act.Fcst Costs"}</definedName>
    <definedName name="mar" localSheetId="25" hidden="1">{#N/A,#N/A,FALSE,"Act.Fcst Costs"}</definedName>
    <definedName name="mar" localSheetId="26" hidden="1">{#N/A,#N/A,FALSE,"Act.Fcst Costs"}</definedName>
    <definedName name="mar" localSheetId="27" hidden="1">{#N/A,#N/A,FALSE,"Act.Fcst Costs"}</definedName>
    <definedName name="mar" localSheetId="28" hidden="1">{#N/A,#N/A,FALSE,"Act.Fcst Costs"}</definedName>
    <definedName name="mar" localSheetId="29" hidden="1">{#N/A,#N/A,FALSE,"Act.Fcst Costs"}</definedName>
    <definedName name="mar" localSheetId="30" hidden="1">{#N/A,#N/A,FALSE,"Act.Fcst Costs"}</definedName>
    <definedName name="mar" localSheetId="31" hidden="1">{#N/A,#N/A,FALSE,"Act.Fcst Costs"}</definedName>
    <definedName name="mar" localSheetId="32" hidden="1">{#N/A,#N/A,FALSE,"Act.Fcst Costs"}</definedName>
    <definedName name="mar" localSheetId="33" hidden="1">{#N/A,#N/A,FALSE,"Act.Fcst Costs"}</definedName>
    <definedName name="mar" localSheetId="34" hidden="1">{#N/A,#N/A,FALSE,"Act.Fcst Costs"}</definedName>
    <definedName name="mar" localSheetId="35" hidden="1">{#N/A,#N/A,FALSE,"Act.Fcst Costs"}</definedName>
    <definedName name="mar" localSheetId="36" hidden="1">{#N/A,#N/A,FALSE,"Act.Fcst Costs"}</definedName>
    <definedName name="mar" localSheetId="37" hidden="1">{#N/A,#N/A,FALSE,"Act.Fcst Costs"}</definedName>
    <definedName name="mar" localSheetId="38" hidden="1">{#N/A,#N/A,FALSE,"Act.Fcst Costs"}</definedName>
    <definedName name="mar" localSheetId="39" hidden="1">{#N/A,#N/A,FALSE,"Act.Fcst Costs"}</definedName>
    <definedName name="mar" localSheetId="40" hidden="1">{#N/A,#N/A,FALSE,"Act.Fcst Costs"}</definedName>
    <definedName name="mar" localSheetId="41" hidden="1">{#N/A,#N/A,FALSE,"Act.Fcst Costs"}</definedName>
    <definedName name="mar" localSheetId="42" hidden="1">{#N/A,#N/A,FALSE,"Act.Fcst Costs"}</definedName>
    <definedName name="mar" localSheetId="43" hidden="1">{#N/A,#N/A,FALSE,"Act.Fcst Costs"}</definedName>
    <definedName name="mar" localSheetId="44" hidden="1">{#N/A,#N/A,FALSE,"Act.Fcst Costs"}</definedName>
    <definedName name="mar" localSheetId="45" hidden="1">{#N/A,#N/A,FALSE,"Act.Fcst Costs"}</definedName>
    <definedName name="mar" localSheetId="46" hidden="1">{#N/A,#N/A,FALSE,"Act.Fcst Costs"}</definedName>
    <definedName name="mar" localSheetId="6" hidden="1">{#N/A,#N/A,FALSE,"Act.Fcst Costs"}</definedName>
    <definedName name="mar" localSheetId="7" hidden="1">{#N/A,#N/A,FALSE,"Act.Fcst Costs"}</definedName>
    <definedName name="mar" localSheetId="4" hidden="1">{#N/A,#N/A,FALSE,"Act.Fcst Costs"}</definedName>
    <definedName name="mar" localSheetId="5" hidden="1">{#N/A,#N/A,FALSE,"Act.Fcst Costs"}</definedName>
    <definedName name="mar" hidden="1">{#N/A,#N/A,FALSE,"Act.Fcst Costs"}</definedName>
    <definedName name="Month_Default" localSheetId="9">#REF!</definedName>
    <definedName name="Month_Default" localSheetId="10">#REF!</definedName>
    <definedName name="Month_Default" localSheetId="11">#REF!</definedName>
    <definedName name="Month_Default" localSheetId="8">#REF!</definedName>
    <definedName name="Month_Default" localSheetId="12">#REF!</definedName>
    <definedName name="Month_Default" localSheetId="13">#REF!</definedName>
    <definedName name="Month_Default" localSheetId="14">#REF!</definedName>
    <definedName name="Month_Default" localSheetId="15">#REF!</definedName>
    <definedName name="Month_Default" localSheetId="16">#REF!</definedName>
    <definedName name="Month_Default" localSheetId="17">#REF!</definedName>
    <definedName name="Month_Default" localSheetId="18">#REF!</definedName>
    <definedName name="Month_Default" localSheetId="19">#REF!</definedName>
    <definedName name="Month_Default" localSheetId="20">#REF!</definedName>
    <definedName name="Month_Default" localSheetId="21">#REF!</definedName>
    <definedName name="Month_Default" localSheetId="22">#REF!</definedName>
    <definedName name="Month_Default" localSheetId="23">#REF!</definedName>
    <definedName name="Month_Default" localSheetId="24">#REF!</definedName>
    <definedName name="Month_Default" localSheetId="25">#REF!</definedName>
    <definedName name="Month_Default" localSheetId="26">#REF!</definedName>
    <definedName name="Month_Default" localSheetId="27">#REF!</definedName>
    <definedName name="Month_Default" localSheetId="28">#REF!</definedName>
    <definedName name="Month_Default" localSheetId="29">#REF!</definedName>
    <definedName name="Month_Default" localSheetId="30">#REF!</definedName>
    <definedName name="Month_Default" localSheetId="31">#REF!</definedName>
    <definedName name="Month_Default" localSheetId="32">#REF!</definedName>
    <definedName name="Month_Default" localSheetId="33">#REF!</definedName>
    <definedName name="Month_Default" localSheetId="34">#REF!</definedName>
    <definedName name="Month_Default" localSheetId="35">#REF!</definedName>
    <definedName name="Month_Default" localSheetId="36">#REF!</definedName>
    <definedName name="Month_Default" localSheetId="37">#REF!</definedName>
    <definedName name="Month_Default" localSheetId="38">#REF!</definedName>
    <definedName name="Month_Default" localSheetId="39">#REF!</definedName>
    <definedName name="Month_Default" localSheetId="40">#REF!</definedName>
    <definedName name="Month_Default" localSheetId="41">#REF!</definedName>
    <definedName name="Month_Default" localSheetId="42">#REF!</definedName>
    <definedName name="Month_Default" localSheetId="43">#REF!</definedName>
    <definedName name="Month_Default" localSheetId="44">#REF!</definedName>
    <definedName name="Month_Default" localSheetId="45">#REF!</definedName>
    <definedName name="Month_Default" localSheetId="46">#REF!</definedName>
    <definedName name="Month_Default" localSheetId="6">#REF!</definedName>
    <definedName name="Month_Default" localSheetId="7">#REF!</definedName>
    <definedName name="Month_Default" localSheetId="4">#REF!</definedName>
    <definedName name="Month_Default" localSheetId="5">#REF!</definedName>
    <definedName name="Month_Default">#REF!</definedName>
    <definedName name="Monthly_Change" localSheetId="9">#REF!</definedName>
    <definedName name="Monthly_Change" localSheetId="10">#REF!</definedName>
    <definedName name="Monthly_Change" localSheetId="11">#REF!</definedName>
    <definedName name="Monthly_Change" localSheetId="8">#REF!</definedName>
    <definedName name="Monthly_Change" localSheetId="12">#REF!</definedName>
    <definedName name="Monthly_Change" localSheetId="13">#REF!</definedName>
    <definedName name="Monthly_Change" localSheetId="14">#REF!</definedName>
    <definedName name="Monthly_Change" localSheetId="15">#REF!</definedName>
    <definedName name="Monthly_Change" localSheetId="16">#REF!</definedName>
    <definedName name="Monthly_Change" localSheetId="17">#REF!</definedName>
    <definedName name="Monthly_Change" localSheetId="18">#REF!</definedName>
    <definedName name="Monthly_Change" localSheetId="19">#REF!</definedName>
    <definedName name="Monthly_Change" localSheetId="20">#REF!</definedName>
    <definedName name="Monthly_Change" localSheetId="21">#REF!</definedName>
    <definedName name="Monthly_Change" localSheetId="22">#REF!</definedName>
    <definedName name="Monthly_Change" localSheetId="23">#REF!</definedName>
    <definedName name="Monthly_Change" localSheetId="24">#REF!</definedName>
    <definedName name="Monthly_Change" localSheetId="25">#REF!</definedName>
    <definedName name="Monthly_Change" localSheetId="26">#REF!</definedName>
    <definedName name="Monthly_Change" localSheetId="27">#REF!</definedName>
    <definedName name="Monthly_Change" localSheetId="28">#REF!</definedName>
    <definedName name="Monthly_Change" localSheetId="29">#REF!</definedName>
    <definedName name="Monthly_Change" localSheetId="30">#REF!</definedName>
    <definedName name="Monthly_Change" localSheetId="31">#REF!</definedName>
    <definedName name="Monthly_Change" localSheetId="32">#REF!</definedName>
    <definedName name="Monthly_Change" localSheetId="33">#REF!</definedName>
    <definedName name="Monthly_Change" localSheetId="34">#REF!</definedName>
    <definedName name="Monthly_Change" localSheetId="35">#REF!</definedName>
    <definedName name="Monthly_Change" localSheetId="36">#REF!</definedName>
    <definedName name="Monthly_Change" localSheetId="37">#REF!</definedName>
    <definedName name="Monthly_Change" localSheetId="38">#REF!</definedName>
    <definedName name="Monthly_Change" localSheetId="39">#REF!</definedName>
    <definedName name="Monthly_Change" localSheetId="40">#REF!</definedName>
    <definedName name="Monthly_Change" localSheetId="41">#REF!</definedName>
    <definedName name="Monthly_Change" localSheetId="42">#REF!</definedName>
    <definedName name="Monthly_Change" localSheetId="43">#REF!</definedName>
    <definedName name="Monthly_Change" localSheetId="44">#REF!</definedName>
    <definedName name="Monthly_Change" localSheetId="45">#REF!</definedName>
    <definedName name="Monthly_Change" localSheetId="46">#REF!</definedName>
    <definedName name="Monthly_Change" localSheetId="6">#REF!</definedName>
    <definedName name="Monthly_Change" localSheetId="7">#REF!</definedName>
    <definedName name="Monthly_Change" localSheetId="4">#REF!</definedName>
    <definedName name="Monthly_Change" localSheetId="5">#REF!</definedName>
    <definedName name="Monthly_Change">#REF!</definedName>
    <definedName name="Mth_Default" localSheetId="9">[14]SUMMARY!#REF!</definedName>
    <definedName name="Mth_Default" localSheetId="10">[14]SUMMARY!#REF!</definedName>
    <definedName name="Mth_Default" localSheetId="11">[14]SUMMARY!#REF!</definedName>
    <definedName name="Mth_Default" localSheetId="8">[14]SUMMARY!#REF!</definedName>
    <definedName name="Mth_Default" localSheetId="12">[14]SUMMARY!#REF!</definedName>
    <definedName name="Mth_Default" localSheetId="13">[14]SUMMARY!#REF!</definedName>
    <definedName name="Mth_Default" localSheetId="14">[14]SUMMARY!#REF!</definedName>
    <definedName name="Mth_Default" localSheetId="15">[14]SUMMARY!#REF!</definedName>
    <definedName name="Mth_Default" localSheetId="16">[14]SUMMARY!#REF!</definedName>
    <definedName name="Mth_Default" localSheetId="17">[14]SUMMARY!#REF!</definedName>
    <definedName name="Mth_Default" localSheetId="18">[14]SUMMARY!#REF!</definedName>
    <definedName name="Mth_Default" localSheetId="19">[14]SUMMARY!#REF!</definedName>
    <definedName name="Mth_Default" localSheetId="20">[14]SUMMARY!#REF!</definedName>
    <definedName name="Mth_Default" localSheetId="21">[14]SUMMARY!#REF!</definedName>
    <definedName name="Mth_Default" localSheetId="22">[14]SUMMARY!#REF!</definedName>
    <definedName name="Mth_Default" localSheetId="23">[14]SUMMARY!#REF!</definedName>
    <definedName name="Mth_Default" localSheetId="24">[14]SUMMARY!#REF!</definedName>
    <definedName name="Mth_Default" localSheetId="25">[14]SUMMARY!#REF!</definedName>
    <definedName name="Mth_Default" localSheetId="26">[14]SUMMARY!#REF!</definedName>
    <definedName name="Mth_Default" localSheetId="27">[14]SUMMARY!#REF!</definedName>
    <definedName name="Mth_Default" localSheetId="28">[14]SUMMARY!#REF!</definedName>
    <definedName name="Mth_Default" localSheetId="29">[14]SUMMARY!#REF!</definedName>
    <definedName name="Mth_Default" localSheetId="30">[14]SUMMARY!#REF!</definedName>
    <definedName name="Mth_Default" localSheetId="31">[14]SUMMARY!#REF!</definedName>
    <definedName name="Mth_Default" localSheetId="32">[14]SUMMARY!#REF!</definedName>
    <definedName name="Mth_Default" localSheetId="33">[14]SUMMARY!#REF!</definedName>
    <definedName name="Mth_Default" localSheetId="34">[14]SUMMARY!#REF!</definedName>
    <definedName name="Mth_Default" localSheetId="35">[14]SUMMARY!#REF!</definedName>
    <definedName name="Mth_Default" localSheetId="36">[14]SUMMARY!#REF!</definedName>
    <definedName name="Mth_Default" localSheetId="37">[14]SUMMARY!#REF!</definedName>
    <definedName name="Mth_Default" localSheetId="38">[14]SUMMARY!#REF!</definedName>
    <definedName name="Mth_Default" localSheetId="39">[14]SUMMARY!#REF!</definedName>
    <definedName name="Mth_Default" localSheetId="40">[14]SUMMARY!#REF!</definedName>
    <definedName name="Mth_Default" localSheetId="41">[14]SUMMARY!#REF!</definedName>
    <definedName name="Mth_Default" localSheetId="42">[14]SUMMARY!#REF!</definedName>
    <definedName name="Mth_Default" localSheetId="43">[14]SUMMARY!#REF!</definedName>
    <definedName name="Mth_Default" localSheetId="44">[14]SUMMARY!#REF!</definedName>
    <definedName name="Mth_Default" localSheetId="45">[14]SUMMARY!#REF!</definedName>
    <definedName name="Mth_Default" localSheetId="46">[14]SUMMARY!#REF!</definedName>
    <definedName name="Mth_Default" localSheetId="6">[14]SUMMARY!#REF!</definedName>
    <definedName name="Mth_Default" localSheetId="7">[14]SUMMARY!#REF!</definedName>
    <definedName name="Mth_Default" localSheetId="4">[14]SUMMARY!#REF!</definedName>
    <definedName name="Mth_Default" localSheetId="5">[14]SUMMARY!#REF!</definedName>
    <definedName name="Mth_Default">[14]SUMMARY!#REF!</definedName>
    <definedName name="name">[15]GeneralInfo!$I$5</definedName>
    <definedName name="novita" localSheetId="9">#REF!</definedName>
    <definedName name="novita" localSheetId="10">#REF!</definedName>
    <definedName name="novita" localSheetId="11">#REF!</definedName>
    <definedName name="novita" localSheetId="8">#REF!</definedName>
    <definedName name="novita" localSheetId="12">#REF!</definedName>
    <definedName name="novita" localSheetId="13">#REF!</definedName>
    <definedName name="novita" localSheetId="14">#REF!</definedName>
    <definedName name="novita" localSheetId="15">#REF!</definedName>
    <definedName name="novita" localSheetId="16">#REF!</definedName>
    <definedName name="novita" localSheetId="17">#REF!</definedName>
    <definedName name="novita" localSheetId="18">#REF!</definedName>
    <definedName name="novita" localSheetId="19">#REF!</definedName>
    <definedName name="novita" localSheetId="20">#REF!</definedName>
    <definedName name="novita" localSheetId="21">#REF!</definedName>
    <definedName name="novita" localSheetId="22">#REF!</definedName>
    <definedName name="novita" localSheetId="23">#REF!</definedName>
    <definedName name="novita" localSheetId="24">#REF!</definedName>
    <definedName name="novita" localSheetId="25">#REF!</definedName>
    <definedName name="novita" localSheetId="26">#REF!</definedName>
    <definedName name="novita" localSheetId="27">#REF!</definedName>
    <definedName name="novita" localSheetId="28">#REF!</definedName>
    <definedName name="novita" localSheetId="29">#REF!</definedName>
    <definedName name="novita" localSheetId="30">#REF!</definedName>
    <definedName name="novita" localSheetId="31">#REF!</definedName>
    <definedName name="novita" localSheetId="32">#REF!</definedName>
    <definedName name="novita" localSheetId="33">#REF!</definedName>
    <definedName name="novita" localSheetId="34">#REF!</definedName>
    <definedName name="novita" localSheetId="35">#REF!</definedName>
    <definedName name="novita" localSheetId="36">#REF!</definedName>
    <definedName name="novita" localSheetId="37">#REF!</definedName>
    <definedName name="novita" localSheetId="38">#REF!</definedName>
    <definedName name="novita" localSheetId="39">#REF!</definedName>
    <definedName name="novita" localSheetId="40">#REF!</definedName>
    <definedName name="novita" localSheetId="41">#REF!</definedName>
    <definedName name="novita" localSheetId="42">#REF!</definedName>
    <definedName name="novita" localSheetId="43">#REF!</definedName>
    <definedName name="novita" localSheetId="44">#REF!</definedName>
    <definedName name="novita" localSheetId="45">#REF!</definedName>
    <definedName name="novita" localSheetId="46">#REF!</definedName>
    <definedName name="novita" localSheetId="6">#REF!</definedName>
    <definedName name="novita" localSheetId="7">#REF!</definedName>
    <definedName name="novita" localSheetId="4">#REF!</definedName>
    <definedName name="novita" localSheetId="5">#REF!</definedName>
    <definedName name="novita">#REF!</definedName>
    <definedName name="nurhakim" localSheetId="9">#REF!</definedName>
    <definedName name="nurhakim" localSheetId="10">#REF!</definedName>
    <definedName name="nurhakim" localSheetId="11">#REF!</definedName>
    <definedName name="nurhakim" localSheetId="8">#REF!</definedName>
    <definedName name="nurhakim" localSheetId="12">#REF!</definedName>
    <definedName name="nurhakim" localSheetId="13">#REF!</definedName>
    <definedName name="nurhakim" localSheetId="14">#REF!</definedName>
    <definedName name="nurhakim" localSheetId="15">#REF!</definedName>
    <definedName name="nurhakim" localSheetId="16">#REF!</definedName>
    <definedName name="nurhakim" localSheetId="17">#REF!</definedName>
    <definedName name="nurhakim" localSheetId="18">#REF!</definedName>
    <definedName name="nurhakim" localSheetId="19">#REF!</definedName>
    <definedName name="nurhakim" localSheetId="20">#REF!</definedName>
    <definedName name="nurhakim" localSheetId="21">#REF!</definedName>
    <definedName name="nurhakim" localSheetId="22">#REF!</definedName>
    <definedName name="nurhakim" localSheetId="23">#REF!</definedName>
    <definedName name="nurhakim" localSheetId="24">#REF!</definedName>
    <definedName name="nurhakim" localSheetId="25">#REF!</definedName>
    <definedName name="nurhakim" localSheetId="26">#REF!</definedName>
    <definedName name="nurhakim" localSheetId="27">#REF!</definedName>
    <definedName name="nurhakim" localSheetId="28">#REF!</definedName>
    <definedName name="nurhakim" localSheetId="29">#REF!</definedName>
    <definedName name="nurhakim" localSheetId="30">#REF!</definedName>
    <definedName name="nurhakim" localSheetId="31">#REF!</definedName>
    <definedName name="nurhakim" localSheetId="32">#REF!</definedName>
    <definedName name="nurhakim" localSheetId="33">#REF!</definedName>
    <definedName name="nurhakim" localSheetId="34">#REF!</definedName>
    <definedName name="nurhakim" localSheetId="35">#REF!</definedName>
    <definedName name="nurhakim" localSheetId="36">#REF!</definedName>
    <definedName name="nurhakim" localSheetId="37">#REF!</definedName>
    <definedName name="nurhakim" localSheetId="38">#REF!</definedName>
    <definedName name="nurhakim" localSheetId="39">#REF!</definedName>
    <definedName name="nurhakim" localSheetId="40">#REF!</definedName>
    <definedName name="nurhakim" localSheetId="41">#REF!</definedName>
    <definedName name="nurhakim" localSheetId="42">#REF!</definedName>
    <definedName name="nurhakim" localSheetId="43">#REF!</definedName>
    <definedName name="nurhakim" localSheetId="44">#REF!</definedName>
    <definedName name="nurhakim" localSheetId="45">#REF!</definedName>
    <definedName name="nurhakim" localSheetId="46">#REF!</definedName>
    <definedName name="nurhakim" localSheetId="6">#REF!</definedName>
    <definedName name="nurhakim" localSheetId="7">#REF!</definedName>
    <definedName name="nurhakim" localSheetId="4">#REF!</definedName>
    <definedName name="nurhakim" localSheetId="5">#REF!</definedName>
    <definedName name="nurhakim">#REF!</definedName>
    <definedName name="OUTPUT" localSheetId="9">#REF!</definedName>
    <definedName name="OUTPUT" localSheetId="10">#REF!</definedName>
    <definedName name="OUTPUT" localSheetId="11">#REF!</definedName>
    <definedName name="OUTPUT" localSheetId="8">#REF!</definedName>
    <definedName name="OUTPUT" localSheetId="12">#REF!</definedName>
    <definedName name="OUTPUT" localSheetId="13">#REF!</definedName>
    <definedName name="OUTPUT" localSheetId="14">#REF!</definedName>
    <definedName name="OUTPUT" localSheetId="15">#REF!</definedName>
    <definedName name="OUTPUT" localSheetId="16">#REF!</definedName>
    <definedName name="OUTPUT" localSheetId="17">#REF!</definedName>
    <definedName name="OUTPUT" localSheetId="18">#REF!</definedName>
    <definedName name="OUTPUT" localSheetId="19">#REF!</definedName>
    <definedName name="OUTPUT" localSheetId="20">#REF!</definedName>
    <definedName name="OUTPUT" localSheetId="21">#REF!</definedName>
    <definedName name="OUTPUT" localSheetId="22">#REF!</definedName>
    <definedName name="OUTPUT" localSheetId="23">#REF!</definedName>
    <definedName name="OUTPUT" localSheetId="24">#REF!</definedName>
    <definedName name="OUTPUT" localSheetId="25">#REF!</definedName>
    <definedName name="OUTPUT" localSheetId="26">#REF!</definedName>
    <definedName name="OUTPUT" localSheetId="27">#REF!</definedName>
    <definedName name="OUTPUT" localSheetId="28">#REF!</definedName>
    <definedName name="OUTPUT" localSheetId="29">#REF!</definedName>
    <definedName name="OUTPUT" localSheetId="30">#REF!</definedName>
    <definedName name="OUTPUT" localSheetId="31">#REF!</definedName>
    <definedName name="OUTPUT" localSheetId="32">#REF!</definedName>
    <definedName name="OUTPUT" localSheetId="33">#REF!</definedName>
    <definedName name="OUTPUT" localSheetId="34">#REF!</definedName>
    <definedName name="OUTPUT" localSheetId="35">#REF!</definedName>
    <definedName name="OUTPUT" localSheetId="36">#REF!</definedName>
    <definedName name="OUTPUT" localSheetId="37">#REF!</definedName>
    <definedName name="OUTPUT" localSheetId="38">#REF!</definedName>
    <definedName name="OUTPUT" localSheetId="39">#REF!</definedName>
    <definedName name="OUTPUT" localSheetId="40">#REF!</definedName>
    <definedName name="OUTPUT" localSheetId="41">#REF!</definedName>
    <definedName name="OUTPUT" localSheetId="42">#REF!</definedName>
    <definedName name="OUTPUT" localSheetId="43">#REF!</definedName>
    <definedName name="OUTPUT" localSheetId="44">#REF!</definedName>
    <definedName name="OUTPUT" localSheetId="45">#REF!</definedName>
    <definedName name="OUTPUT" localSheetId="46">#REF!</definedName>
    <definedName name="OUTPUT" localSheetId="6">#REF!</definedName>
    <definedName name="OUTPUT" localSheetId="7">#REF!</definedName>
    <definedName name="OUTPUT" localSheetId="4">#REF!</definedName>
    <definedName name="OUTPUT" localSheetId="5">#REF!</definedName>
    <definedName name="OUTPUT">#REF!</definedName>
    <definedName name="PART" localSheetId="9">[2]A!#REF!</definedName>
    <definedName name="PART" localSheetId="10">[2]A!#REF!</definedName>
    <definedName name="PART" localSheetId="11">[2]A!#REF!</definedName>
    <definedName name="PART" localSheetId="8">[2]A!#REF!</definedName>
    <definedName name="PART" localSheetId="12">[2]A!#REF!</definedName>
    <definedName name="PART" localSheetId="13">[2]A!#REF!</definedName>
    <definedName name="PART" localSheetId="14">[2]A!#REF!</definedName>
    <definedName name="PART" localSheetId="15">[2]A!#REF!</definedName>
    <definedName name="PART" localSheetId="16">[2]A!#REF!</definedName>
    <definedName name="PART" localSheetId="17">[2]A!#REF!</definedName>
    <definedName name="PART" localSheetId="18">[2]A!#REF!</definedName>
    <definedName name="PART" localSheetId="19">[2]A!#REF!</definedName>
    <definedName name="PART" localSheetId="20">[2]A!#REF!</definedName>
    <definedName name="PART" localSheetId="21">[2]A!#REF!</definedName>
    <definedName name="PART" localSheetId="22">[2]A!#REF!</definedName>
    <definedName name="PART" localSheetId="23">[2]A!#REF!</definedName>
    <definedName name="PART" localSheetId="24">[2]A!#REF!</definedName>
    <definedName name="PART" localSheetId="25">[2]A!#REF!</definedName>
    <definedName name="PART" localSheetId="26">[2]A!#REF!</definedName>
    <definedName name="PART" localSheetId="27">[2]A!#REF!</definedName>
    <definedName name="PART" localSheetId="28">[2]A!#REF!</definedName>
    <definedName name="PART" localSheetId="29">[2]A!#REF!</definedName>
    <definedName name="PART" localSheetId="30">[2]A!#REF!</definedName>
    <definedName name="PART" localSheetId="31">[2]A!#REF!</definedName>
    <definedName name="PART" localSheetId="32">[2]A!#REF!</definedName>
    <definedName name="PART" localSheetId="33">[2]A!#REF!</definedName>
    <definedName name="PART" localSheetId="34">[2]A!#REF!</definedName>
    <definedName name="PART" localSheetId="35">[2]A!#REF!</definedName>
    <definedName name="PART" localSheetId="36">[2]A!#REF!</definedName>
    <definedName name="PART" localSheetId="37">[2]A!#REF!</definedName>
    <definedName name="PART" localSheetId="38">[2]A!#REF!</definedName>
    <definedName name="PART" localSheetId="39">[2]A!#REF!</definedName>
    <definedName name="PART" localSheetId="40">[2]A!#REF!</definedName>
    <definedName name="PART" localSheetId="41">[2]A!#REF!</definedName>
    <definedName name="PART" localSheetId="42">[2]A!#REF!</definedName>
    <definedName name="PART" localSheetId="43">[2]A!#REF!</definedName>
    <definedName name="PART" localSheetId="44">[2]A!#REF!</definedName>
    <definedName name="PART" localSheetId="45">[2]A!#REF!</definedName>
    <definedName name="PART" localSheetId="46">[2]A!#REF!</definedName>
    <definedName name="PART" localSheetId="6">[2]A!#REF!</definedName>
    <definedName name="PART" localSheetId="7">[2]A!#REF!</definedName>
    <definedName name="PART" localSheetId="4">[2]A!#REF!</definedName>
    <definedName name="PART" localSheetId="5">[2]A!#REF!</definedName>
    <definedName name="PART">[2]A!#REF!</definedName>
    <definedName name="PLAN92" localSheetId="9">#REF!</definedName>
    <definedName name="PLAN92" localSheetId="10">#REF!</definedName>
    <definedName name="PLAN92" localSheetId="11">#REF!</definedName>
    <definedName name="PLAN92" localSheetId="8">#REF!</definedName>
    <definedName name="PLAN92" localSheetId="12">#REF!</definedName>
    <definedName name="PLAN92" localSheetId="13">#REF!</definedName>
    <definedName name="PLAN92" localSheetId="14">#REF!</definedName>
    <definedName name="PLAN92" localSheetId="15">#REF!</definedName>
    <definedName name="PLAN92" localSheetId="16">#REF!</definedName>
    <definedName name="PLAN92" localSheetId="17">#REF!</definedName>
    <definedName name="PLAN92" localSheetId="18">#REF!</definedName>
    <definedName name="PLAN92" localSheetId="19">#REF!</definedName>
    <definedName name="PLAN92" localSheetId="20">#REF!</definedName>
    <definedName name="PLAN92" localSheetId="21">#REF!</definedName>
    <definedName name="PLAN92" localSheetId="22">#REF!</definedName>
    <definedName name="PLAN92" localSheetId="23">#REF!</definedName>
    <definedName name="PLAN92" localSheetId="24">#REF!</definedName>
    <definedName name="PLAN92" localSheetId="25">#REF!</definedName>
    <definedName name="PLAN92" localSheetId="26">#REF!</definedName>
    <definedName name="PLAN92" localSheetId="27">#REF!</definedName>
    <definedName name="PLAN92" localSheetId="28">#REF!</definedName>
    <definedName name="PLAN92" localSheetId="29">#REF!</definedName>
    <definedName name="PLAN92" localSheetId="30">#REF!</definedName>
    <definedName name="PLAN92" localSheetId="31">#REF!</definedName>
    <definedName name="PLAN92" localSheetId="32">#REF!</definedName>
    <definedName name="PLAN92" localSheetId="33">#REF!</definedName>
    <definedName name="PLAN92" localSheetId="34">#REF!</definedName>
    <definedName name="PLAN92" localSheetId="35">#REF!</definedName>
    <definedName name="PLAN92" localSheetId="36">#REF!</definedName>
    <definedName name="PLAN92" localSheetId="37">#REF!</definedName>
    <definedName name="PLAN92" localSheetId="38">#REF!</definedName>
    <definedName name="PLAN92" localSheetId="39">#REF!</definedName>
    <definedName name="PLAN92" localSheetId="40">#REF!</definedName>
    <definedName name="PLAN92" localSheetId="41">#REF!</definedName>
    <definedName name="PLAN92" localSheetId="42">#REF!</definedName>
    <definedName name="PLAN92" localSheetId="43">#REF!</definedName>
    <definedName name="PLAN92" localSheetId="44">#REF!</definedName>
    <definedName name="PLAN92" localSheetId="45">#REF!</definedName>
    <definedName name="PLAN92" localSheetId="46">#REF!</definedName>
    <definedName name="PLAN92" localSheetId="6">#REF!</definedName>
    <definedName name="PLAN92" localSheetId="7">#REF!</definedName>
    <definedName name="PLAN92" localSheetId="4">#REF!</definedName>
    <definedName name="PLAN92" localSheetId="5">#REF!</definedName>
    <definedName name="PLAN92">#REF!</definedName>
    <definedName name="PLAN92VA" localSheetId="9">#REF!</definedName>
    <definedName name="PLAN92VA" localSheetId="10">#REF!</definedName>
    <definedName name="PLAN92VA" localSheetId="11">#REF!</definedName>
    <definedName name="PLAN92VA" localSheetId="8">#REF!</definedName>
    <definedName name="PLAN92VA" localSheetId="12">#REF!</definedName>
    <definedName name="PLAN92VA" localSheetId="13">#REF!</definedName>
    <definedName name="PLAN92VA" localSheetId="14">#REF!</definedName>
    <definedName name="PLAN92VA" localSheetId="15">#REF!</definedName>
    <definedName name="PLAN92VA" localSheetId="16">#REF!</definedName>
    <definedName name="PLAN92VA" localSheetId="17">#REF!</definedName>
    <definedName name="PLAN92VA" localSheetId="18">#REF!</definedName>
    <definedName name="PLAN92VA" localSheetId="19">#REF!</definedName>
    <definedName name="PLAN92VA" localSheetId="20">#REF!</definedName>
    <definedName name="PLAN92VA" localSheetId="21">#REF!</definedName>
    <definedName name="PLAN92VA" localSheetId="22">#REF!</definedName>
    <definedName name="PLAN92VA" localSheetId="23">#REF!</definedName>
    <definedName name="PLAN92VA" localSheetId="24">#REF!</definedName>
    <definedName name="PLAN92VA" localSheetId="25">#REF!</definedName>
    <definedName name="PLAN92VA" localSheetId="26">#REF!</definedName>
    <definedName name="PLAN92VA" localSheetId="27">#REF!</definedName>
    <definedName name="PLAN92VA" localSheetId="28">#REF!</definedName>
    <definedName name="PLAN92VA" localSheetId="29">#REF!</definedName>
    <definedName name="PLAN92VA" localSheetId="30">#REF!</definedName>
    <definedName name="PLAN92VA" localSheetId="31">#REF!</definedName>
    <definedName name="PLAN92VA" localSheetId="32">#REF!</definedName>
    <definedName name="PLAN92VA" localSheetId="33">#REF!</definedName>
    <definedName name="PLAN92VA" localSheetId="34">#REF!</definedName>
    <definedName name="PLAN92VA" localSheetId="35">#REF!</definedName>
    <definedName name="PLAN92VA" localSheetId="36">#REF!</definedName>
    <definedName name="PLAN92VA" localSheetId="37">#REF!</definedName>
    <definedName name="PLAN92VA" localSheetId="38">#REF!</definedName>
    <definedName name="PLAN92VA" localSheetId="39">#REF!</definedName>
    <definedName name="PLAN92VA" localSheetId="40">#REF!</definedName>
    <definedName name="PLAN92VA" localSheetId="41">#REF!</definedName>
    <definedName name="PLAN92VA" localSheetId="42">#REF!</definedName>
    <definedName name="PLAN92VA" localSheetId="43">#REF!</definedName>
    <definedName name="PLAN92VA" localSheetId="44">#REF!</definedName>
    <definedName name="PLAN92VA" localSheetId="45">#REF!</definedName>
    <definedName name="PLAN92VA" localSheetId="46">#REF!</definedName>
    <definedName name="PLAN92VA" localSheetId="6">#REF!</definedName>
    <definedName name="PLAN92VA" localSheetId="7">#REF!</definedName>
    <definedName name="PLAN92VA" localSheetId="4">#REF!</definedName>
    <definedName name="PLAN92VA" localSheetId="5">#REF!</definedName>
    <definedName name="PLAN92VA">#REF!</definedName>
    <definedName name="_xlnm.Print_Area" localSheetId="9">'20211217'!$A$1:$V$45</definedName>
    <definedName name="_xlnm.Print_Area" localSheetId="10">'20211227'!$A$1:$V$45</definedName>
    <definedName name="_xlnm.Print_Area" localSheetId="11">'20211229'!$A$1:$V$45</definedName>
    <definedName name="_xlnm.Print_Area" localSheetId="8">'202114'!$A$1:$V$45</definedName>
    <definedName name="_xlnm.Print_Area" localSheetId="12">'20220110'!$A$1:$V$47</definedName>
    <definedName name="_xlnm.Print_Area" localSheetId="13">'20220114'!$A$1:$V$45</definedName>
    <definedName name="_xlnm.Print_Area" localSheetId="14">'20220124'!$A$1:$V$50</definedName>
    <definedName name="_xlnm.Print_Area" localSheetId="15">'20220125'!$A$1:$V$47</definedName>
    <definedName name="_xlnm.Print_Area" localSheetId="16">'20220126'!$A$1:$V$44</definedName>
    <definedName name="_xlnm.Print_Area" localSheetId="17">'20220202'!$A$1:$V$46</definedName>
    <definedName name="_xlnm.Print_Area" localSheetId="18">'20220212'!$A$1:$V$47</definedName>
    <definedName name="_xlnm.Print_Area" localSheetId="19">'20220216'!$A$1:$V$50</definedName>
    <definedName name="_xlnm.Print_Area" localSheetId="20">'20220301'!$A$1:$V$47</definedName>
    <definedName name="_xlnm.Print_Area" localSheetId="21">'20220321'!$A$1:$V$47</definedName>
    <definedName name="_xlnm.Print_Area" localSheetId="22">'20220321 (2)'!$A$1:$V$45</definedName>
    <definedName name="_xlnm.Print_Area" localSheetId="23">'20220322'!$A$1:$V$45</definedName>
    <definedName name="_xlnm.Print_Area" localSheetId="24">'20220420'!$A$1:$V$46</definedName>
    <definedName name="_xlnm.Print_Area" localSheetId="25">'20220421.'!$A$1:$V$45</definedName>
    <definedName name="_xlnm.Print_Area" localSheetId="26">'20220426'!$A$1:$V$46</definedName>
    <definedName name="_xlnm.Print_Area" localSheetId="27">'20220517'!$A$1:$V$53</definedName>
    <definedName name="_xlnm.Print_Area" localSheetId="28">'20220607'!$A$1:$V$47</definedName>
    <definedName name="_xlnm.Print_Area" localSheetId="29">'20220621'!$A$1:$V$48</definedName>
    <definedName name="_xlnm.Print_Area" localSheetId="30">'20220704'!$A$1:$V$51</definedName>
    <definedName name="_xlnm.Print_Area" localSheetId="31">'20220704 (2)'!$A$1:$V$51</definedName>
    <definedName name="_xlnm.Print_Area" localSheetId="32">'20220712'!$A$1:$V$45</definedName>
    <definedName name="_xlnm.Print_Area" localSheetId="33">'20220714'!$A$1:$V$47</definedName>
    <definedName name="_xlnm.Print_Area" localSheetId="34">'20220719'!$A$1:$V$47</definedName>
    <definedName name="_xlnm.Print_Area" localSheetId="35">'20220721'!$A$1:$V$47</definedName>
    <definedName name="_xlnm.Print_Area" localSheetId="36">'20220801'!$A$1:$V$45</definedName>
    <definedName name="_xlnm.Print_Area" localSheetId="37">'20220810'!$A$1:$V$47</definedName>
    <definedName name="_xlnm.Print_Area" localSheetId="38">'20220818'!$A$1:$V$47</definedName>
    <definedName name="_xlnm.Print_Area" localSheetId="39">'20220824'!$A$1:$V$45</definedName>
    <definedName name="_xlnm.Print_Area" localSheetId="40">'20220829'!$A$1:$V$45</definedName>
    <definedName name="_xlnm.Print_Area" localSheetId="41">'20220830'!$A$1:$V$47</definedName>
    <definedName name="_xlnm.Print_Area" localSheetId="42">'20220906'!$A$1:$V$44</definedName>
    <definedName name="_xlnm.Print_Area" localSheetId="43">'20220906 (2)'!$A$1:$V$42</definedName>
    <definedName name="_xlnm.Print_Area" localSheetId="44">'20220906 (3)'!$A$1:$V$42</definedName>
    <definedName name="_xlnm.Print_Area" localSheetId="45">'20220914'!$A$1:$V$48</definedName>
    <definedName name="_xlnm.Print_Area" localSheetId="46">'20220921'!$A$1:$V$45</definedName>
    <definedName name="_xlnm.Print_Area" localSheetId="1">'BERAT CONT'!$A$1:$R$52</definedName>
    <definedName name="_xlnm.Print_Area" localSheetId="2">Data!$B$296:$L$314</definedName>
    <definedName name="_xlnm.Print_Area" localSheetId="47">'Data (6)'!$C$295:$M$313</definedName>
    <definedName name="_xlnm.Print_Area" localSheetId="0">Kubikasi!$A$1:$U$59</definedName>
    <definedName name="_xlnm.Print_Area" localSheetId="6">'SMZ Piano (NOV 11)'!$A$1:$V$49</definedName>
    <definedName name="_xlnm.Print_Area" localSheetId="7">'SMZ Piano (NOV 26)'!$A$1:$V$46</definedName>
    <definedName name="_xlnm.Print_Area" localSheetId="3">'SMZ Piano (OKT 13)'!$A$1:$V$46</definedName>
    <definedName name="_xlnm.Print_Area" localSheetId="4">'SMZ Piano (OKT 13) (2)'!$A$1:$V$47</definedName>
    <definedName name="_xlnm.Print_Area" localSheetId="5">'SMZ Piano (OKT 21)'!$A$1:$V$51</definedName>
    <definedName name="_xlnm.Print_Area" hidden="1">#REF!</definedName>
    <definedName name="PRINT_AREA_MI" localSheetId="9">#REF!</definedName>
    <definedName name="PRINT_AREA_MI" localSheetId="10">#REF!</definedName>
    <definedName name="PRINT_AREA_MI" localSheetId="11">#REF!</definedName>
    <definedName name="PRINT_AREA_MI" localSheetId="8">#REF!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29">#REF!</definedName>
    <definedName name="PRINT_AREA_MI" localSheetId="30">#REF!</definedName>
    <definedName name="PRINT_AREA_MI" localSheetId="31">#REF!</definedName>
    <definedName name="PRINT_AREA_MI" localSheetId="32">#REF!</definedName>
    <definedName name="PRINT_AREA_MI" localSheetId="33">#REF!</definedName>
    <definedName name="PRINT_AREA_MI" localSheetId="34">#REF!</definedName>
    <definedName name="PRINT_AREA_MI" localSheetId="35">#REF!</definedName>
    <definedName name="PRINT_AREA_MI" localSheetId="36">#REF!</definedName>
    <definedName name="PRINT_AREA_MI" localSheetId="37">#REF!</definedName>
    <definedName name="PRINT_AREA_MI" localSheetId="38">#REF!</definedName>
    <definedName name="PRINT_AREA_MI" localSheetId="39">#REF!</definedName>
    <definedName name="PRINT_AREA_MI" localSheetId="40">#REF!</definedName>
    <definedName name="PRINT_AREA_MI" localSheetId="41">#REF!</definedName>
    <definedName name="PRINT_AREA_MI" localSheetId="42">#REF!</definedName>
    <definedName name="PRINT_AREA_MI" localSheetId="43">#REF!</definedName>
    <definedName name="PRINT_AREA_MI" localSheetId="44">#REF!</definedName>
    <definedName name="PRINT_AREA_MI" localSheetId="45">#REF!</definedName>
    <definedName name="PRINT_AREA_MI" localSheetId="46">#REF!</definedName>
    <definedName name="PRINT_AREA_MI" localSheetId="6">#REF!</definedName>
    <definedName name="PRINT_AREA_MI" localSheetId="7">#REF!</definedName>
    <definedName name="PRINT_AREA_MI" localSheetId="4">#REF!</definedName>
    <definedName name="PRINT_AREA_MI" localSheetId="5">#REF!</definedName>
    <definedName name="PRINT_AREA_MI">#REF!</definedName>
    <definedName name="_xlnm.Print_Titles" localSheetId="9" hidden="1">#REF!</definedName>
    <definedName name="_xlnm.Print_Titles" localSheetId="10" hidden="1">#REF!</definedName>
    <definedName name="_xlnm.Print_Titles" localSheetId="11" hidden="1">#REF!</definedName>
    <definedName name="_xlnm.Print_Titles" localSheetId="8" hidden="1">#REF!</definedName>
    <definedName name="_xlnm.Print_Titles" localSheetId="12" hidden="1">#REF!</definedName>
    <definedName name="_xlnm.Print_Titles" localSheetId="13" hidden="1">#REF!</definedName>
    <definedName name="_xlnm.Print_Titles" localSheetId="14" hidden="1">#REF!</definedName>
    <definedName name="_xlnm.Print_Titles" localSheetId="15" hidden="1">#REF!</definedName>
    <definedName name="_xlnm.Print_Titles" localSheetId="16" hidden="1">#REF!</definedName>
    <definedName name="_xlnm.Print_Titles" localSheetId="17" hidden="1">#REF!</definedName>
    <definedName name="_xlnm.Print_Titles" localSheetId="18" hidden="1">#REF!</definedName>
    <definedName name="_xlnm.Print_Titles" localSheetId="19" hidden="1">#REF!</definedName>
    <definedName name="_xlnm.Print_Titles" localSheetId="20" hidden="1">#REF!</definedName>
    <definedName name="_xlnm.Print_Titles" localSheetId="21" hidden="1">#REF!</definedName>
    <definedName name="_xlnm.Print_Titles" localSheetId="22" hidden="1">#REF!</definedName>
    <definedName name="_xlnm.Print_Titles" localSheetId="23" hidden="1">#REF!</definedName>
    <definedName name="_xlnm.Print_Titles" localSheetId="24" hidden="1">#REF!</definedName>
    <definedName name="_xlnm.Print_Titles" localSheetId="25" hidden="1">#REF!</definedName>
    <definedName name="_xlnm.Print_Titles" localSheetId="26" hidden="1">#REF!</definedName>
    <definedName name="_xlnm.Print_Titles" localSheetId="2">Data!$1:$3</definedName>
    <definedName name="_xlnm.Print_Titles" localSheetId="47">'Data (6)'!$1:$3</definedName>
    <definedName name="_xlnm.Print_Titles" localSheetId="6" hidden="1">#REF!</definedName>
    <definedName name="_xlnm.Print_Titles" localSheetId="7" hidden="1">#REF!</definedName>
    <definedName name="_xlnm.Print_Titles" localSheetId="4" hidden="1">#REF!</definedName>
    <definedName name="_xlnm.Print_Titles" localSheetId="5" hidden="1">#REF!</definedName>
    <definedName name="_xlnm.Print_Titles" hidden="1">#REF!</definedName>
    <definedName name="PRINT_TITLES_MI" localSheetId="9">#REF!</definedName>
    <definedName name="PRINT_TITLES_MI" localSheetId="10">#REF!</definedName>
    <definedName name="PRINT_TITLES_MI" localSheetId="11">#REF!</definedName>
    <definedName name="PRINT_TITLES_MI" localSheetId="8">#REF!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19">#REF!</definedName>
    <definedName name="PRINT_TITLES_MI" localSheetId="20">#REF!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 localSheetId="27">#REF!</definedName>
    <definedName name="PRINT_TITLES_MI" localSheetId="28">#REF!</definedName>
    <definedName name="PRINT_TITLES_MI" localSheetId="29">#REF!</definedName>
    <definedName name="PRINT_TITLES_MI" localSheetId="30">#REF!</definedName>
    <definedName name="PRINT_TITLES_MI" localSheetId="31">#REF!</definedName>
    <definedName name="PRINT_TITLES_MI" localSheetId="32">#REF!</definedName>
    <definedName name="PRINT_TITLES_MI" localSheetId="33">#REF!</definedName>
    <definedName name="PRINT_TITLES_MI" localSheetId="34">#REF!</definedName>
    <definedName name="PRINT_TITLES_MI" localSheetId="35">#REF!</definedName>
    <definedName name="PRINT_TITLES_MI" localSheetId="36">#REF!</definedName>
    <definedName name="PRINT_TITLES_MI" localSheetId="37">#REF!</definedName>
    <definedName name="PRINT_TITLES_MI" localSheetId="38">#REF!</definedName>
    <definedName name="PRINT_TITLES_MI" localSheetId="39">#REF!</definedName>
    <definedName name="PRINT_TITLES_MI" localSheetId="40">#REF!</definedName>
    <definedName name="PRINT_TITLES_MI" localSheetId="41">#REF!</definedName>
    <definedName name="PRINT_TITLES_MI" localSheetId="42">#REF!</definedName>
    <definedName name="PRINT_TITLES_MI" localSheetId="43">#REF!</definedName>
    <definedName name="PRINT_TITLES_MI" localSheetId="44">#REF!</definedName>
    <definedName name="PRINT_TITLES_MI" localSheetId="45">#REF!</definedName>
    <definedName name="PRINT_TITLES_MI" localSheetId="46">#REF!</definedName>
    <definedName name="PRINT_TITLES_MI" localSheetId="6">#REF!</definedName>
    <definedName name="PRINT_TITLES_MI" localSheetId="7">#REF!</definedName>
    <definedName name="PRINT_TITLES_MI" localSheetId="4">#REF!</definedName>
    <definedName name="PRINT_TITLES_MI" localSheetId="5">#REF!</definedName>
    <definedName name="PRINT_TITLES_MI">#REF!</definedName>
    <definedName name="PRV3UNIT" localSheetId="9">#REF!</definedName>
    <definedName name="PRV3UNIT" localSheetId="10">#REF!</definedName>
    <definedName name="PRV3UNIT" localSheetId="11">#REF!</definedName>
    <definedName name="PRV3UNIT" localSheetId="8">#REF!</definedName>
    <definedName name="PRV3UNIT" localSheetId="12">#REF!</definedName>
    <definedName name="PRV3UNIT" localSheetId="13">#REF!</definedName>
    <definedName name="PRV3UNIT" localSheetId="14">#REF!</definedName>
    <definedName name="PRV3UNIT" localSheetId="15">#REF!</definedName>
    <definedName name="PRV3UNIT" localSheetId="16">#REF!</definedName>
    <definedName name="PRV3UNIT" localSheetId="17">#REF!</definedName>
    <definedName name="PRV3UNIT" localSheetId="18">#REF!</definedName>
    <definedName name="PRV3UNIT" localSheetId="19">#REF!</definedName>
    <definedName name="PRV3UNIT" localSheetId="20">#REF!</definedName>
    <definedName name="PRV3UNIT" localSheetId="21">#REF!</definedName>
    <definedName name="PRV3UNIT" localSheetId="22">#REF!</definedName>
    <definedName name="PRV3UNIT" localSheetId="23">#REF!</definedName>
    <definedName name="PRV3UNIT" localSheetId="24">#REF!</definedName>
    <definedName name="PRV3UNIT" localSheetId="25">#REF!</definedName>
    <definedName name="PRV3UNIT" localSheetId="26">#REF!</definedName>
    <definedName name="PRV3UNIT" localSheetId="27">#REF!</definedName>
    <definedName name="PRV3UNIT" localSheetId="28">#REF!</definedName>
    <definedName name="PRV3UNIT" localSheetId="29">#REF!</definedName>
    <definedName name="PRV3UNIT" localSheetId="30">#REF!</definedName>
    <definedName name="PRV3UNIT" localSheetId="31">#REF!</definedName>
    <definedName name="PRV3UNIT" localSheetId="32">#REF!</definedName>
    <definedName name="PRV3UNIT" localSheetId="33">#REF!</definedName>
    <definedName name="PRV3UNIT" localSheetId="34">#REF!</definedName>
    <definedName name="PRV3UNIT" localSheetId="35">#REF!</definedName>
    <definedName name="PRV3UNIT" localSheetId="36">#REF!</definedName>
    <definedName name="PRV3UNIT" localSheetId="37">#REF!</definedName>
    <definedName name="PRV3UNIT" localSheetId="38">#REF!</definedName>
    <definedName name="PRV3UNIT" localSheetId="39">#REF!</definedName>
    <definedName name="PRV3UNIT" localSheetId="40">#REF!</definedName>
    <definedName name="PRV3UNIT" localSheetId="41">#REF!</definedName>
    <definedName name="PRV3UNIT" localSheetId="42">#REF!</definedName>
    <definedName name="PRV3UNIT" localSheetId="43">#REF!</definedName>
    <definedName name="PRV3UNIT" localSheetId="44">#REF!</definedName>
    <definedName name="PRV3UNIT" localSheetId="45">#REF!</definedName>
    <definedName name="PRV3UNIT" localSheetId="46">#REF!</definedName>
    <definedName name="PRV3UNIT" localSheetId="6">#REF!</definedName>
    <definedName name="PRV3UNIT" localSheetId="7">#REF!</definedName>
    <definedName name="PRV3UNIT" localSheetId="4">#REF!</definedName>
    <definedName name="PRV3UNIT" localSheetId="5">#REF!</definedName>
    <definedName name="PRV3UNIT">#REF!</definedName>
    <definedName name="PRV4UNIT">#REF!</definedName>
    <definedName name="Q4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[16]Trial!#REF!</definedName>
    <definedName name="Rx_ETHICAL__PT_BII" localSheetId="9">#REF!</definedName>
    <definedName name="Rx_ETHICAL__PT_BII" localSheetId="10">#REF!</definedName>
    <definedName name="Rx_ETHICAL__PT_BII" localSheetId="11">#REF!</definedName>
    <definedName name="Rx_ETHICAL__PT_BII" localSheetId="8">#REF!</definedName>
    <definedName name="Rx_ETHICAL__PT_BII" localSheetId="12">#REF!</definedName>
    <definedName name="Rx_ETHICAL__PT_BII" localSheetId="13">#REF!</definedName>
    <definedName name="Rx_ETHICAL__PT_BII" localSheetId="14">#REF!</definedName>
    <definedName name="Rx_ETHICAL__PT_BII" localSheetId="15">#REF!</definedName>
    <definedName name="Rx_ETHICAL__PT_BII" localSheetId="16">#REF!</definedName>
    <definedName name="Rx_ETHICAL__PT_BII" localSheetId="17">#REF!</definedName>
    <definedName name="Rx_ETHICAL__PT_BII" localSheetId="18">#REF!</definedName>
    <definedName name="Rx_ETHICAL__PT_BII" localSheetId="19">#REF!</definedName>
    <definedName name="Rx_ETHICAL__PT_BII" localSheetId="20">#REF!</definedName>
    <definedName name="Rx_ETHICAL__PT_BII" localSheetId="21">#REF!</definedName>
    <definedName name="Rx_ETHICAL__PT_BII" localSheetId="22">#REF!</definedName>
    <definedName name="Rx_ETHICAL__PT_BII" localSheetId="23">#REF!</definedName>
    <definedName name="Rx_ETHICAL__PT_BII" localSheetId="24">#REF!</definedName>
    <definedName name="Rx_ETHICAL__PT_BII" localSheetId="25">#REF!</definedName>
    <definedName name="Rx_ETHICAL__PT_BII" localSheetId="26">#REF!</definedName>
    <definedName name="Rx_ETHICAL__PT_BII" localSheetId="27">#REF!</definedName>
    <definedName name="Rx_ETHICAL__PT_BII" localSheetId="28">#REF!</definedName>
    <definedName name="Rx_ETHICAL__PT_BII" localSheetId="29">#REF!</definedName>
    <definedName name="Rx_ETHICAL__PT_BII" localSheetId="30">#REF!</definedName>
    <definedName name="Rx_ETHICAL__PT_BII" localSheetId="31">#REF!</definedName>
    <definedName name="Rx_ETHICAL__PT_BII" localSheetId="32">#REF!</definedName>
    <definedName name="Rx_ETHICAL__PT_BII" localSheetId="33">#REF!</definedName>
    <definedName name="Rx_ETHICAL__PT_BII" localSheetId="34">#REF!</definedName>
    <definedName name="Rx_ETHICAL__PT_BII" localSheetId="35">#REF!</definedName>
    <definedName name="Rx_ETHICAL__PT_BII" localSheetId="36">#REF!</definedName>
    <definedName name="Rx_ETHICAL__PT_BII" localSheetId="37">#REF!</definedName>
    <definedName name="Rx_ETHICAL__PT_BII" localSheetId="38">#REF!</definedName>
    <definedName name="Rx_ETHICAL__PT_BII" localSheetId="39">#REF!</definedName>
    <definedName name="Rx_ETHICAL__PT_BII" localSheetId="40">#REF!</definedName>
    <definedName name="Rx_ETHICAL__PT_BII" localSheetId="41">#REF!</definedName>
    <definedName name="Rx_ETHICAL__PT_BII" localSheetId="42">#REF!</definedName>
    <definedName name="Rx_ETHICAL__PT_BII" localSheetId="43">#REF!</definedName>
    <definedName name="Rx_ETHICAL__PT_BII" localSheetId="44">#REF!</definedName>
    <definedName name="Rx_ETHICAL__PT_BII" localSheetId="45">#REF!</definedName>
    <definedName name="Rx_ETHICAL__PT_BII" localSheetId="46">#REF!</definedName>
    <definedName name="Rx_ETHICAL__PT_BII" localSheetId="6">#REF!</definedName>
    <definedName name="Rx_ETHICAL__PT_BII" localSheetId="7">#REF!</definedName>
    <definedName name="Rx_ETHICAL__PT_BII" localSheetId="4">#REF!</definedName>
    <definedName name="Rx_ETHICAL__PT_BII" localSheetId="5">#REF!</definedName>
    <definedName name="Rx_ETHICAL__PT_BII">#REF!</definedName>
    <definedName name="Rx_HOSPITAL___PT_BII" localSheetId="9">#REF!</definedName>
    <definedName name="Rx_HOSPITAL___PT_BII" localSheetId="10">#REF!</definedName>
    <definedName name="Rx_HOSPITAL___PT_BII" localSheetId="11">#REF!</definedName>
    <definedName name="Rx_HOSPITAL___PT_BII" localSheetId="8">#REF!</definedName>
    <definedName name="Rx_HOSPITAL___PT_BII" localSheetId="12">#REF!</definedName>
    <definedName name="Rx_HOSPITAL___PT_BII" localSheetId="13">#REF!</definedName>
    <definedName name="Rx_HOSPITAL___PT_BII" localSheetId="14">#REF!</definedName>
    <definedName name="Rx_HOSPITAL___PT_BII" localSheetId="15">#REF!</definedName>
    <definedName name="Rx_HOSPITAL___PT_BII" localSheetId="16">#REF!</definedName>
    <definedName name="Rx_HOSPITAL___PT_BII" localSheetId="17">#REF!</definedName>
    <definedName name="Rx_HOSPITAL___PT_BII" localSheetId="18">#REF!</definedName>
    <definedName name="Rx_HOSPITAL___PT_BII" localSheetId="19">#REF!</definedName>
    <definedName name="Rx_HOSPITAL___PT_BII" localSheetId="20">#REF!</definedName>
    <definedName name="Rx_HOSPITAL___PT_BII" localSheetId="21">#REF!</definedName>
    <definedName name="Rx_HOSPITAL___PT_BII" localSheetId="22">#REF!</definedName>
    <definedName name="Rx_HOSPITAL___PT_BII" localSheetId="23">#REF!</definedName>
    <definedName name="Rx_HOSPITAL___PT_BII" localSheetId="24">#REF!</definedName>
    <definedName name="Rx_HOSPITAL___PT_BII" localSheetId="25">#REF!</definedName>
    <definedName name="Rx_HOSPITAL___PT_BII" localSheetId="26">#REF!</definedName>
    <definedName name="Rx_HOSPITAL___PT_BII" localSheetId="27">#REF!</definedName>
    <definedName name="Rx_HOSPITAL___PT_BII" localSheetId="28">#REF!</definedName>
    <definedName name="Rx_HOSPITAL___PT_BII" localSheetId="29">#REF!</definedName>
    <definedName name="Rx_HOSPITAL___PT_BII" localSheetId="30">#REF!</definedName>
    <definedName name="Rx_HOSPITAL___PT_BII" localSheetId="31">#REF!</definedName>
    <definedName name="Rx_HOSPITAL___PT_BII" localSheetId="32">#REF!</definedName>
    <definedName name="Rx_HOSPITAL___PT_BII" localSheetId="33">#REF!</definedName>
    <definedName name="Rx_HOSPITAL___PT_BII" localSheetId="34">#REF!</definedName>
    <definedName name="Rx_HOSPITAL___PT_BII" localSheetId="35">#REF!</definedName>
    <definedName name="Rx_HOSPITAL___PT_BII" localSheetId="36">#REF!</definedName>
    <definedName name="Rx_HOSPITAL___PT_BII" localSheetId="37">#REF!</definedName>
    <definedName name="Rx_HOSPITAL___PT_BII" localSheetId="38">#REF!</definedName>
    <definedName name="Rx_HOSPITAL___PT_BII" localSheetId="39">#REF!</definedName>
    <definedName name="Rx_HOSPITAL___PT_BII" localSheetId="40">#REF!</definedName>
    <definedName name="Rx_HOSPITAL___PT_BII" localSheetId="41">#REF!</definedName>
    <definedName name="Rx_HOSPITAL___PT_BII" localSheetId="42">#REF!</definedName>
    <definedName name="Rx_HOSPITAL___PT_BII" localSheetId="43">#REF!</definedName>
    <definedName name="Rx_HOSPITAL___PT_BII" localSheetId="44">#REF!</definedName>
    <definedName name="Rx_HOSPITAL___PT_BII" localSheetId="45">#REF!</definedName>
    <definedName name="Rx_HOSPITAL___PT_BII" localSheetId="46">#REF!</definedName>
    <definedName name="Rx_HOSPITAL___PT_BII" localSheetId="6">#REF!</definedName>
    <definedName name="Rx_HOSPITAL___PT_BII" localSheetId="7">#REF!</definedName>
    <definedName name="Rx_HOSPITAL___PT_BII" localSheetId="4">#REF!</definedName>
    <definedName name="Rx_HOSPITAL___PT_BII" localSheetId="5">#REF!</definedName>
    <definedName name="Rx_HOSPITAL___PT_BII">#REF!</definedName>
    <definedName name="s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localSheetId="9" hidden="1">{#N/A,#N/A,FALSE,"Aging Summary";#N/A,#N/A,FALSE,"Ratio Analysis";#N/A,#N/A,FALSE,"Test 120 Day Accts";#N/A,#N/A,FALSE,"Tickmarks"}</definedName>
    <definedName name="sasdasddad" localSheetId="10" hidden="1">{#N/A,#N/A,FALSE,"Aging Summary";#N/A,#N/A,FALSE,"Ratio Analysis";#N/A,#N/A,FALSE,"Test 120 Day Accts";#N/A,#N/A,FALSE,"Tickmarks"}</definedName>
    <definedName name="sasdasddad" localSheetId="11" hidden="1">{#N/A,#N/A,FALSE,"Aging Summary";#N/A,#N/A,FALSE,"Ratio Analysis";#N/A,#N/A,FALSE,"Test 120 Day Accts";#N/A,#N/A,FALSE,"Tickmarks"}</definedName>
    <definedName name="sasdasddad" localSheetId="8" hidden="1">{#N/A,#N/A,FALSE,"Aging Summary";#N/A,#N/A,FALSE,"Ratio Analysis";#N/A,#N/A,FALSE,"Test 120 Day Accts";#N/A,#N/A,FALSE,"Tickmarks"}</definedName>
    <definedName name="sasdasddad" localSheetId="12" hidden="1">{#N/A,#N/A,FALSE,"Aging Summary";#N/A,#N/A,FALSE,"Ratio Analysis";#N/A,#N/A,FALSE,"Test 120 Day Accts";#N/A,#N/A,FALSE,"Tickmarks"}</definedName>
    <definedName name="sasdasddad" localSheetId="13" hidden="1">{#N/A,#N/A,FALSE,"Aging Summary";#N/A,#N/A,FALSE,"Ratio Analysis";#N/A,#N/A,FALSE,"Test 120 Day Accts";#N/A,#N/A,FALSE,"Tickmarks"}</definedName>
    <definedName name="sasdasddad" localSheetId="14" hidden="1">{#N/A,#N/A,FALSE,"Aging Summary";#N/A,#N/A,FALSE,"Ratio Analysis";#N/A,#N/A,FALSE,"Test 120 Day Accts";#N/A,#N/A,FALSE,"Tickmarks"}</definedName>
    <definedName name="sasdasddad" localSheetId="15" hidden="1">{#N/A,#N/A,FALSE,"Aging Summary";#N/A,#N/A,FALSE,"Ratio Analysis";#N/A,#N/A,FALSE,"Test 120 Day Accts";#N/A,#N/A,FALSE,"Tickmarks"}</definedName>
    <definedName name="sasdasddad" localSheetId="16" hidden="1">{#N/A,#N/A,FALSE,"Aging Summary";#N/A,#N/A,FALSE,"Ratio Analysis";#N/A,#N/A,FALSE,"Test 120 Day Accts";#N/A,#N/A,FALSE,"Tickmarks"}</definedName>
    <definedName name="sasdasddad" localSheetId="17" hidden="1">{#N/A,#N/A,FALSE,"Aging Summary";#N/A,#N/A,FALSE,"Ratio Analysis";#N/A,#N/A,FALSE,"Test 120 Day Accts";#N/A,#N/A,FALSE,"Tickmarks"}</definedName>
    <definedName name="sasdasddad" localSheetId="18" hidden="1">{#N/A,#N/A,FALSE,"Aging Summary";#N/A,#N/A,FALSE,"Ratio Analysis";#N/A,#N/A,FALSE,"Test 120 Day Accts";#N/A,#N/A,FALSE,"Tickmarks"}</definedName>
    <definedName name="sasdasddad" localSheetId="19" hidden="1">{#N/A,#N/A,FALSE,"Aging Summary";#N/A,#N/A,FALSE,"Ratio Analysis";#N/A,#N/A,FALSE,"Test 120 Day Accts";#N/A,#N/A,FALSE,"Tickmarks"}</definedName>
    <definedName name="sasdasddad" localSheetId="20" hidden="1">{#N/A,#N/A,FALSE,"Aging Summary";#N/A,#N/A,FALSE,"Ratio Analysis";#N/A,#N/A,FALSE,"Test 120 Day Accts";#N/A,#N/A,FALSE,"Tickmarks"}</definedName>
    <definedName name="sasdasddad" localSheetId="21" hidden="1">{#N/A,#N/A,FALSE,"Aging Summary";#N/A,#N/A,FALSE,"Ratio Analysis";#N/A,#N/A,FALSE,"Test 120 Day Accts";#N/A,#N/A,FALSE,"Tickmarks"}</definedName>
    <definedName name="sasdasddad" localSheetId="22" hidden="1">{#N/A,#N/A,FALSE,"Aging Summary";#N/A,#N/A,FALSE,"Ratio Analysis";#N/A,#N/A,FALSE,"Test 120 Day Accts";#N/A,#N/A,FALSE,"Tickmarks"}</definedName>
    <definedName name="sasdasddad" localSheetId="23" hidden="1">{#N/A,#N/A,FALSE,"Aging Summary";#N/A,#N/A,FALSE,"Ratio Analysis";#N/A,#N/A,FALSE,"Test 120 Day Accts";#N/A,#N/A,FALSE,"Tickmarks"}</definedName>
    <definedName name="sasdasddad" localSheetId="24" hidden="1">{#N/A,#N/A,FALSE,"Aging Summary";#N/A,#N/A,FALSE,"Ratio Analysis";#N/A,#N/A,FALSE,"Test 120 Day Accts";#N/A,#N/A,FALSE,"Tickmarks"}</definedName>
    <definedName name="sasdasddad" localSheetId="25" hidden="1">{#N/A,#N/A,FALSE,"Aging Summary";#N/A,#N/A,FALSE,"Ratio Analysis";#N/A,#N/A,FALSE,"Test 120 Day Accts";#N/A,#N/A,FALSE,"Tickmarks"}</definedName>
    <definedName name="sasdasddad" localSheetId="26" hidden="1">{#N/A,#N/A,FALSE,"Aging Summary";#N/A,#N/A,FALSE,"Ratio Analysis";#N/A,#N/A,FALSE,"Test 120 Day Accts";#N/A,#N/A,FALSE,"Tickmarks"}</definedName>
    <definedName name="sasdasddad" localSheetId="27" hidden="1">{#N/A,#N/A,FALSE,"Aging Summary";#N/A,#N/A,FALSE,"Ratio Analysis";#N/A,#N/A,FALSE,"Test 120 Day Accts";#N/A,#N/A,FALSE,"Tickmarks"}</definedName>
    <definedName name="sasdasddad" localSheetId="28" hidden="1">{#N/A,#N/A,FALSE,"Aging Summary";#N/A,#N/A,FALSE,"Ratio Analysis";#N/A,#N/A,FALSE,"Test 120 Day Accts";#N/A,#N/A,FALSE,"Tickmarks"}</definedName>
    <definedName name="sasdasddad" localSheetId="29" hidden="1">{#N/A,#N/A,FALSE,"Aging Summary";#N/A,#N/A,FALSE,"Ratio Analysis";#N/A,#N/A,FALSE,"Test 120 Day Accts";#N/A,#N/A,FALSE,"Tickmarks"}</definedName>
    <definedName name="sasdasddad" localSheetId="30" hidden="1">{#N/A,#N/A,FALSE,"Aging Summary";#N/A,#N/A,FALSE,"Ratio Analysis";#N/A,#N/A,FALSE,"Test 120 Day Accts";#N/A,#N/A,FALSE,"Tickmarks"}</definedName>
    <definedName name="sasdasddad" localSheetId="31" hidden="1">{#N/A,#N/A,FALSE,"Aging Summary";#N/A,#N/A,FALSE,"Ratio Analysis";#N/A,#N/A,FALSE,"Test 120 Day Accts";#N/A,#N/A,FALSE,"Tickmarks"}</definedName>
    <definedName name="sasdasddad" localSheetId="32" hidden="1">{#N/A,#N/A,FALSE,"Aging Summary";#N/A,#N/A,FALSE,"Ratio Analysis";#N/A,#N/A,FALSE,"Test 120 Day Accts";#N/A,#N/A,FALSE,"Tickmarks"}</definedName>
    <definedName name="sasdasddad" localSheetId="33" hidden="1">{#N/A,#N/A,FALSE,"Aging Summary";#N/A,#N/A,FALSE,"Ratio Analysis";#N/A,#N/A,FALSE,"Test 120 Day Accts";#N/A,#N/A,FALSE,"Tickmarks"}</definedName>
    <definedName name="sasdasddad" localSheetId="34" hidden="1">{#N/A,#N/A,FALSE,"Aging Summary";#N/A,#N/A,FALSE,"Ratio Analysis";#N/A,#N/A,FALSE,"Test 120 Day Accts";#N/A,#N/A,FALSE,"Tickmarks"}</definedName>
    <definedName name="sasdasddad" localSheetId="35" hidden="1">{#N/A,#N/A,FALSE,"Aging Summary";#N/A,#N/A,FALSE,"Ratio Analysis";#N/A,#N/A,FALSE,"Test 120 Day Accts";#N/A,#N/A,FALSE,"Tickmarks"}</definedName>
    <definedName name="sasdasddad" localSheetId="36" hidden="1">{#N/A,#N/A,FALSE,"Aging Summary";#N/A,#N/A,FALSE,"Ratio Analysis";#N/A,#N/A,FALSE,"Test 120 Day Accts";#N/A,#N/A,FALSE,"Tickmarks"}</definedName>
    <definedName name="sasdasddad" localSheetId="37" hidden="1">{#N/A,#N/A,FALSE,"Aging Summary";#N/A,#N/A,FALSE,"Ratio Analysis";#N/A,#N/A,FALSE,"Test 120 Day Accts";#N/A,#N/A,FALSE,"Tickmarks"}</definedName>
    <definedName name="sasdasddad" localSheetId="38" hidden="1">{#N/A,#N/A,FALSE,"Aging Summary";#N/A,#N/A,FALSE,"Ratio Analysis";#N/A,#N/A,FALSE,"Test 120 Day Accts";#N/A,#N/A,FALSE,"Tickmarks"}</definedName>
    <definedName name="sasdasddad" localSheetId="39" hidden="1">{#N/A,#N/A,FALSE,"Aging Summary";#N/A,#N/A,FALSE,"Ratio Analysis";#N/A,#N/A,FALSE,"Test 120 Day Accts";#N/A,#N/A,FALSE,"Tickmarks"}</definedName>
    <definedName name="sasdasddad" localSheetId="40" hidden="1">{#N/A,#N/A,FALSE,"Aging Summary";#N/A,#N/A,FALSE,"Ratio Analysis";#N/A,#N/A,FALSE,"Test 120 Day Accts";#N/A,#N/A,FALSE,"Tickmarks"}</definedName>
    <definedName name="sasdasddad" localSheetId="41" hidden="1">{#N/A,#N/A,FALSE,"Aging Summary";#N/A,#N/A,FALSE,"Ratio Analysis";#N/A,#N/A,FALSE,"Test 120 Day Accts";#N/A,#N/A,FALSE,"Tickmarks"}</definedName>
    <definedName name="sasdasddad" localSheetId="42" hidden="1">{#N/A,#N/A,FALSE,"Aging Summary";#N/A,#N/A,FALSE,"Ratio Analysis";#N/A,#N/A,FALSE,"Test 120 Day Accts";#N/A,#N/A,FALSE,"Tickmarks"}</definedName>
    <definedName name="sasdasddad" localSheetId="43" hidden="1">{#N/A,#N/A,FALSE,"Aging Summary";#N/A,#N/A,FALSE,"Ratio Analysis";#N/A,#N/A,FALSE,"Test 120 Day Accts";#N/A,#N/A,FALSE,"Tickmarks"}</definedName>
    <definedName name="sasdasddad" localSheetId="44" hidden="1">{#N/A,#N/A,FALSE,"Aging Summary";#N/A,#N/A,FALSE,"Ratio Analysis";#N/A,#N/A,FALSE,"Test 120 Day Accts";#N/A,#N/A,FALSE,"Tickmarks"}</definedName>
    <definedName name="sasdasddad" localSheetId="45" hidden="1">{#N/A,#N/A,FALSE,"Aging Summary";#N/A,#N/A,FALSE,"Ratio Analysis";#N/A,#N/A,FALSE,"Test 120 Day Accts";#N/A,#N/A,FALSE,"Tickmarks"}</definedName>
    <definedName name="sasdasddad" localSheetId="46" hidden="1">{#N/A,#N/A,FALSE,"Aging Summary";#N/A,#N/A,FALSE,"Ratio Analysis";#N/A,#N/A,FALSE,"Test 120 Day Accts";#N/A,#N/A,FALSE,"Tickmarks"}</definedName>
    <definedName name="sasdasddad" localSheetId="6" hidden="1">{#N/A,#N/A,FALSE,"Aging Summary";#N/A,#N/A,FALSE,"Ratio Analysis";#N/A,#N/A,FALSE,"Test 120 Day Accts";#N/A,#N/A,FALSE,"Tickmarks"}</definedName>
    <definedName name="sasdasddad" localSheetId="7" hidden="1">{#N/A,#N/A,FALSE,"Aging Summary";#N/A,#N/A,FALSE,"Ratio Analysis";#N/A,#N/A,FALSE,"Test 120 Day Accts";#N/A,#N/A,FALSE,"Tickmarks"}</definedName>
    <definedName name="sasdasddad" localSheetId="4" hidden="1">{#N/A,#N/A,FALSE,"Aging Summary";#N/A,#N/A,FALSE,"Ratio Analysis";#N/A,#N/A,FALSE,"Test 120 Day Accts";#N/A,#N/A,FALSE,"Tickmarks"}</definedName>
    <definedName name="sasdasddad" localSheetId="5" hidden="1">{#N/A,#N/A,FALSE,"Aging Summary";#N/A,#N/A,FALSE,"Ratio Analysis";#N/A,#N/A,FALSE,"Test 120 Day Accts";#N/A,#N/A,FALSE,"Tickmarks"}</definedName>
    <definedName name="sasdasddad" hidden="1">{#N/A,#N/A,FALSE,"Aging Summary";#N/A,#N/A,FALSE,"Ratio Analysis";#N/A,#N/A,FALSE,"Test 120 Day Accts";#N/A,#N/A,FALSE,"Tickmarks"}</definedName>
    <definedName name="saving" localSheetId="9" hidden="1">{#N/A,#N/A,FALSE,"Aging Summary";#N/A,#N/A,FALSE,"Ratio Analysis";#N/A,#N/A,FALSE,"Test 120 Day Accts";#N/A,#N/A,FALSE,"Tickmarks"}</definedName>
    <definedName name="saving" localSheetId="10" hidden="1">{#N/A,#N/A,FALSE,"Aging Summary";#N/A,#N/A,FALSE,"Ratio Analysis";#N/A,#N/A,FALSE,"Test 120 Day Accts";#N/A,#N/A,FALSE,"Tickmarks"}</definedName>
    <definedName name="saving" localSheetId="11" hidden="1">{#N/A,#N/A,FALSE,"Aging Summary";#N/A,#N/A,FALSE,"Ratio Analysis";#N/A,#N/A,FALSE,"Test 120 Day Accts";#N/A,#N/A,FALSE,"Tickmarks"}</definedName>
    <definedName name="saving" localSheetId="8" hidden="1">{#N/A,#N/A,FALSE,"Aging Summary";#N/A,#N/A,FALSE,"Ratio Analysis";#N/A,#N/A,FALSE,"Test 120 Day Accts";#N/A,#N/A,FALSE,"Tickmarks"}</definedName>
    <definedName name="saving" localSheetId="12" hidden="1">{#N/A,#N/A,FALSE,"Aging Summary";#N/A,#N/A,FALSE,"Ratio Analysis";#N/A,#N/A,FALSE,"Test 120 Day Accts";#N/A,#N/A,FALSE,"Tickmarks"}</definedName>
    <definedName name="saving" localSheetId="13" hidden="1">{#N/A,#N/A,FALSE,"Aging Summary";#N/A,#N/A,FALSE,"Ratio Analysis";#N/A,#N/A,FALSE,"Test 120 Day Accts";#N/A,#N/A,FALSE,"Tickmarks"}</definedName>
    <definedName name="saving" localSheetId="14" hidden="1">{#N/A,#N/A,FALSE,"Aging Summary";#N/A,#N/A,FALSE,"Ratio Analysis";#N/A,#N/A,FALSE,"Test 120 Day Accts";#N/A,#N/A,FALSE,"Tickmarks"}</definedName>
    <definedName name="saving" localSheetId="15" hidden="1">{#N/A,#N/A,FALSE,"Aging Summary";#N/A,#N/A,FALSE,"Ratio Analysis";#N/A,#N/A,FALSE,"Test 120 Day Accts";#N/A,#N/A,FALSE,"Tickmarks"}</definedName>
    <definedName name="saving" localSheetId="16" hidden="1">{#N/A,#N/A,FALSE,"Aging Summary";#N/A,#N/A,FALSE,"Ratio Analysis";#N/A,#N/A,FALSE,"Test 120 Day Accts";#N/A,#N/A,FALSE,"Tickmarks"}</definedName>
    <definedName name="saving" localSheetId="17" hidden="1">{#N/A,#N/A,FALSE,"Aging Summary";#N/A,#N/A,FALSE,"Ratio Analysis";#N/A,#N/A,FALSE,"Test 120 Day Accts";#N/A,#N/A,FALSE,"Tickmarks"}</definedName>
    <definedName name="saving" localSheetId="18" hidden="1">{#N/A,#N/A,FALSE,"Aging Summary";#N/A,#N/A,FALSE,"Ratio Analysis";#N/A,#N/A,FALSE,"Test 120 Day Accts";#N/A,#N/A,FALSE,"Tickmarks"}</definedName>
    <definedName name="saving" localSheetId="19" hidden="1">{#N/A,#N/A,FALSE,"Aging Summary";#N/A,#N/A,FALSE,"Ratio Analysis";#N/A,#N/A,FALSE,"Test 120 Day Accts";#N/A,#N/A,FALSE,"Tickmarks"}</definedName>
    <definedName name="saving" localSheetId="20" hidden="1">{#N/A,#N/A,FALSE,"Aging Summary";#N/A,#N/A,FALSE,"Ratio Analysis";#N/A,#N/A,FALSE,"Test 120 Day Accts";#N/A,#N/A,FALSE,"Tickmarks"}</definedName>
    <definedName name="saving" localSheetId="21" hidden="1">{#N/A,#N/A,FALSE,"Aging Summary";#N/A,#N/A,FALSE,"Ratio Analysis";#N/A,#N/A,FALSE,"Test 120 Day Accts";#N/A,#N/A,FALSE,"Tickmarks"}</definedName>
    <definedName name="saving" localSheetId="22" hidden="1">{#N/A,#N/A,FALSE,"Aging Summary";#N/A,#N/A,FALSE,"Ratio Analysis";#N/A,#N/A,FALSE,"Test 120 Day Accts";#N/A,#N/A,FALSE,"Tickmarks"}</definedName>
    <definedName name="saving" localSheetId="23" hidden="1">{#N/A,#N/A,FALSE,"Aging Summary";#N/A,#N/A,FALSE,"Ratio Analysis";#N/A,#N/A,FALSE,"Test 120 Day Accts";#N/A,#N/A,FALSE,"Tickmarks"}</definedName>
    <definedName name="saving" localSheetId="24" hidden="1">{#N/A,#N/A,FALSE,"Aging Summary";#N/A,#N/A,FALSE,"Ratio Analysis";#N/A,#N/A,FALSE,"Test 120 Day Accts";#N/A,#N/A,FALSE,"Tickmarks"}</definedName>
    <definedName name="saving" localSheetId="25" hidden="1">{#N/A,#N/A,FALSE,"Aging Summary";#N/A,#N/A,FALSE,"Ratio Analysis";#N/A,#N/A,FALSE,"Test 120 Day Accts";#N/A,#N/A,FALSE,"Tickmarks"}</definedName>
    <definedName name="saving" localSheetId="26" hidden="1">{#N/A,#N/A,FALSE,"Aging Summary";#N/A,#N/A,FALSE,"Ratio Analysis";#N/A,#N/A,FALSE,"Test 120 Day Accts";#N/A,#N/A,FALSE,"Tickmarks"}</definedName>
    <definedName name="saving" localSheetId="27" hidden="1">{#N/A,#N/A,FALSE,"Aging Summary";#N/A,#N/A,FALSE,"Ratio Analysis";#N/A,#N/A,FALSE,"Test 120 Day Accts";#N/A,#N/A,FALSE,"Tickmarks"}</definedName>
    <definedName name="saving" localSheetId="28" hidden="1">{#N/A,#N/A,FALSE,"Aging Summary";#N/A,#N/A,FALSE,"Ratio Analysis";#N/A,#N/A,FALSE,"Test 120 Day Accts";#N/A,#N/A,FALSE,"Tickmarks"}</definedName>
    <definedName name="saving" localSheetId="29" hidden="1">{#N/A,#N/A,FALSE,"Aging Summary";#N/A,#N/A,FALSE,"Ratio Analysis";#N/A,#N/A,FALSE,"Test 120 Day Accts";#N/A,#N/A,FALSE,"Tickmarks"}</definedName>
    <definedName name="saving" localSheetId="30" hidden="1">{#N/A,#N/A,FALSE,"Aging Summary";#N/A,#N/A,FALSE,"Ratio Analysis";#N/A,#N/A,FALSE,"Test 120 Day Accts";#N/A,#N/A,FALSE,"Tickmarks"}</definedName>
    <definedName name="saving" localSheetId="31" hidden="1">{#N/A,#N/A,FALSE,"Aging Summary";#N/A,#N/A,FALSE,"Ratio Analysis";#N/A,#N/A,FALSE,"Test 120 Day Accts";#N/A,#N/A,FALSE,"Tickmarks"}</definedName>
    <definedName name="saving" localSheetId="32" hidden="1">{#N/A,#N/A,FALSE,"Aging Summary";#N/A,#N/A,FALSE,"Ratio Analysis";#N/A,#N/A,FALSE,"Test 120 Day Accts";#N/A,#N/A,FALSE,"Tickmarks"}</definedName>
    <definedName name="saving" localSheetId="33" hidden="1">{#N/A,#N/A,FALSE,"Aging Summary";#N/A,#N/A,FALSE,"Ratio Analysis";#N/A,#N/A,FALSE,"Test 120 Day Accts";#N/A,#N/A,FALSE,"Tickmarks"}</definedName>
    <definedName name="saving" localSheetId="34" hidden="1">{#N/A,#N/A,FALSE,"Aging Summary";#N/A,#N/A,FALSE,"Ratio Analysis";#N/A,#N/A,FALSE,"Test 120 Day Accts";#N/A,#N/A,FALSE,"Tickmarks"}</definedName>
    <definedName name="saving" localSheetId="35" hidden="1">{#N/A,#N/A,FALSE,"Aging Summary";#N/A,#N/A,FALSE,"Ratio Analysis";#N/A,#N/A,FALSE,"Test 120 Day Accts";#N/A,#N/A,FALSE,"Tickmarks"}</definedName>
    <definedName name="saving" localSheetId="36" hidden="1">{#N/A,#N/A,FALSE,"Aging Summary";#N/A,#N/A,FALSE,"Ratio Analysis";#N/A,#N/A,FALSE,"Test 120 Day Accts";#N/A,#N/A,FALSE,"Tickmarks"}</definedName>
    <definedName name="saving" localSheetId="37" hidden="1">{#N/A,#N/A,FALSE,"Aging Summary";#N/A,#N/A,FALSE,"Ratio Analysis";#N/A,#N/A,FALSE,"Test 120 Day Accts";#N/A,#N/A,FALSE,"Tickmarks"}</definedName>
    <definedName name="saving" localSheetId="38" hidden="1">{#N/A,#N/A,FALSE,"Aging Summary";#N/A,#N/A,FALSE,"Ratio Analysis";#N/A,#N/A,FALSE,"Test 120 Day Accts";#N/A,#N/A,FALSE,"Tickmarks"}</definedName>
    <definedName name="saving" localSheetId="39" hidden="1">{#N/A,#N/A,FALSE,"Aging Summary";#N/A,#N/A,FALSE,"Ratio Analysis";#N/A,#N/A,FALSE,"Test 120 Day Accts";#N/A,#N/A,FALSE,"Tickmarks"}</definedName>
    <definedName name="saving" localSheetId="40" hidden="1">{#N/A,#N/A,FALSE,"Aging Summary";#N/A,#N/A,FALSE,"Ratio Analysis";#N/A,#N/A,FALSE,"Test 120 Day Accts";#N/A,#N/A,FALSE,"Tickmarks"}</definedName>
    <definedName name="saving" localSheetId="41" hidden="1">{#N/A,#N/A,FALSE,"Aging Summary";#N/A,#N/A,FALSE,"Ratio Analysis";#N/A,#N/A,FALSE,"Test 120 Day Accts";#N/A,#N/A,FALSE,"Tickmarks"}</definedName>
    <definedName name="saving" localSheetId="42" hidden="1">{#N/A,#N/A,FALSE,"Aging Summary";#N/A,#N/A,FALSE,"Ratio Analysis";#N/A,#N/A,FALSE,"Test 120 Day Accts";#N/A,#N/A,FALSE,"Tickmarks"}</definedName>
    <definedName name="saving" localSheetId="43" hidden="1">{#N/A,#N/A,FALSE,"Aging Summary";#N/A,#N/A,FALSE,"Ratio Analysis";#N/A,#N/A,FALSE,"Test 120 Day Accts";#N/A,#N/A,FALSE,"Tickmarks"}</definedName>
    <definedName name="saving" localSheetId="44" hidden="1">{#N/A,#N/A,FALSE,"Aging Summary";#N/A,#N/A,FALSE,"Ratio Analysis";#N/A,#N/A,FALSE,"Test 120 Day Accts";#N/A,#N/A,FALSE,"Tickmarks"}</definedName>
    <definedName name="saving" localSheetId="45" hidden="1">{#N/A,#N/A,FALSE,"Aging Summary";#N/A,#N/A,FALSE,"Ratio Analysis";#N/A,#N/A,FALSE,"Test 120 Day Accts";#N/A,#N/A,FALSE,"Tickmarks"}</definedName>
    <definedName name="saving" localSheetId="46" hidden="1">{#N/A,#N/A,FALSE,"Aging Summary";#N/A,#N/A,FALSE,"Ratio Analysis";#N/A,#N/A,FALSE,"Test 120 Day Accts";#N/A,#N/A,FALSE,"Tickmarks"}</definedName>
    <definedName name="saving" localSheetId="6" hidden="1">{#N/A,#N/A,FALSE,"Aging Summary";#N/A,#N/A,FALSE,"Ratio Analysis";#N/A,#N/A,FALSE,"Test 120 Day Accts";#N/A,#N/A,FALSE,"Tickmarks"}</definedName>
    <definedName name="saving" localSheetId="7" hidden="1">{#N/A,#N/A,FALSE,"Aging Summary";#N/A,#N/A,FALSE,"Ratio Analysis";#N/A,#N/A,FALSE,"Test 120 Day Accts";#N/A,#N/A,FALSE,"Tickmarks"}</definedName>
    <definedName name="saving" localSheetId="4" hidden="1">{#N/A,#N/A,FALSE,"Aging Summary";#N/A,#N/A,FALSE,"Ratio Analysis";#N/A,#N/A,FALSE,"Test 120 Day Accts";#N/A,#N/A,FALSE,"Tickmarks"}</definedName>
    <definedName name="saving" localSheetId="5" hidden="1">{#N/A,#N/A,FALSE,"Aging Summary";#N/A,#N/A,FALSE,"Ratio Analysis";#N/A,#N/A,FALSE,"Test 120 Day Accts";#N/A,#N/A,FALSE,"Tickmarks"}</definedName>
    <definedName name="saving" hidden="1">{#N/A,#N/A,FALSE,"Aging Summary";#N/A,#N/A,FALSE,"Ratio Analysis";#N/A,#N/A,FALSE,"Test 120 Day Accts";#N/A,#N/A,FALSE,"Tickmarks"}</definedName>
    <definedName name="sdfds" localSheetId="9" hidden="1">#REF!</definedName>
    <definedName name="sdfds" localSheetId="10" hidden="1">#REF!</definedName>
    <definedName name="sdfds" localSheetId="11" hidden="1">#REF!</definedName>
    <definedName name="sdfds" localSheetId="8" hidden="1">#REF!</definedName>
    <definedName name="sdfds" localSheetId="12" hidden="1">#REF!</definedName>
    <definedName name="sdfds" localSheetId="13" hidden="1">#REF!</definedName>
    <definedName name="sdfds" localSheetId="14" hidden="1">#REF!</definedName>
    <definedName name="sdfds" localSheetId="15" hidden="1">#REF!</definedName>
    <definedName name="sdfds" localSheetId="16" hidden="1">#REF!</definedName>
    <definedName name="sdfds" localSheetId="17" hidden="1">#REF!</definedName>
    <definedName name="sdfds" localSheetId="18" hidden="1">#REF!</definedName>
    <definedName name="sdfds" localSheetId="19" hidden="1">#REF!</definedName>
    <definedName name="sdfds" localSheetId="20" hidden="1">#REF!</definedName>
    <definedName name="sdfds" localSheetId="21" hidden="1">#REF!</definedName>
    <definedName name="sdfds" localSheetId="22" hidden="1">#REF!</definedName>
    <definedName name="sdfds" localSheetId="23" hidden="1">#REF!</definedName>
    <definedName name="sdfds" localSheetId="24" hidden="1">#REF!</definedName>
    <definedName name="sdfds" localSheetId="25" hidden="1">#REF!</definedName>
    <definedName name="sdfds" localSheetId="26" hidden="1">#REF!</definedName>
    <definedName name="sdfds" localSheetId="27" hidden="1">#REF!</definedName>
    <definedName name="sdfds" localSheetId="28" hidden="1">#REF!</definedName>
    <definedName name="sdfds" localSheetId="29" hidden="1">#REF!</definedName>
    <definedName name="sdfds" localSheetId="30" hidden="1">#REF!</definedName>
    <definedName name="sdfds" localSheetId="31" hidden="1">#REF!</definedName>
    <definedName name="sdfds" localSheetId="32" hidden="1">#REF!</definedName>
    <definedName name="sdfds" localSheetId="33" hidden="1">#REF!</definedName>
    <definedName name="sdfds" localSheetId="34" hidden="1">#REF!</definedName>
    <definedName name="sdfds" localSheetId="35" hidden="1">#REF!</definedName>
    <definedName name="sdfds" localSheetId="36" hidden="1">#REF!</definedName>
    <definedName name="sdfds" localSheetId="37" hidden="1">#REF!</definedName>
    <definedName name="sdfds" localSheetId="38" hidden="1">#REF!</definedName>
    <definedName name="sdfds" localSheetId="39" hidden="1">#REF!</definedName>
    <definedName name="sdfds" localSheetId="40" hidden="1">#REF!</definedName>
    <definedName name="sdfds" localSheetId="41" hidden="1">#REF!</definedName>
    <definedName name="sdfds" localSheetId="42" hidden="1">#REF!</definedName>
    <definedName name="sdfds" localSheetId="43" hidden="1">#REF!</definedName>
    <definedName name="sdfds" localSheetId="44" hidden="1">#REF!</definedName>
    <definedName name="sdfds" localSheetId="45" hidden="1">#REF!</definedName>
    <definedName name="sdfds" localSheetId="46" hidden="1">#REF!</definedName>
    <definedName name="sdfds" localSheetId="6" hidden="1">#REF!</definedName>
    <definedName name="sdfds" localSheetId="7" hidden="1">#REF!</definedName>
    <definedName name="sdfds" localSheetId="4" hidden="1">#REF!</definedName>
    <definedName name="sdfds" localSheetId="5" hidden="1">#REF!</definedName>
    <definedName name="sdfds" hidden="1">#REF!</definedName>
    <definedName name="SE" localSheetId="9">#REF!</definedName>
    <definedName name="SE" localSheetId="10">#REF!</definedName>
    <definedName name="SE" localSheetId="11">#REF!</definedName>
    <definedName name="SE" localSheetId="8">#REF!</definedName>
    <definedName name="SE" localSheetId="12">#REF!</definedName>
    <definedName name="SE" localSheetId="13">#REF!</definedName>
    <definedName name="SE" localSheetId="14">#REF!</definedName>
    <definedName name="SE" localSheetId="15">#REF!</definedName>
    <definedName name="SE" localSheetId="16">#REF!</definedName>
    <definedName name="SE" localSheetId="17">#REF!</definedName>
    <definedName name="SE" localSheetId="18">#REF!</definedName>
    <definedName name="SE" localSheetId="19">#REF!</definedName>
    <definedName name="SE" localSheetId="20">#REF!</definedName>
    <definedName name="SE" localSheetId="21">#REF!</definedName>
    <definedName name="SE" localSheetId="22">#REF!</definedName>
    <definedName name="SE" localSheetId="23">#REF!</definedName>
    <definedName name="SE" localSheetId="24">#REF!</definedName>
    <definedName name="SE" localSheetId="25">#REF!</definedName>
    <definedName name="SE" localSheetId="26">#REF!</definedName>
    <definedName name="SE" localSheetId="27">#REF!</definedName>
    <definedName name="SE" localSheetId="28">#REF!</definedName>
    <definedName name="SE" localSheetId="29">#REF!</definedName>
    <definedName name="SE" localSheetId="30">#REF!</definedName>
    <definedName name="SE" localSheetId="31">#REF!</definedName>
    <definedName name="SE" localSheetId="32">#REF!</definedName>
    <definedName name="SE" localSheetId="33">#REF!</definedName>
    <definedName name="SE" localSheetId="34">#REF!</definedName>
    <definedName name="SE" localSheetId="35">#REF!</definedName>
    <definedName name="SE" localSheetId="36">#REF!</definedName>
    <definedName name="SE" localSheetId="37">#REF!</definedName>
    <definedName name="SE" localSheetId="38">#REF!</definedName>
    <definedName name="SE" localSheetId="39">#REF!</definedName>
    <definedName name="SE" localSheetId="40">#REF!</definedName>
    <definedName name="SE" localSheetId="41">#REF!</definedName>
    <definedName name="SE" localSheetId="42">#REF!</definedName>
    <definedName name="SE" localSheetId="43">#REF!</definedName>
    <definedName name="SE" localSheetId="44">#REF!</definedName>
    <definedName name="SE" localSheetId="45">#REF!</definedName>
    <definedName name="SE" localSheetId="46">#REF!</definedName>
    <definedName name="SE" localSheetId="6">#REF!</definedName>
    <definedName name="SE" localSheetId="7">#REF!</definedName>
    <definedName name="SE" localSheetId="4">#REF!</definedName>
    <definedName name="SE" localSheetId="5">#REF!</definedName>
    <definedName name="SE">#REF!</definedName>
    <definedName name="Select_ACat1" localSheetId="9">[11]!Select_ACat1</definedName>
    <definedName name="Select_ACat1" localSheetId="10">[11]!Select_ACat1</definedName>
    <definedName name="Select_ACat1" localSheetId="11">[11]!Select_ACat1</definedName>
    <definedName name="Select_ACat1" localSheetId="8">[11]!Select_ACat1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26">[11]!Select_ACat1</definedName>
    <definedName name="Select_ACat1" localSheetId="27">[11]!Select_ACat1</definedName>
    <definedName name="Select_ACat1" localSheetId="28">[11]!Select_ACat1</definedName>
    <definedName name="Select_ACat1" localSheetId="29">[11]!Select_ACat1</definedName>
    <definedName name="Select_ACat1" localSheetId="30">[11]!Select_ACat1</definedName>
    <definedName name="Select_ACat1" localSheetId="31">[11]!Select_ACat1</definedName>
    <definedName name="Select_ACat1" localSheetId="32">[11]!Select_ACat1</definedName>
    <definedName name="Select_ACat1" localSheetId="33">[11]!Select_ACat1</definedName>
    <definedName name="Select_ACat1" localSheetId="34">[11]!Select_ACat1</definedName>
    <definedName name="Select_ACat1" localSheetId="35">[11]!Select_ACat1</definedName>
    <definedName name="Select_ACat1" localSheetId="36">[11]!Select_ACat1</definedName>
    <definedName name="Select_ACat1" localSheetId="37">[11]!Select_ACat1</definedName>
    <definedName name="Select_ACat1" localSheetId="38">[11]!Select_ACat1</definedName>
    <definedName name="Select_ACat1" localSheetId="39">[11]!Select_ACat1</definedName>
    <definedName name="Select_ACat1" localSheetId="40">[11]!Select_ACat1</definedName>
    <definedName name="Select_ACat1" localSheetId="41">[11]!Select_ACat1</definedName>
    <definedName name="Select_ACat1" localSheetId="42">[11]!Select_ACat1</definedName>
    <definedName name="Select_ACat1" localSheetId="43">[11]!Select_ACat1</definedName>
    <definedName name="Select_ACat1" localSheetId="44">[11]!Select_ACat1</definedName>
    <definedName name="Select_ACat1" localSheetId="45">[11]!Select_ACat1</definedName>
    <definedName name="Select_ACat1" localSheetId="46">[11]!Select_ACat1</definedName>
    <definedName name="Select_ACat1" localSheetId="6">[11]!Select_ACat1</definedName>
    <definedName name="Select_ACat1" localSheetId="7">[11]!Select_ACat1</definedName>
    <definedName name="Select_ACat1" localSheetId="3">[11]!Select_ACat1</definedName>
    <definedName name="Select_ACat1" localSheetId="4">[11]!Select_ACat1</definedName>
    <definedName name="Select_ACat1" localSheetId="5">[11]!Select_ACat1</definedName>
    <definedName name="Select_ACat1">[11]!Select_ACat1</definedName>
    <definedName name="Select_ACat2" localSheetId="9">[11]!Select_ACat2</definedName>
    <definedName name="Select_ACat2" localSheetId="10">[11]!Select_ACat2</definedName>
    <definedName name="Select_ACat2" localSheetId="11">[11]!Select_ACat2</definedName>
    <definedName name="Select_ACat2" localSheetId="8">[11]!Select_ACat2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26">[11]!Select_ACat2</definedName>
    <definedName name="Select_ACat2" localSheetId="27">[11]!Select_ACat2</definedName>
    <definedName name="Select_ACat2" localSheetId="28">[11]!Select_ACat2</definedName>
    <definedName name="Select_ACat2" localSheetId="29">[11]!Select_ACat2</definedName>
    <definedName name="Select_ACat2" localSheetId="30">[11]!Select_ACat2</definedName>
    <definedName name="Select_ACat2" localSheetId="31">[11]!Select_ACat2</definedName>
    <definedName name="Select_ACat2" localSheetId="32">[11]!Select_ACat2</definedName>
    <definedName name="Select_ACat2" localSheetId="33">[11]!Select_ACat2</definedName>
    <definedName name="Select_ACat2" localSheetId="34">[11]!Select_ACat2</definedName>
    <definedName name="Select_ACat2" localSheetId="35">[11]!Select_ACat2</definedName>
    <definedName name="Select_ACat2" localSheetId="36">[11]!Select_ACat2</definedName>
    <definedName name="Select_ACat2" localSheetId="37">[11]!Select_ACat2</definedName>
    <definedName name="Select_ACat2" localSheetId="38">[11]!Select_ACat2</definedName>
    <definedName name="Select_ACat2" localSheetId="39">[11]!Select_ACat2</definedName>
    <definedName name="Select_ACat2" localSheetId="40">[11]!Select_ACat2</definedName>
    <definedName name="Select_ACat2" localSheetId="41">[11]!Select_ACat2</definedName>
    <definedName name="Select_ACat2" localSheetId="42">[11]!Select_ACat2</definedName>
    <definedName name="Select_ACat2" localSheetId="43">[11]!Select_ACat2</definedName>
    <definedName name="Select_ACat2" localSheetId="44">[11]!Select_ACat2</definedName>
    <definedName name="Select_ACat2" localSheetId="45">[11]!Select_ACat2</definedName>
    <definedName name="Select_ACat2" localSheetId="46">[11]!Select_ACat2</definedName>
    <definedName name="Select_ACat2" localSheetId="6">[11]!Select_ACat2</definedName>
    <definedName name="Select_ACat2" localSheetId="7">[11]!Select_ACat2</definedName>
    <definedName name="Select_ACat2" localSheetId="3">[11]!Select_ACat2</definedName>
    <definedName name="Select_ACat2" localSheetId="4">[11]!Select_ACat2</definedName>
    <definedName name="Select_ACat2" localSheetId="5">[11]!Select_ACat2</definedName>
    <definedName name="Select_ACat2">[11]!Select_ACat2</definedName>
    <definedName name="Select_ACat3" localSheetId="9">[11]!Select_ACat3</definedName>
    <definedName name="Select_ACat3" localSheetId="10">[11]!Select_ACat3</definedName>
    <definedName name="Select_ACat3" localSheetId="11">[11]!Select_ACat3</definedName>
    <definedName name="Select_ACat3" localSheetId="8">[11]!Select_ACat3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26">[11]!Select_ACat3</definedName>
    <definedName name="Select_ACat3" localSheetId="27">[11]!Select_ACat3</definedName>
    <definedName name="Select_ACat3" localSheetId="28">[11]!Select_ACat3</definedName>
    <definedName name="Select_ACat3" localSheetId="29">[11]!Select_ACat3</definedName>
    <definedName name="Select_ACat3" localSheetId="30">[11]!Select_ACat3</definedName>
    <definedName name="Select_ACat3" localSheetId="31">[11]!Select_ACat3</definedName>
    <definedName name="Select_ACat3" localSheetId="32">[11]!Select_ACat3</definedName>
    <definedName name="Select_ACat3" localSheetId="33">[11]!Select_ACat3</definedName>
    <definedName name="Select_ACat3" localSheetId="34">[11]!Select_ACat3</definedName>
    <definedName name="Select_ACat3" localSheetId="35">[11]!Select_ACat3</definedName>
    <definedName name="Select_ACat3" localSheetId="36">[11]!Select_ACat3</definedName>
    <definedName name="Select_ACat3" localSheetId="37">[11]!Select_ACat3</definedName>
    <definedName name="Select_ACat3" localSheetId="38">[11]!Select_ACat3</definedName>
    <definedName name="Select_ACat3" localSheetId="39">[11]!Select_ACat3</definedName>
    <definedName name="Select_ACat3" localSheetId="40">[11]!Select_ACat3</definedName>
    <definedName name="Select_ACat3" localSheetId="41">[11]!Select_ACat3</definedName>
    <definedName name="Select_ACat3" localSheetId="42">[11]!Select_ACat3</definedName>
    <definedName name="Select_ACat3" localSheetId="43">[11]!Select_ACat3</definedName>
    <definedName name="Select_ACat3" localSheetId="44">[11]!Select_ACat3</definedName>
    <definedName name="Select_ACat3" localSheetId="45">[11]!Select_ACat3</definedName>
    <definedName name="Select_ACat3" localSheetId="46">[11]!Select_ACat3</definedName>
    <definedName name="Select_ACat3" localSheetId="6">[11]!Select_ACat3</definedName>
    <definedName name="Select_ACat3" localSheetId="7">[11]!Select_ACat3</definedName>
    <definedName name="Select_ACat3" localSheetId="3">[11]!Select_ACat3</definedName>
    <definedName name="Select_ACat3" localSheetId="4">[11]!Select_ACat3</definedName>
    <definedName name="Select_ACat3" localSheetId="5">[11]!Select_ACat3</definedName>
    <definedName name="Select_ACat3">[11]!Select_ACat3</definedName>
    <definedName name="Select_Cat1" localSheetId="9">[17]!Select_Cat1</definedName>
    <definedName name="Select_Cat1" localSheetId="10">[17]!Select_Cat1</definedName>
    <definedName name="Select_Cat1" localSheetId="11">[17]!Select_Cat1</definedName>
    <definedName name="Select_Cat1" localSheetId="8">[17]!Select_Cat1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26">[17]!Select_Cat1</definedName>
    <definedName name="Select_Cat1" localSheetId="27">[17]!Select_Cat1</definedName>
    <definedName name="Select_Cat1" localSheetId="28">[17]!Select_Cat1</definedName>
    <definedName name="Select_Cat1" localSheetId="29">[17]!Select_Cat1</definedName>
    <definedName name="Select_Cat1" localSheetId="30">[17]!Select_Cat1</definedName>
    <definedName name="Select_Cat1" localSheetId="31">[17]!Select_Cat1</definedName>
    <definedName name="Select_Cat1" localSheetId="32">[17]!Select_Cat1</definedName>
    <definedName name="Select_Cat1" localSheetId="33">[17]!Select_Cat1</definedName>
    <definedName name="Select_Cat1" localSheetId="34">[17]!Select_Cat1</definedName>
    <definedName name="Select_Cat1" localSheetId="35">[17]!Select_Cat1</definedName>
    <definedName name="Select_Cat1" localSheetId="36">[17]!Select_Cat1</definedName>
    <definedName name="Select_Cat1" localSheetId="37">[17]!Select_Cat1</definedName>
    <definedName name="Select_Cat1" localSheetId="38">[17]!Select_Cat1</definedName>
    <definedName name="Select_Cat1" localSheetId="39">[17]!Select_Cat1</definedName>
    <definedName name="Select_Cat1" localSheetId="40">[17]!Select_Cat1</definedName>
    <definedName name="Select_Cat1" localSheetId="41">[17]!Select_Cat1</definedName>
    <definedName name="Select_Cat1" localSheetId="42">[17]!Select_Cat1</definedName>
    <definedName name="Select_Cat1" localSheetId="43">[17]!Select_Cat1</definedName>
    <definedName name="Select_Cat1" localSheetId="44">[17]!Select_Cat1</definedName>
    <definedName name="Select_Cat1" localSheetId="45">[17]!Select_Cat1</definedName>
    <definedName name="Select_Cat1" localSheetId="46">[17]!Select_Cat1</definedName>
    <definedName name="Select_Cat1" localSheetId="6">[17]!Select_Cat1</definedName>
    <definedName name="Select_Cat1" localSheetId="7">[17]!Select_Cat1</definedName>
    <definedName name="Select_Cat1" localSheetId="3">[17]!Select_Cat1</definedName>
    <definedName name="Select_Cat1" localSheetId="4">[17]!Select_Cat1</definedName>
    <definedName name="Select_Cat1" localSheetId="5">[17]!Select_Cat1</definedName>
    <definedName name="Select_Cat1">[17]!Select_Cat1</definedName>
    <definedName name="Select_Cat2" localSheetId="9">[17]!Select_Cat2</definedName>
    <definedName name="Select_Cat2" localSheetId="10">[17]!Select_Cat2</definedName>
    <definedName name="Select_Cat2" localSheetId="11">[17]!Select_Cat2</definedName>
    <definedName name="Select_Cat2" localSheetId="8">[17]!Select_Cat2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26">[17]!Select_Cat2</definedName>
    <definedName name="Select_Cat2" localSheetId="27">[17]!Select_Cat2</definedName>
    <definedName name="Select_Cat2" localSheetId="28">[17]!Select_Cat2</definedName>
    <definedName name="Select_Cat2" localSheetId="29">[17]!Select_Cat2</definedName>
    <definedName name="Select_Cat2" localSheetId="30">[17]!Select_Cat2</definedName>
    <definedName name="Select_Cat2" localSheetId="31">[17]!Select_Cat2</definedName>
    <definedName name="Select_Cat2" localSheetId="32">[17]!Select_Cat2</definedName>
    <definedName name="Select_Cat2" localSheetId="33">[17]!Select_Cat2</definedName>
    <definedName name="Select_Cat2" localSheetId="34">[17]!Select_Cat2</definedName>
    <definedName name="Select_Cat2" localSheetId="35">[17]!Select_Cat2</definedName>
    <definedName name="Select_Cat2" localSheetId="36">[17]!Select_Cat2</definedName>
    <definedName name="Select_Cat2" localSheetId="37">[17]!Select_Cat2</definedName>
    <definedName name="Select_Cat2" localSheetId="38">[17]!Select_Cat2</definedName>
    <definedName name="Select_Cat2" localSheetId="39">[17]!Select_Cat2</definedName>
    <definedName name="Select_Cat2" localSheetId="40">[17]!Select_Cat2</definedName>
    <definedName name="Select_Cat2" localSheetId="41">[17]!Select_Cat2</definedName>
    <definedName name="Select_Cat2" localSheetId="42">[17]!Select_Cat2</definedName>
    <definedName name="Select_Cat2" localSheetId="43">[17]!Select_Cat2</definedName>
    <definedName name="Select_Cat2" localSheetId="44">[17]!Select_Cat2</definedName>
    <definedName name="Select_Cat2" localSheetId="45">[17]!Select_Cat2</definedName>
    <definedName name="Select_Cat2" localSheetId="46">[17]!Select_Cat2</definedName>
    <definedName name="Select_Cat2" localSheetId="6">[17]!Select_Cat2</definedName>
    <definedName name="Select_Cat2" localSheetId="7">[17]!Select_Cat2</definedName>
    <definedName name="Select_Cat2" localSheetId="3">[17]!Select_Cat2</definedName>
    <definedName name="Select_Cat2" localSheetId="4">[17]!Select_Cat2</definedName>
    <definedName name="Select_Cat2" localSheetId="5">[17]!Select_Cat2</definedName>
    <definedName name="Select_Cat2">[17]!Select_Cat2</definedName>
    <definedName name="Select_Cat3" localSheetId="9">[17]!Select_Cat3</definedName>
    <definedName name="Select_Cat3" localSheetId="10">[17]!Select_Cat3</definedName>
    <definedName name="Select_Cat3" localSheetId="11">[17]!Select_Cat3</definedName>
    <definedName name="Select_Cat3" localSheetId="8">[17]!Select_Cat3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26">[17]!Select_Cat3</definedName>
    <definedName name="Select_Cat3" localSheetId="27">[17]!Select_Cat3</definedName>
    <definedName name="Select_Cat3" localSheetId="28">[17]!Select_Cat3</definedName>
    <definedName name="Select_Cat3" localSheetId="29">[17]!Select_Cat3</definedName>
    <definedName name="Select_Cat3" localSheetId="30">[17]!Select_Cat3</definedName>
    <definedName name="Select_Cat3" localSheetId="31">[17]!Select_Cat3</definedName>
    <definedName name="Select_Cat3" localSheetId="32">[17]!Select_Cat3</definedName>
    <definedName name="Select_Cat3" localSheetId="33">[17]!Select_Cat3</definedName>
    <definedName name="Select_Cat3" localSheetId="34">[17]!Select_Cat3</definedName>
    <definedName name="Select_Cat3" localSheetId="35">[17]!Select_Cat3</definedName>
    <definedName name="Select_Cat3" localSheetId="36">[17]!Select_Cat3</definedName>
    <definedName name="Select_Cat3" localSheetId="37">[17]!Select_Cat3</definedName>
    <definedName name="Select_Cat3" localSheetId="38">[17]!Select_Cat3</definedName>
    <definedName name="Select_Cat3" localSheetId="39">[17]!Select_Cat3</definedName>
    <definedName name="Select_Cat3" localSheetId="40">[17]!Select_Cat3</definedName>
    <definedName name="Select_Cat3" localSheetId="41">[17]!Select_Cat3</definedName>
    <definedName name="Select_Cat3" localSheetId="42">[17]!Select_Cat3</definedName>
    <definedName name="Select_Cat3" localSheetId="43">[17]!Select_Cat3</definedName>
    <definedName name="Select_Cat3" localSheetId="44">[17]!Select_Cat3</definedName>
    <definedName name="Select_Cat3" localSheetId="45">[17]!Select_Cat3</definedName>
    <definedName name="Select_Cat3" localSheetId="46">[17]!Select_Cat3</definedName>
    <definedName name="Select_Cat3" localSheetId="6">[17]!Select_Cat3</definedName>
    <definedName name="Select_Cat3" localSheetId="7">[17]!Select_Cat3</definedName>
    <definedName name="Select_Cat3" localSheetId="3">[17]!Select_Cat3</definedName>
    <definedName name="Select_Cat3" localSheetId="4">[17]!Select_Cat3</definedName>
    <definedName name="Select_Cat3" localSheetId="5">[17]!Select_Cat3</definedName>
    <definedName name="Select_Cat3">[17]!Select_Cat3</definedName>
    <definedName name="Select_CCat1" localSheetId="9">[18]!Select_CCat1</definedName>
    <definedName name="Select_CCat1" localSheetId="10">[18]!Select_CCat1</definedName>
    <definedName name="Select_CCat1" localSheetId="11">[18]!Select_CCat1</definedName>
    <definedName name="Select_CCat1" localSheetId="8">[18]!Select_CCat1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26">[18]!Select_CCat1</definedName>
    <definedName name="Select_CCat1" localSheetId="27">[18]!Select_CCat1</definedName>
    <definedName name="Select_CCat1" localSheetId="28">[18]!Select_CCat1</definedName>
    <definedName name="Select_CCat1" localSheetId="29">[18]!Select_CCat1</definedName>
    <definedName name="Select_CCat1" localSheetId="30">[18]!Select_CCat1</definedName>
    <definedName name="Select_CCat1" localSheetId="31">[18]!Select_CCat1</definedName>
    <definedName name="Select_CCat1" localSheetId="32">[18]!Select_CCat1</definedName>
    <definedName name="Select_CCat1" localSheetId="33">[18]!Select_CCat1</definedName>
    <definedName name="Select_CCat1" localSheetId="34">[18]!Select_CCat1</definedName>
    <definedName name="Select_CCat1" localSheetId="35">[18]!Select_CCat1</definedName>
    <definedName name="Select_CCat1" localSheetId="36">[18]!Select_CCat1</definedName>
    <definedName name="Select_CCat1" localSheetId="37">[18]!Select_CCat1</definedName>
    <definedName name="Select_CCat1" localSheetId="38">[18]!Select_CCat1</definedName>
    <definedName name="Select_CCat1" localSheetId="39">[18]!Select_CCat1</definedName>
    <definedName name="Select_CCat1" localSheetId="40">[18]!Select_CCat1</definedName>
    <definedName name="Select_CCat1" localSheetId="41">[18]!Select_CCat1</definedName>
    <definedName name="Select_CCat1" localSheetId="42">[18]!Select_CCat1</definedName>
    <definedName name="Select_CCat1" localSheetId="43">[18]!Select_CCat1</definedName>
    <definedName name="Select_CCat1" localSheetId="44">[18]!Select_CCat1</definedName>
    <definedName name="Select_CCat1" localSheetId="45">[18]!Select_CCat1</definedName>
    <definedName name="Select_CCat1" localSheetId="46">[18]!Select_CCat1</definedName>
    <definedName name="Select_CCat1" localSheetId="6">[18]!Select_CCat1</definedName>
    <definedName name="Select_CCat1" localSheetId="7">[18]!Select_CCat1</definedName>
    <definedName name="Select_CCat1" localSheetId="3">[18]!Select_CCat1</definedName>
    <definedName name="Select_CCat1" localSheetId="4">[18]!Select_CCat1</definedName>
    <definedName name="Select_CCat1" localSheetId="5">[18]!Select_CCat1</definedName>
    <definedName name="Select_CCat1">[18]!Select_CCat1</definedName>
    <definedName name="Select_CCat2" localSheetId="9">[18]!Select_CCat2</definedName>
    <definedName name="Select_CCat2" localSheetId="10">[18]!Select_CCat2</definedName>
    <definedName name="Select_CCat2" localSheetId="11">[18]!Select_CCat2</definedName>
    <definedName name="Select_CCat2" localSheetId="8">[18]!Select_CCat2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26">[18]!Select_CCat2</definedName>
    <definedName name="Select_CCat2" localSheetId="27">[18]!Select_CCat2</definedName>
    <definedName name="Select_CCat2" localSheetId="28">[18]!Select_CCat2</definedName>
    <definedName name="Select_CCat2" localSheetId="29">[18]!Select_CCat2</definedName>
    <definedName name="Select_CCat2" localSheetId="30">[18]!Select_CCat2</definedName>
    <definedName name="Select_CCat2" localSheetId="31">[18]!Select_CCat2</definedName>
    <definedName name="Select_CCat2" localSheetId="32">[18]!Select_CCat2</definedName>
    <definedName name="Select_CCat2" localSheetId="33">[18]!Select_CCat2</definedName>
    <definedName name="Select_CCat2" localSheetId="34">[18]!Select_CCat2</definedName>
    <definedName name="Select_CCat2" localSheetId="35">[18]!Select_CCat2</definedName>
    <definedName name="Select_CCat2" localSheetId="36">[18]!Select_CCat2</definedName>
    <definedName name="Select_CCat2" localSheetId="37">[18]!Select_CCat2</definedName>
    <definedName name="Select_CCat2" localSheetId="38">[18]!Select_CCat2</definedName>
    <definedName name="Select_CCat2" localSheetId="39">[18]!Select_CCat2</definedName>
    <definedName name="Select_CCat2" localSheetId="40">[18]!Select_CCat2</definedName>
    <definedName name="Select_CCat2" localSheetId="41">[18]!Select_CCat2</definedName>
    <definedName name="Select_CCat2" localSheetId="42">[18]!Select_CCat2</definedName>
    <definedName name="Select_CCat2" localSheetId="43">[18]!Select_CCat2</definedName>
    <definedName name="Select_CCat2" localSheetId="44">[18]!Select_CCat2</definedName>
    <definedName name="Select_CCat2" localSheetId="45">[18]!Select_CCat2</definedName>
    <definedName name="Select_CCat2" localSheetId="46">[18]!Select_CCat2</definedName>
    <definedName name="Select_CCat2" localSheetId="6">[18]!Select_CCat2</definedName>
    <definedName name="Select_CCat2" localSheetId="7">[18]!Select_CCat2</definedName>
    <definedName name="Select_CCat2" localSheetId="3">[18]!Select_CCat2</definedName>
    <definedName name="Select_CCat2" localSheetId="4">[18]!Select_CCat2</definedName>
    <definedName name="Select_CCat2" localSheetId="5">[18]!Select_CCat2</definedName>
    <definedName name="Select_CCat2">[18]!Select_CCat2</definedName>
    <definedName name="Select_CCat3" localSheetId="9">[18]!Select_CCat3</definedName>
    <definedName name="Select_CCat3" localSheetId="10">[18]!Select_CCat3</definedName>
    <definedName name="Select_CCat3" localSheetId="11">[18]!Select_CCat3</definedName>
    <definedName name="Select_CCat3" localSheetId="8">[18]!Select_CCat3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26">[18]!Select_CCat3</definedName>
    <definedName name="Select_CCat3" localSheetId="27">[18]!Select_CCat3</definedName>
    <definedName name="Select_CCat3" localSheetId="28">[18]!Select_CCat3</definedName>
    <definedName name="Select_CCat3" localSheetId="29">[18]!Select_CCat3</definedName>
    <definedName name="Select_CCat3" localSheetId="30">[18]!Select_CCat3</definedName>
    <definedName name="Select_CCat3" localSheetId="31">[18]!Select_CCat3</definedName>
    <definedName name="Select_CCat3" localSheetId="32">[18]!Select_CCat3</definedName>
    <definedName name="Select_CCat3" localSheetId="33">[18]!Select_CCat3</definedName>
    <definedName name="Select_CCat3" localSheetId="34">[18]!Select_CCat3</definedName>
    <definedName name="Select_CCat3" localSheetId="35">[18]!Select_CCat3</definedName>
    <definedName name="Select_CCat3" localSheetId="36">[18]!Select_CCat3</definedName>
    <definedName name="Select_CCat3" localSheetId="37">[18]!Select_CCat3</definedName>
    <definedName name="Select_CCat3" localSheetId="38">[18]!Select_CCat3</definedName>
    <definedName name="Select_CCat3" localSheetId="39">[18]!Select_CCat3</definedName>
    <definedName name="Select_CCat3" localSheetId="40">[18]!Select_CCat3</definedName>
    <definedName name="Select_CCat3" localSheetId="41">[18]!Select_CCat3</definedName>
    <definedName name="Select_CCat3" localSheetId="42">[18]!Select_CCat3</definedName>
    <definedName name="Select_CCat3" localSheetId="43">[18]!Select_CCat3</definedName>
    <definedName name="Select_CCat3" localSheetId="44">[18]!Select_CCat3</definedName>
    <definedName name="Select_CCat3" localSheetId="45">[18]!Select_CCat3</definedName>
    <definedName name="Select_CCat3" localSheetId="46">[18]!Select_CCat3</definedName>
    <definedName name="Select_CCat3" localSheetId="6">[18]!Select_CCat3</definedName>
    <definedName name="Select_CCat3" localSheetId="7">[18]!Select_CCat3</definedName>
    <definedName name="Select_CCat3" localSheetId="3">[18]!Select_CCat3</definedName>
    <definedName name="Select_CCat3" localSheetId="4">[18]!Select_CCat3</definedName>
    <definedName name="Select_CCat3" localSheetId="5">[18]!Select_CCat3</definedName>
    <definedName name="Select_CCat3">[18]!Select_CCat3</definedName>
    <definedName name="Select_FCat1" localSheetId="9">[11]!Select_FCat1</definedName>
    <definedName name="Select_FCat1" localSheetId="10">[11]!Select_FCat1</definedName>
    <definedName name="Select_FCat1" localSheetId="11">[11]!Select_FCat1</definedName>
    <definedName name="Select_FCat1" localSheetId="8">[11]!Select_FCat1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26">[11]!Select_FCat1</definedName>
    <definedName name="Select_FCat1" localSheetId="27">[11]!Select_FCat1</definedName>
    <definedName name="Select_FCat1" localSheetId="28">[11]!Select_FCat1</definedName>
    <definedName name="Select_FCat1" localSheetId="29">[11]!Select_FCat1</definedName>
    <definedName name="Select_FCat1" localSheetId="30">[11]!Select_FCat1</definedName>
    <definedName name="Select_FCat1" localSheetId="31">[11]!Select_FCat1</definedName>
    <definedName name="Select_FCat1" localSheetId="32">[11]!Select_FCat1</definedName>
    <definedName name="Select_FCat1" localSheetId="33">[11]!Select_FCat1</definedName>
    <definedName name="Select_FCat1" localSheetId="34">[11]!Select_FCat1</definedName>
    <definedName name="Select_FCat1" localSheetId="35">[11]!Select_FCat1</definedName>
    <definedName name="Select_FCat1" localSheetId="36">[11]!Select_FCat1</definedName>
    <definedName name="Select_FCat1" localSheetId="37">[11]!Select_FCat1</definedName>
    <definedName name="Select_FCat1" localSheetId="38">[11]!Select_FCat1</definedName>
    <definedName name="Select_FCat1" localSheetId="39">[11]!Select_FCat1</definedName>
    <definedName name="Select_FCat1" localSheetId="40">[11]!Select_FCat1</definedName>
    <definedName name="Select_FCat1" localSheetId="41">[11]!Select_FCat1</definedName>
    <definedName name="Select_FCat1" localSheetId="42">[11]!Select_FCat1</definedName>
    <definedName name="Select_FCat1" localSheetId="43">[11]!Select_FCat1</definedName>
    <definedName name="Select_FCat1" localSheetId="44">[11]!Select_FCat1</definedName>
    <definedName name="Select_FCat1" localSheetId="45">[11]!Select_FCat1</definedName>
    <definedName name="Select_FCat1" localSheetId="46">[11]!Select_FCat1</definedName>
    <definedName name="Select_FCat1" localSheetId="6">[11]!Select_FCat1</definedName>
    <definedName name="Select_FCat1" localSheetId="7">[11]!Select_FCat1</definedName>
    <definedName name="Select_FCat1" localSheetId="3">[11]!Select_FCat1</definedName>
    <definedName name="Select_FCat1" localSheetId="4">[11]!Select_FCat1</definedName>
    <definedName name="Select_FCat1" localSheetId="5">[11]!Select_FCat1</definedName>
    <definedName name="Select_FCat1">[11]!Select_FCat1</definedName>
    <definedName name="Select_FCat2" localSheetId="9">[11]!Select_FCat2</definedName>
    <definedName name="Select_FCat2" localSheetId="10">[11]!Select_FCat2</definedName>
    <definedName name="Select_FCat2" localSheetId="11">[11]!Select_FCat2</definedName>
    <definedName name="Select_FCat2" localSheetId="8">[11]!Select_FCat2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26">[11]!Select_FCat2</definedName>
    <definedName name="Select_FCat2" localSheetId="27">[11]!Select_FCat2</definedName>
    <definedName name="Select_FCat2" localSheetId="28">[11]!Select_FCat2</definedName>
    <definedName name="Select_FCat2" localSheetId="29">[11]!Select_FCat2</definedName>
    <definedName name="Select_FCat2" localSheetId="30">[11]!Select_FCat2</definedName>
    <definedName name="Select_FCat2" localSheetId="31">[11]!Select_FCat2</definedName>
    <definedName name="Select_FCat2" localSheetId="32">[11]!Select_FCat2</definedName>
    <definedName name="Select_FCat2" localSheetId="33">[11]!Select_FCat2</definedName>
    <definedName name="Select_FCat2" localSheetId="34">[11]!Select_FCat2</definedName>
    <definedName name="Select_FCat2" localSheetId="35">[11]!Select_FCat2</definedName>
    <definedName name="Select_FCat2" localSheetId="36">[11]!Select_FCat2</definedName>
    <definedName name="Select_FCat2" localSheetId="37">[11]!Select_FCat2</definedName>
    <definedName name="Select_FCat2" localSheetId="38">[11]!Select_FCat2</definedName>
    <definedName name="Select_FCat2" localSheetId="39">[11]!Select_FCat2</definedName>
    <definedName name="Select_FCat2" localSheetId="40">[11]!Select_FCat2</definedName>
    <definedName name="Select_FCat2" localSheetId="41">[11]!Select_FCat2</definedName>
    <definedName name="Select_FCat2" localSheetId="42">[11]!Select_FCat2</definedName>
    <definedName name="Select_FCat2" localSheetId="43">[11]!Select_FCat2</definedName>
    <definedName name="Select_FCat2" localSheetId="44">[11]!Select_FCat2</definedName>
    <definedName name="Select_FCat2" localSheetId="45">[11]!Select_FCat2</definedName>
    <definedName name="Select_FCat2" localSheetId="46">[11]!Select_FCat2</definedName>
    <definedName name="Select_FCat2" localSheetId="6">[11]!Select_FCat2</definedName>
    <definedName name="Select_FCat2" localSheetId="7">[11]!Select_FCat2</definedName>
    <definedName name="Select_FCat2" localSheetId="3">[11]!Select_FCat2</definedName>
    <definedName name="Select_FCat2" localSheetId="4">[11]!Select_FCat2</definedName>
    <definedName name="Select_FCat2" localSheetId="5">[11]!Select_FCat2</definedName>
    <definedName name="Select_FCat2">[11]!Select_FCat2</definedName>
    <definedName name="Select_FCat3" localSheetId="9">[11]!Select_FCat3</definedName>
    <definedName name="Select_FCat3" localSheetId="10">[11]!Select_FCat3</definedName>
    <definedName name="Select_FCat3" localSheetId="11">[11]!Select_FCat3</definedName>
    <definedName name="Select_FCat3" localSheetId="8">[11]!Select_FCat3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26">[11]!Select_FCat3</definedName>
    <definedName name="Select_FCat3" localSheetId="27">[11]!Select_FCat3</definedName>
    <definedName name="Select_FCat3" localSheetId="28">[11]!Select_FCat3</definedName>
    <definedName name="Select_FCat3" localSheetId="29">[11]!Select_FCat3</definedName>
    <definedName name="Select_FCat3" localSheetId="30">[11]!Select_FCat3</definedName>
    <definedName name="Select_FCat3" localSheetId="31">[11]!Select_FCat3</definedName>
    <definedName name="Select_FCat3" localSheetId="32">[11]!Select_FCat3</definedName>
    <definedName name="Select_FCat3" localSheetId="33">[11]!Select_FCat3</definedName>
    <definedName name="Select_FCat3" localSheetId="34">[11]!Select_FCat3</definedName>
    <definedName name="Select_FCat3" localSheetId="35">[11]!Select_FCat3</definedName>
    <definedName name="Select_FCat3" localSheetId="36">[11]!Select_FCat3</definedName>
    <definedName name="Select_FCat3" localSheetId="37">[11]!Select_FCat3</definedName>
    <definedName name="Select_FCat3" localSheetId="38">[11]!Select_FCat3</definedName>
    <definedName name="Select_FCat3" localSheetId="39">[11]!Select_FCat3</definedName>
    <definedName name="Select_FCat3" localSheetId="40">[11]!Select_FCat3</definedName>
    <definedName name="Select_FCat3" localSheetId="41">[11]!Select_FCat3</definedName>
    <definedName name="Select_FCat3" localSheetId="42">[11]!Select_FCat3</definedName>
    <definedName name="Select_FCat3" localSheetId="43">[11]!Select_FCat3</definedName>
    <definedName name="Select_FCat3" localSheetId="44">[11]!Select_FCat3</definedName>
    <definedName name="Select_FCat3" localSheetId="45">[11]!Select_FCat3</definedName>
    <definedName name="Select_FCat3" localSheetId="46">[11]!Select_FCat3</definedName>
    <definedName name="Select_FCat3" localSheetId="6">[11]!Select_FCat3</definedName>
    <definedName name="Select_FCat3" localSheetId="7">[11]!Select_FCat3</definedName>
    <definedName name="Select_FCat3" localSheetId="3">[11]!Select_FCat3</definedName>
    <definedName name="Select_FCat3" localSheetId="4">[11]!Select_FCat3</definedName>
    <definedName name="Select_FCat3" localSheetId="5">[11]!Select_FCat3</definedName>
    <definedName name="Select_FCat3">[11]!Select_FCat3</definedName>
    <definedName name="Select_OCat1" localSheetId="9">[11]!Select_OCat1</definedName>
    <definedName name="Select_OCat1" localSheetId="10">[11]!Select_OCat1</definedName>
    <definedName name="Select_OCat1" localSheetId="11">[11]!Select_OCat1</definedName>
    <definedName name="Select_OCat1" localSheetId="8">[11]!Select_OCat1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26">[11]!Select_OCat1</definedName>
    <definedName name="Select_OCat1" localSheetId="27">[11]!Select_OCat1</definedName>
    <definedName name="Select_OCat1" localSheetId="28">[11]!Select_OCat1</definedName>
    <definedName name="Select_OCat1" localSheetId="29">[11]!Select_OCat1</definedName>
    <definedName name="Select_OCat1" localSheetId="30">[11]!Select_OCat1</definedName>
    <definedName name="Select_OCat1" localSheetId="31">[11]!Select_OCat1</definedName>
    <definedName name="Select_OCat1" localSheetId="32">[11]!Select_OCat1</definedName>
    <definedName name="Select_OCat1" localSheetId="33">[11]!Select_OCat1</definedName>
    <definedName name="Select_OCat1" localSheetId="34">[11]!Select_OCat1</definedName>
    <definedName name="Select_OCat1" localSheetId="35">[11]!Select_OCat1</definedName>
    <definedName name="Select_OCat1" localSheetId="36">[11]!Select_OCat1</definedName>
    <definedName name="Select_OCat1" localSheetId="37">[11]!Select_OCat1</definedName>
    <definedName name="Select_OCat1" localSheetId="38">[11]!Select_OCat1</definedName>
    <definedName name="Select_OCat1" localSheetId="39">[11]!Select_OCat1</definedName>
    <definedName name="Select_OCat1" localSheetId="40">[11]!Select_OCat1</definedName>
    <definedName name="Select_OCat1" localSheetId="41">[11]!Select_OCat1</definedName>
    <definedName name="Select_OCat1" localSheetId="42">[11]!Select_OCat1</definedName>
    <definedName name="Select_OCat1" localSheetId="43">[11]!Select_OCat1</definedName>
    <definedName name="Select_OCat1" localSheetId="44">[11]!Select_OCat1</definedName>
    <definedName name="Select_OCat1" localSheetId="45">[11]!Select_OCat1</definedName>
    <definedName name="Select_OCat1" localSheetId="46">[11]!Select_OCat1</definedName>
    <definedName name="Select_OCat1" localSheetId="6">[11]!Select_OCat1</definedName>
    <definedName name="Select_OCat1" localSheetId="7">[11]!Select_OCat1</definedName>
    <definedName name="Select_OCat1" localSheetId="3">[11]!Select_OCat1</definedName>
    <definedName name="Select_OCat1" localSheetId="4">[11]!Select_OCat1</definedName>
    <definedName name="Select_OCat1" localSheetId="5">[11]!Select_OCat1</definedName>
    <definedName name="Select_OCat1">[11]!Select_OCat1</definedName>
    <definedName name="Select_OCat2" localSheetId="9">[11]!Select_OCat2</definedName>
    <definedName name="Select_OCat2" localSheetId="10">[11]!Select_OCat2</definedName>
    <definedName name="Select_OCat2" localSheetId="11">[11]!Select_OCat2</definedName>
    <definedName name="Select_OCat2" localSheetId="8">[11]!Select_OCat2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26">[11]!Select_OCat2</definedName>
    <definedName name="Select_OCat2" localSheetId="27">[11]!Select_OCat2</definedName>
    <definedName name="Select_OCat2" localSheetId="28">[11]!Select_OCat2</definedName>
    <definedName name="Select_OCat2" localSheetId="29">[11]!Select_OCat2</definedName>
    <definedName name="Select_OCat2" localSheetId="30">[11]!Select_OCat2</definedName>
    <definedName name="Select_OCat2" localSheetId="31">[11]!Select_OCat2</definedName>
    <definedName name="Select_OCat2" localSheetId="32">[11]!Select_OCat2</definedName>
    <definedName name="Select_OCat2" localSheetId="33">[11]!Select_OCat2</definedName>
    <definedName name="Select_OCat2" localSheetId="34">[11]!Select_OCat2</definedName>
    <definedName name="Select_OCat2" localSheetId="35">[11]!Select_OCat2</definedName>
    <definedName name="Select_OCat2" localSheetId="36">[11]!Select_OCat2</definedName>
    <definedName name="Select_OCat2" localSheetId="37">[11]!Select_OCat2</definedName>
    <definedName name="Select_OCat2" localSheetId="38">[11]!Select_OCat2</definedName>
    <definedName name="Select_OCat2" localSheetId="39">[11]!Select_OCat2</definedName>
    <definedName name="Select_OCat2" localSheetId="40">[11]!Select_OCat2</definedName>
    <definedName name="Select_OCat2" localSheetId="41">[11]!Select_OCat2</definedName>
    <definedName name="Select_OCat2" localSheetId="42">[11]!Select_OCat2</definedName>
    <definedName name="Select_OCat2" localSheetId="43">[11]!Select_OCat2</definedName>
    <definedName name="Select_OCat2" localSheetId="44">[11]!Select_OCat2</definedName>
    <definedName name="Select_OCat2" localSheetId="45">[11]!Select_OCat2</definedName>
    <definedName name="Select_OCat2" localSheetId="46">[11]!Select_OCat2</definedName>
    <definedName name="Select_OCat2" localSheetId="6">[11]!Select_OCat2</definedName>
    <definedName name="Select_OCat2" localSheetId="7">[11]!Select_OCat2</definedName>
    <definedName name="Select_OCat2" localSheetId="3">[11]!Select_OCat2</definedName>
    <definedName name="Select_OCat2" localSheetId="4">[11]!Select_OCat2</definedName>
    <definedName name="Select_OCat2" localSheetId="5">[11]!Select_OCat2</definedName>
    <definedName name="Select_OCat2">[11]!Select_OCat2</definedName>
    <definedName name="Select_OCat3" localSheetId="9">[11]!Select_OCat3</definedName>
    <definedName name="Select_OCat3" localSheetId="10">[11]!Select_OCat3</definedName>
    <definedName name="Select_OCat3" localSheetId="11">[11]!Select_OCat3</definedName>
    <definedName name="Select_OCat3" localSheetId="8">[11]!Select_OCat3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26">[11]!Select_OCat3</definedName>
    <definedName name="Select_OCat3" localSheetId="27">[11]!Select_OCat3</definedName>
    <definedName name="Select_OCat3" localSheetId="28">[11]!Select_OCat3</definedName>
    <definedName name="Select_OCat3" localSheetId="29">[11]!Select_OCat3</definedName>
    <definedName name="Select_OCat3" localSheetId="30">[11]!Select_OCat3</definedName>
    <definedName name="Select_OCat3" localSheetId="31">[11]!Select_OCat3</definedName>
    <definedName name="Select_OCat3" localSheetId="32">[11]!Select_OCat3</definedName>
    <definedName name="Select_OCat3" localSheetId="33">[11]!Select_OCat3</definedName>
    <definedName name="Select_OCat3" localSheetId="34">[11]!Select_OCat3</definedName>
    <definedName name="Select_OCat3" localSheetId="35">[11]!Select_OCat3</definedName>
    <definedName name="Select_OCat3" localSheetId="36">[11]!Select_OCat3</definedName>
    <definedName name="Select_OCat3" localSheetId="37">[11]!Select_OCat3</definedName>
    <definedName name="Select_OCat3" localSheetId="38">[11]!Select_OCat3</definedName>
    <definedName name="Select_OCat3" localSheetId="39">[11]!Select_OCat3</definedName>
    <definedName name="Select_OCat3" localSheetId="40">[11]!Select_OCat3</definedName>
    <definedName name="Select_OCat3" localSheetId="41">[11]!Select_OCat3</definedName>
    <definedName name="Select_OCat3" localSheetId="42">[11]!Select_OCat3</definedName>
    <definedName name="Select_OCat3" localSheetId="43">[11]!Select_OCat3</definedName>
    <definedName name="Select_OCat3" localSheetId="44">[11]!Select_OCat3</definedName>
    <definedName name="Select_OCat3" localSheetId="45">[11]!Select_OCat3</definedName>
    <definedName name="Select_OCat3" localSheetId="46">[11]!Select_OCat3</definedName>
    <definedName name="Select_OCat3" localSheetId="6">[11]!Select_OCat3</definedName>
    <definedName name="Select_OCat3" localSheetId="7">[11]!Select_OCat3</definedName>
    <definedName name="Select_OCat3" localSheetId="3">[11]!Select_OCat3</definedName>
    <definedName name="Select_OCat3" localSheetId="4">[11]!Select_OCat3</definedName>
    <definedName name="Select_OCat3" localSheetId="5">[11]!Select_OCat3</definedName>
    <definedName name="Select_OCat3">[11]!Select_OCat3</definedName>
    <definedName name="Select_RefAct" localSheetId="9">[17]!Select_RefAct</definedName>
    <definedName name="Select_RefAct" localSheetId="10">[17]!Select_RefAct</definedName>
    <definedName name="Select_RefAct" localSheetId="11">[17]!Select_RefAct</definedName>
    <definedName name="Select_RefAct" localSheetId="8">[17]!Select_RefAct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26">[17]!Select_RefAct</definedName>
    <definedName name="Select_RefAct" localSheetId="27">[17]!Select_RefAct</definedName>
    <definedName name="Select_RefAct" localSheetId="28">[17]!Select_RefAct</definedName>
    <definedName name="Select_RefAct" localSheetId="29">[17]!Select_RefAct</definedName>
    <definedName name="Select_RefAct" localSheetId="30">[17]!Select_RefAct</definedName>
    <definedName name="Select_RefAct" localSheetId="31">[17]!Select_RefAct</definedName>
    <definedName name="Select_RefAct" localSheetId="32">[17]!Select_RefAct</definedName>
    <definedName name="Select_RefAct" localSheetId="33">[17]!Select_RefAct</definedName>
    <definedName name="Select_RefAct" localSheetId="34">[17]!Select_RefAct</definedName>
    <definedName name="Select_RefAct" localSheetId="35">[17]!Select_RefAct</definedName>
    <definedName name="Select_RefAct" localSheetId="36">[17]!Select_RefAct</definedName>
    <definedName name="Select_RefAct" localSheetId="37">[17]!Select_RefAct</definedName>
    <definedName name="Select_RefAct" localSheetId="38">[17]!Select_RefAct</definedName>
    <definedName name="Select_RefAct" localSheetId="39">[17]!Select_RefAct</definedName>
    <definedName name="Select_RefAct" localSheetId="40">[17]!Select_RefAct</definedName>
    <definedName name="Select_RefAct" localSheetId="41">[17]!Select_RefAct</definedName>
    <definedName name="Select_RefAct" localSheetId="42">[17]!Select_RefAct</definedName>
    <definedName name="Select_RefAct" localSheetId="43">[17]!Select_RefAct</definedName>
    <definedName name="Select_RefAct" localSheetId="44">[17]!Select_RefAct</definedName>
    <definedName name="Select_RefAct" localSheetId="45">[17]!Select_RefAct</definedName>
    <definedName name="Select_RefAct" localSheetId="46">[17]!Select_RefAct</definedName>
    <definedName name="Select_RefAct" localSheetId="6">[17]!Select_RefAct</definedName>
    <definedName name="Select_RefAct" localSheetId="7">[17]!Select_RefAct</definedName>
    <definedName name="Select_RefAct" localSheetId="3">[17]!Select_RefAct</definedName>
    <definedName name="Select_RefAct" localSheetId="4">[17]!Select_RefAct</definedName>
    <definedName name="Select_RefAct" localSheetId="5">[17]!Select_RefAct</definedName>
    <definedName name="Select_RefAct">[17]!Select_RefAct</definedName>
    <definedName name="Select_RefAct1" localSheetId="9">[11]!Select_RefAct1</definedName>
    <definedName name="Select_RefAct1" localSheetId="10">[11]!Select_RefAct1</definedName>
    <definedName name="Select_RefAct1" localSheetId="11">[11]!Select_RefAct1</definedName>
    <definedName name="Select_RefAct1" localSheetId="8">[11]!Select_RefAct1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26">[11]!Select_RefAct1</definedName>
    <definedName name="Select_RefAct1" localSheetId="27">[11]!Select_RefAct1</definedName>
    <definedName name="Select_RefAct1" localSheetId="28">[11]!Select_RefAct1</definedName>
    <definedName name="Select_RefAct1" localSheetId="29">[11]!Select_RefAct1</definedName>
    <definedName name="Select_RefAct1" localSheetId="30">[11]!Select_RefAct1</definedName>
    <definedName name="Select_RefAct1" localSheetId="31">[11]!Select_RefAct1</definedName>
    <definedName name="Select_RefAct1" localSheetId="32">[11]!Select_RefAct1</definedName>
    <definedName name="Select_RefAct1" localSheetId="33">[11]!Select_RefAct1</definedName>
    <definedName name="Select_RefAct1" localSheetId="34">[11]!Select_RefAct1</definedName>
    <definedName name="Select_RefAct1" localSheetId="35">[11]!Select_RefAct1</definedName>
    <definedName name="Select_RefAct1" localSheetId="36">[11]!Select_RefAct1</definedName>
    <definedName name="Select_RefAct1" localSheetId="37">[11]!Select_RefAct1</definedName>
    <definedName name="Select_RefAct1" localSheetId="38">[11]!Select_RefAct1</definedName>
    <definedName name="Select_RefAct1" localSheetId="39">[11]!Select_RefAct1</definedName>
    <definedName name="Select_RefAct1" localSheetId="40">[11]!Select_RefAct1</definedName>
    <definedName name="Select_RefAct1" localSheetId="41">[11]!Select_RefAct1</definedName>
    <definedName name="Select_RefAct1" localSheetId="42">[11]!Select_RefAct1</definedName>
    <definedName name="Select_RefAct1" localSheetId="43">[11]!Select_RefAct1</definedName>
    <definedName name="Select_RefAct1" localSheetId="44">[11]!Select_RefAct1</definedName>
    <definedName name="Select_RefAct1" localSheetId="45">[11]!Select_RefAct1</definedName>
    <definedName name="Select_RefAct1" localSheetId="46">[11]!Select_RefAct1</definedName>
    <definedName name="Select_RefAct1" localSheetId="6">[11]!Select_RefAct1</definedName>
    <definedName name="Select_RefAct1" localSheetId="7">[11]!Select_RefAct1</definedName>
    <definedName name="Select_RefAct1" localSheetId="3">[11]!Select_RefAct1</definedName>
    <definedName name="Select_RefAct1" localSheetId="4">[11]!Select_RefAct1</definedName>
    <definedName name="Select_RefAct1" localSheetId="5">[11]!Select_RefAct1</definedName>
    <definedName name="Select_RefAct1">[11]!Select_RefAct1</definedName>
    <definedName name="Select_RefAct2" localSheetId="9">[11]!Select_RefAct2</definedName>
    <definedName name="Select_RefAct2" localSheetId="10">[11]!Select_RefAct2</definedName>
    <definedName name="Select_RefAct2" localSheetId="11">[11]!Select_RefAct2</definedName>
    <definedName name="Select_RefAct2" localSheetId="8">[11]!Select_RefAct2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26">[11]!Select_RefAct2</definedName>
    <definedName name="Select_RefAct2" localSheetId="27">[11]!Select_RefAct2</definedName>
    <definedName name="Select_RefAct2" localSheetId="28">[11]!Select_RefAct2</definedName>
    <definedName name="Select_RefAct2" localSheetId="29">[11]!Select_RefAct2</definedName>
    <definedName name="Select_RefAct2" localSheetId="30">[11]!Select_RefAct2</definedName>
    <definedName name="Select_RefAct2" localSheetId="31">[11]!Select_RefAct2</definedName>
    <definedName name="Select_RefAct2" localSheetId="32">[11]!Select_RefAct2</definedName>
    <definedName name="Select_RefAct2" localSheetId="33">[11]!Select_RefAct2</definedName>
    <definedName name="Select_RefAct2" localSheetId="34">[11]!Select_RefAct2</definedName>
    <definedName name="Select_RefAct2" localSheetId="35">[11]!Select_RefAct2</definedName>
    <definedName name="Select_RefAct2" localSheetId="36">[11]!Select_RefAct2</definedName>
    <definedName name="Select_RefAct2" localSheetId="37">[11]!Select_RefAct2</definedName>
    <definedName name="Select_RefAct2" localSheetId="38">[11]!Select_RefAct2</definedName>
    <definedName name="Select_RefAct2" localSheetId="39">[11]!Select_RefAct2</definedName>
    <definedName name="Select_RefAct2" localSheetId="40">[11]!Select_RefAct2</definedName>
    <definedName name="Select_RefAct2" localSheetId="41">[11]!Select_RefAct2</definedName>
    <definedName name="Select_RefAct2" localSheetId="42">[11]!Select_RefAct2</definedName>
    <definedName name="Select_RefAct2" localSheetId="43">[11]!Select_RefAct2</definedName>
    <definedName name="Select_RefAct2" localSheetId="44">[11]!Select_RefAct2</definedName>
    <definedName name="Select_RefAct2" localSheetId="45">[11]!Select_RefAct2</definedName>
    <definedName name="Select_RefAct2" localSheetId="46">[11]!Select_RefAct2</definedName>
    <definedName name="Select_RefAct2" localSheetId="6">[11]!Select_RefAct2</definedName>
    <definedName name="Select_RefAct2" localSheetId="7">[11]!Select_RefAct2</definedName>
    <definedName name="Select_RefAct2" localSheetId="3">[11]!Select_RefAct2</definedName>
    <definedName name="Select_RefAct2" localSheetId="4">[11]!Select_RefAct2</definedName>
    <definedName name="Select_RefAct2" localSheetId="5">[11]!Select_RefAct2</definedName>
    <definedName name="Select_RefAct2">[11]!Select_RefAct2</definedName>
    <definedName name="Select_RefAct3" localSheetId="9">[11]!Select_RefAct3</definedName>
    <definedName name="Select_RefAct3" localSheetId="10">[11]!Select_RefAct3</definedName>
    <definedName name="Select_RefAct3" localSheetId="11">[11]!Select_RefAct3</definedName>
    <definedName name="Select_RefAct3" localSheetId="8">[11]!Select_RefAct3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26">[11]!Select_RefAct3</definedName>
    <definedName name="Select_RefAct3" localSheetId="27">[11]!Select_RefAct3</definedName>
    <definedName name="Select_RefAct3" localSheetId="28">[11]!Select_RefAct3</definedName>
    <definedName name="Select_RefAct3" localSheetId="29">[11]!Select_RefAct3</definedName>
    <definedName name="Select_RefAct3" localSheetId="30">[11]!Select_RefAct3</definedName>
    <definedName name="Select_RefAct3" localSheetId="31">[11]!Select_RefAct3</definedName>
    <definedName name="Select_RefAct3" localSheetId="32">[11]!Select_RefAct3</definedName>
    <definedName name="Select_RefAct3" localSheetId="33">[11]!Select_RefAct3</definedName>
    <definedName name="Select_RefAct3" localSheetId="34">[11]!Select_RefAct3</definedName>
    <definedName name="Select_RefAct3" localSheetId="35">[11]!Select_RefAct3</definedName>
    <definedName name="Select_RefAct3" localSheetId="36">[11]!Select_RefAct3</definedName>
    <definedName name="Select_RefAct3" localSheetId="37">[11]!Select_RefAct3</definedName>
    <definedName name="Select_RefAct3" localSheetId="38">[11]!Select_RefAct3</definedName>
    <definedName name="Select_RefAct3" localSheetId="39">[11]!Select_RefAct3</definedName>
    <definedName name="Select_RefAct3" localSheetId="40">[11]!Select_RefAct3</definedName>
    <definedName name="Select_RefAct3" localSheetId="41">[11]!Select_RefAct3</definedName>
    <definedName name="Select_RefAct3" localSheetId="42">[11]!Select_RefAct3</definedName>
    <definedName name="Select_RefAct3" localSheetId="43">[11]!Select_RefAct3</definedName>
    <definedName name="Select_RefAct3" localSheetId="44">[11]!Select_RefAct3</definedName>
    <definedName name="Select_RefAct3" localSheetId="45">[11]!Select_RefAct3</definedName>
    <definedName name="Select_RefAct3" localSheetId="46">[11]!Select_RefAct3</definedName>
    <definedName name="Select_RefAct3" localSheetId="6">[11]!Select_RefAct3</definedName>
    <definedName name="Select_RefAct3" localSheetId="7">[11]!Select_RefAct3</definedName>
    <definedName name="Select_RefAct3" localSheetId="3">[11]!Select_RefAct3</definedName>
    <definedName name="Select_RefAct3" localSheetId="4">[11]!Select_RefAct3</definedName>
    <definedName name="Select_RefAct3" localSheetId="5">[11]!Select_RefAct3</definedName>
    <definedName name="Select_RefAct3">[11]!Select_RefAct3</definedName>
    <definedName name="Select_RefEve" localSheetId="9">[18]!Select_RefEve</definedName>
    <definedName name="Select_RefEve" localSheetId="10">[18]!Select_RefEve</definedName>
    <definedName name="Select_RefEve" localSheetId="11">[18]!Select_RefEve</definedName>
    <definedName name="Select_RefEve" localSheetId="8">[18]!Select_RefEve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26">[18]!Select_RefEve</definedName>
    <definedName name="Select_RefEve" localSheetId="27">[18]!Select_RefEve</definedName>
    <definedName name="Select_RefEve" localSheetId="28">[18]!Select_RefEve</definedName>
    <definedName name="Select_RefEve" localSheetId="29">[18]!Select_RefEve</definedName>
    <definedName name="Select_RefEve" localSheetId="30">[18]!Select_RefEve</definedName>
    <definedName name="Select_RefEve" localSheetId="31">[18]!Select_RefEve</definedName>
    <definedName name="Select_RefEve" localSheetId="32">[18]!Select_RefEve</definedName>
    <definedName name="Select_RefEve" localSheetId="33">[18]!Select_RefEve</definedName>
    <definedName name="Select_RefEve" localSheetId="34">[18]!Select_RefEve</definedName>
    <definedName name="Select_RefEve" localSheetId="35">[18]!Select_RefEve</definedName>
    <definedName name="Select_RefEve" localSheetId="36">[18]!Select_RefEve</definedName>
    <definedName name="Select_RefEve" localSheetId="37">[18]!Select_RefEve</definedName>
    <definedName name="Select_RefEve" localSheetId="38">[18]!Select_RefEve</definedName>
    <definedName name="Select_RefEve" localSheetId="39">[18]!Select_RefEve</definedName>
    <definedName name="Select_RefEve" localSheetId="40">[18]!Select_RefEve</definedName>
    <definedName name="Select_RefEve" localSheetId="41">[18]!Select_RefEve</definedName>
    <definedName name="Select_RefEve" localSheetId="42">[18]!Select_RefEve</definedName>
    <definedName name="Select_RefEve" localSheetId="43">[18]!Select_RefEve</definedName>
    <definedName name="Select_RefEve" localSheetId="44">[18]!Select_RefEve</definedName>
    <definedName name="Select_RefEve" localSheetId="45">[18]!Select_RefEve</definedName>
    <definedName name="Select_RefEve" localSheetId="46">[18]!Select_RefEve</definedName>
    <definedName name="Select_RefEve" localSheetId="6">[18]!Select_RefEve</definedName>
    <definedName name="Select_RefEve" localSheetId="7">[18]!Select_RefEve</definedName>
    <definedName name="Select_RefEve" localSheetId="3">[18]!Select_RefEve</definedName>
    <definedName name="Select_RefEve" localSheetId="4">[18]!Select_RefEve</definedName>
    <definedName name="Select_RefEve" localSheetId="5">[18]!Select_RefEve</definedName>
    <definedName name="Select_RefEve">[18]!Select_RefEve</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8">[18]!Select_RefGamen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26">[18]!Select_RefGamen</definedName>
    <definedName name="Select_RefGamen" localSheetId="27">[18]!Select_RefGamen</definedName>
    <definedName name="Select_RefGamen" localSheetId="28">[18]!Select_RefGamen</definedName>
    <definedName name="Select_RefGamen" localSheetId="29">[18]!Select_RefGamen</definedName>
    <definedName name="Select_RefGamen" localSheetId="30">[18]!Select_RefGamen</definedName>
    <definedName name="Select_RefGamen" localSheetId="31">[18]!Select_RefGamen</definedName>
    <definedName name="Select_RefGamen" localSheetId="32">[18]!Select_RefGamen</definedName>
    <definedName name="Select_RefGamen" localSheetId="33">[18]!Select_RefGamen</definedName>
    <definedName name="Select_RefGamen" localSheetId="34">[18]!Select_RefGamen</definedName>
    <definedName name="Select_RefGamen" localSheetId="35">[18]!Select_RefGamen</definedName>
    <definedName name="Select_RefGamen" localSheetId="36">[18]!Select_RefGamen</definedName>
    <definedName name="Select_RefGamen" localSheetId="37">[18]!Select_RefGamen</definedName>
    <definedName name="Select_RefGamen" localSheetId="38">[18]!Select_RefGamen</definedName>
    <definedName name="Select_RefGamen" localSheetId="39">[18]!Select_RefGamen</definedName>
    <definedName name="Select_RefGamen" localSheetId="40">[18]!Select_RefGamen</definedName>
    <definedName name="Select_RefGamen" localSheetId="41">[18]!Select_RefGamen</definedName>
    <definedName name="Select_RefGamen" localSheetId="42">[18]!Select_RefGamen</definedName>
    <definedName name="Select_RefGamen" localSheetId="43">[18]!Select_RefGamen</definedName>
    <definedName name="Select_RefGamen" localSheetId="44">[18]!Select_RefGamen</definedName>
    <definedName name="Select_RefGamen" localSheetId="45">[18]!Select_RefGamen</definedName>
    <definedName name="Select_RefGamen" localSheetId="46">[18]!Select_RefGamen</definedName>
    <definedName name="Select_RefGamen" localSheetId="6">[18]!Select_RefGamen</definedName>
    <definedName name="Select_RefGamen" localSheetId="7">[18]!Select_RefGamen</definedName>
    <definedName name="Select_RefGamen" localSheetId="3">[18]!Select_RefGamen</definedName>
    <definedName name="Select_RefGamen" localSheetId="4">[18]!Select_RefGamen</definedName>
    <definedName name="Select_RefGamen" localSheetId="5">[18]!Select_RefGamen</definedName>
    <definedName name="Select_RefGamen">[18]!Select_RefGamen</definedName>
    <definedName name="Select_RefObj" localSheetId="9">[18]!Select_RefObj</definedName>
    <definedName name="Select_RefObj" localSheetId="10">[18]!Select_RefObj</definedName>
    <definedName name="Select_RefObj" localSheetId="11">[18]!Select_RefObj</definedName>
    <definedName name="Select_RefObj" localSheetId="8">[18]!Select_RefObj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26">[18]!Select_RefObj</definedName>
    <definedName name="Select_RefObj" localSheetId="27">[18]!Select_RefObj</definedName>
    <definedName name="Select_RefObj" localSheetId="28">[18]!Select_RefObj</definedName>
    <definedName name="Select_RefObj" localSheetId="29">[18]!Select_RefObj</definedName>
    <definedName name="Select_RefObj" localSheetId="30">[18]!Select_RefObj</definedName>
    <definedName name="Select_RefObj" localSheetId="31">[18]!Select_RefObj</definedName>
    <definedName name="Select_RefObj" localSheetId="32">[18]!Select_RefObj</definedName>
    <definedName name="Select_RefObj" localSheetId="33">[18]!Select_RefObj</definedName>
    <definedName name="Select_RefObj" localSheetId="34">[18]!Select_RefObj</definedName>
    <definedName name="Select_RefObj" localSheetId="35">[18]!Select_RefObj</definedName>
    <definedName name="Select_RefObj" localSheetId="36">[18]!Select_RefObj</definedName>
    <definedName name="Select_RefObj" localSheetId="37">[18]!Select_RefObj</definedName>
    <definedName name="Select_RefObj" localSheetId="38">[18]!Select_RefObj</definedName>
    <definedName name="Select_RefObj" localSheetId="39">[18]!Select_RefObj</definedName>
    <definedName name="Select_RefObj" localSheetId="40">[18]!Select_RefObj</definedName>
    <definedName name="Select_RefObj" localSheetId="41">[18]!Select_RefObj</definedName>
    <definedName name="Select_RefObj" localSheetId="42">[18]!Select_RefObj</definedName>
    <definedName name="Select_RefObj" localSheetId="43">[18]!Select_RefObj</definedName>
    <definedName name="Select_RefObj" localSheetId="44">[18]!Select_RefObj</definedName>
    <definedName name="Select_RefObj" localSheetId="45">[18]!Select_RefObj</definedName>
    <definedName name="Select_RefObj" localSheetId="46">[18]!Select_RefObj</definedName>
    <definedName name="Select_RefObj" localSheetId="6">[18]!Select_RefObj</definedName>
    <definedName name="Select_RefObj" localSheetId="7">[18]!Select_RefObj</definedName>
    <definedName name="Select_RefObj" localSheetId="3">[18]!Select_RefObj</definedName>
    <definedName name="Select_RefObj" localSheetId="4">[18]!Select_RefObj</definedName>
    <definedName name="Select_RefObj" localSheetId="5">[18]!Select_RefObj</definedName>
    <definedName name="Select_RefObj">[18]!Select_RefObj</definedName>
    <definedName name="Select_RefObj1" localSheetId="9">[11]!Select_RefObj1</definedName>
    <definedName name="Select_RefObj1" localSheetId="10">[11]!Select_RefObj1</definedName>
    <definedName name="Select_RefObj1" localSheetId="11">[11]!Select_RefObj1</definedName>
    <definedName name="Select_RefObj1" localSheetId="8">[11]!Select_RefObj1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26">[11]!Select_RefObj1</definedName>
    <definedName name="Select_RefObj1" localSheetId="27">[11]!Select_RefObj1</definedName>
    <definedName name="Select_RefObj1" localSheetId="28">[11]!Select_RefObj1</definedName>
    <definedName name="Select_RefObj1" localSheetId="29">[11]!Select_RefObj1</definedName>
    <definedName name="Select_RefObj1" localSheetId="30">[11]!Select_RefObj1</definedName>
    <definedName name="Select_RefObj1" localSheetId="31">[11]!Select_RefObj1</definedName>
    <definedName name="Select_RefObj1" localSheetId="32">[11]!Select_RefObj1</definedName>
    <definedName name="Select_RefObj1" localSheetId="33">[11]!Select_RefObj1</definedName>
    <definedName name="Select_RefObj1" localSheetId="34">[11]!Select_RefObj1</definedName>
    <definedName name="Select_RefObj1" localSheetId="35">[11]!Select_RefObj1</definedName>
    <definedName name="Select_RefObj1" localSheetId="36">[11]!Select_RefObj1</definedName>
    <definedName name="Select_RefObj1" localSheetId="37">[11]!Select_RefObj1</definedName>
    <definedName name="Select_RefObj1" localSheetId="38">[11]!Select_RefObj1</definedName>
    <definedName name="Select_RefObj1" localSheetId="39">[11]!Select_RefObj1</definedName>
    <definedName name="Select_RefObj1" localSheetId="40">[11]!Select_RefObj1</definedName>
    <definedName name="Select_RefObj1" localSheetId="41">[11]!Select_RefObj1</definedName>
    <definedName name="Select_RefObj1" localSheetId="42">[11]!Select_RefObj1</definedName>
    <definedName name="Select_RefObj1" localSheetId="43">[11]!Select_RefObj1</definedName>
    <definedName name="Select_RefObj1" localSheetId="44">[11]!Select_RefObj1</definedName>
    <definedName name="Select_RefObj1" localSheetId="45">[11]!Select_RefObj1</definedName>
    <definedName name="Select_RefObj1" localSheetId="46">[11]!Select_RefObj1</definedName>
    <definedName name="Select_RefObj1" localSheetId="6">[11]!Select_RefObj1</definedName>
    <definedName name="Select_RefObj1" localSheetId="7">[11]!Select_RefObj1</definedName>
    <definedName name="Select_RefObj1" localSheetId="3">[11]!Select_RefObj1</definedName>
    <definedName name="Select_RefObj1" localSheetId="4">[11]!Select_RefObj1</definedName>
    <definedName name="Select_RefObj1" localSheetId="5">[11]!Select_RefObj1</definedName>
    <definedName name="Select_RefObj1">[11]!Select_RefObj1</definedName>
    <definedName name="Select_RefObj2" localSheetId="9">[11]!Select_RefObj2</definedName>
    <definedName name="Select_RefObj2" localSheetId="10">[11]!Select_RefObj2</definedName>
    <definedName name="Select_RefObj2" localSheetId="11">[11]!Select_RefObj2</definedName>
    <definedName name="Select_RefObj2" localSheetId="8">[11]!Select_RefObj2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26">[11]!Select_RefObj2</definedName>
    <definedName name="Select_RefObj2" localSheetId="27">[11]!Select_RefObj2</definedName>
    <definedName name="Select_RefObj2" localSheetId="28">[11]!Select_RefObj2</definedName>
    <definedName name="Select_RefObj2" localSheetId="29">[11]!Select_RefObj2</definedName>
    <definedName name="Select_RefObj2" localSheetId="30">[11]!Select_RefObj2</definedName>
    <definedName name="Select_RefObj2" localSheetId="31">[11]!Select_RefObj2</definedName>
    <definedName name="Select_RefObj2" localSheetId="32">[11]!Select_RefObj2</definedName>
    <definedName name="Select_RefObj2" localSheetId="33">[11]!Select_RefObj2</definedName>
    <definedName name="Select_RefObj2" localSheetId="34">[11]!Select_RefObj2</definedName>
    <definedName name="Select_RefObj2" localSheetId="35">[11]!Select_RefObj2</definedName>
    <definedName name="Select_RefObj2" localSheetId="36">[11]!Select_RefObj2</definedName>
    <definedName name="Select_RefObj2" localSheetId="37">[11]!Select_RefObj2</definedName>
    <definedName name="Select_RefObj2" localSheetId="38">[11]!Select_RefObj2</definedName>
    <definedName name="Select_RefObj2" localSheetId="39">[11]!Select_RefObj2</definedName>
    <definedName name="Select_RefObj2" localSheetId="40">[11]!Select_RefObj2</definedName>
    <definedName name="Select_RefObj2" localSheetId="41">[11]!Select_RefObj2</definedName>
    <definedName name="Select_RefObj2" localSheetId="42">[11]!Select_RefObj2</definedName>
    <definedName name="Select_RefObj2" localSheetId="43">[11]!Select_RefObj2</definedName>
    <definedName name="Select_RefObj2" localSheetId="44">[11]!Select_RefObj2</definedName>
    <definedName name="Select_RefObj2" localSheetId="45">[11]!Select_RefObj2</definedName>
    <definedName name="Select_RefObj2" localSheetId="46">[11]!Select_RefObj2</definedName>
    <definedName name="Select_RefObj2" localSheetId="6">[11]!Select_RefObj2</definedName>
    <definedName name="Select_RefObj2" localSheetId="7">[11]!Select_RefObj2</definedName>
    <definedName name="Select_RefObj2" localSheetId="3">[11]!Select_RefObj2</definedName>
    <definedName name="Select_RefObj2" localSheetId="4">[11]!Select_RefObj2</definedName>
    <definedName name="Select_RefObj2" localSheetId="5">[11]!Select_RefObj2</definedName>
    <definedName name="Select_RefObj2">[11]!Select_RefObj2</definedName>
    <definedName name="Select_RefOitm" localSheetId="9">[17]!Select_RefOitm</definedName>
    <definedName name="Select_RefOitm" localSheetId="10">[17]!Select_RefOitm</definedName>
    <definedName name="Select_RefOitm" localSheetId="11">[17]!Select_RefOitm</definedName>
    <definedName name="Select_RefOitm" localSheetId="8">[17]!Select_RefOitm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26">[17]!Select_RefOitm</definedName>
    <definedName name="Select_RefOitm" localSheetId="27">[17]!Select_RefOitm</definedName>
    <definedName name="Select_RefOitm" localSheetId="28">[17]!Select_RefOitm</definedName>
    <definedName name="Select_RefOitm" localSheetId="29">[17]!Select_RefOitm</definedName>
    <definedName name="Select_RefOitm" localSheetId="30">[17]!Select_RefOitm</definedName>
    <definedName name="Select_RefOitm" localSheetId="31">[17]!Select_RefOitm</definedName>
    <definedName name="Select_RefOitm" localSheetId="32">[17]!Select_RefOitm</definedName>
    <definedName name="Select_RefOitm" localSheetId="33">[17]!Select_RefOitm</definedName>
    <definedName name="Select_RefOitm" localSheetId="34">[17]!Select_RefOitm</definedName>
    <definedName name="Select_RefOitm" localSheetId="35">[17]!Select_RefOitm</definedName>
    <definedName name="Select_RefOitm" localSheetId="36">[17]!Select_RefOitm</definedName>
    <definedName name="Select_RefOitm" localSheetId="37">[17]!Select_RefOitm</definedName>
    <definedName name="Select_RefOitm" localSheetId="38">[17]!Select_RefOitm</definedName>
    <definedName name="Select_RefOitm" localSheetId="39">[17]!Select_RefOitm</definedName>
    <definedName name="Select_RefOitm" localSheetId="40">[17]!Select_RefOitm</definedName>
    <definedName name="Select_RefOitm" localSheetId="41">[17]!Select_RefOitm</definedName>
    <definedName name="Select_RefOitm" localSheetId="42">[17]!Select_RefOitm</definedName>
    <definedName name="Select_RefOitm" localSheetId="43">[17]!Select_RefOitm</definedName>
    <definedName name="Select_RefOitm" localSheetId="44">[17]!Select_RefOitm</definedName>
    <definedName name="Select_RefOitm" localSheetId="45">[17]!Select_RefOitm</definedName>
    <definedName name="Select_RefOitm" localSheetId="46">[17]!Select_RefOitm</definedName>
    <definedName name="Select_RefOitm" localSheetId="6">[17]!Select_RefOitm</definedName>
    <definedName name="Select_RefOitm" localSheetId="7">[17]!Select_RefOitm</definedName>
    <definedName name="Select_RefOitm" localSheetId="3">[17]!Select_RefOitm</definedName>
    <definedName name="Select_RefOitm" localSheetId="4">[17]!Select_RefOitm</definedName>
    <definedName name="Select_RefOitm" localSheetId="5">[17]!Select_RefOitm</definedName>
    <definedName name="Select_RefOitm">[17]!Select_RefOitm</definedName>
    <definedName name="Select_RefOpe1" localSheetId="9">[18]!Select_RefOpe1</definedName>
    <definedName name="Select_RefOpe1" localSheetId="10">[18]!Select_RefOpe1</definedName>
    <definedName name="Select_RefOpe1" localSheetId="11">[18]!Select_RefOpe1</definedName>
    <definedName name="Select_RefOpe1" localSheetId="8">[18]!Select_RefOpe1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26">[18]!Select_RefOpe1</definedName>
    <definedName name="Select_RefOpe1" localSheetId="27">[18]!Select_RefOpe1</definedName>
    <definedName name="Select_RefOpe1" localSheetId="28">[18]!Select_RefOpe1</definedName>
    <definedName name="Select_RefOpe1" localSheetId="29">[18]!Select_RefOpe1</definedName>
    <definedName name="Select_RefOpe1" localSheetId="30">[18]!Select_RefOpe1</definedName>
    <definedName name="Select_RefOpe1" localSheetId="31">[18]!Select_RefOpe1</definedName>
    <definedName name="Select_RefOpe1" localSheetId="32">[18]!Select_RefOpe1</definedName>
    <definedName name="Select_RefOpe1" localSheetId="33">[18]!Select_RefOpe1</definedName>
    <definedName name="Select_RefOpe1" localSheetId="34">[18]!Select_RefOpe1</definedName>
    <definedName name="Select_RefOpe1" localSheetId="35">[18]!Select_RefOpe1</definedName>
    <definedName name="Select_RefOpe1" localSheetId="36">[18]!Select_RefOpe1</definedName>
    <definedName name="Select_RefOpe1" localSheetId="37">[18]!Select_RefOpe1</definedName>
    <definedName name="Select_RefOpe1" localSheetId="38">[18]!Select_RefOpe1</definedName>
    <definedName name="Select_RefOpe1" localSheetId="39">[18]!Select_RefOpe1</definedName>
    <definedName name="Select_RefOpe1" localSheetId="40">[18]!Select_RefOpe1</definedName>
    <definedName name="Select_RefOpe1" localSheetId="41">[18]!Select_RefOpe1</definedName>
    <definedName name="Select_RefOpe1" localSheetId="42">[18]!Select_RefOpe1</definedName>
    <definedName name="Select_RefOpe1" localSheetId="43">[18]!Select_RefOpe1</definedName>
    <definedName name="Select_RefOpe1" localSheetId="44">[18]!Select_RefOpe1</definedName>
    <definedName name="Select_RefOpe1" localSheetId="45">[18]!Select_RefOpe1</definedName>
    <definedName name="Select_RefOpe1" localSheetId="46">[18]!Select_RefOpe1</definedName>
    <definedName name="Select_RefOpe1" localSheetId="6">[18]!Select_RefOpe1</definedName>
    <definedName name="Select_RefOpe1" localSheetId="7">[18]!Select_RefOpe1</definedName>
    <definedName name="Select_RefOpe1" localSheetId="3">[18]!Select_RefOpe1</definedName>
    <definedName name="Select_RefOpe1" localSheetId="4">[18]!Select_RefOpe1</definedName>
    <definedName name="Select_RefOpe1" localSheetId="5">[18]!Select_RefOpe1</definedName>
    <definedName name="Select_RefOpe1">[18]!Select_RefOpe1</definedName>
    <definedName name="Select_RefOpe2" localSheetId="9">[18]!Select_RefOpe2</definedName>
    <definedName name="Select_RefOpe2" localSheetId="10">[18]!Select_RefOpe2</definedName>
    <definedName name="Select_RefOpe2" localSheetId="11">[18]!Select_RefOpe2</definedName>
    <definedName name="Select_RefOpe2" localSheetId="8">[18]!Select_RefOpe2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26">[18]!Select_RefOpe2</definedName>
    <definedName name="Select_RefOpe2" localSheetId="27">[18]!Select_RefOpe2</definedName>
    <definedName name="Select_RefOpe2" localSheetId="28">[18]!Select_RefOpe2</definedName>
    <definedName name="Select_RefOpe2" localSheetId="29">[18]!Select_RefOpe2</definedName>
    <definedName name="Select_RefOpe2" localSheetId="30">[18]!Select_RefOpe2</definedName>
    <definedName name="Select_RefOpe2" localSheetId="31">[18]!Select_RefOpe2</definedName>
    <definedName name="Select_RefOpe2" localSheetId="32">[18]!Select_RefOpe2</definedName>
    <definedName name="Select_RefOpe2" localSheetId="33">[18]!Select_RefOpe2</definedName>
    <definedName name="Select_RefOpe2" localSheetId="34">[18]!Select_RefOpe2</definedName>
    <definedName name="Select_RefOpe2" localSheetId="35">[18]!Select_RefOpe2</definedName>
    <definedName name="Select_RefOpe2" localSheetId="36">[18]!Select_RefOpe2</definedName>
    <definedName name="Select_RefOpe2" localSheetId="37">[18]!Select_RefOpe2</definedName>
    <definedName name="Select_RefOpe2" localSheetId="38">[18]!Select_RefOpe2</definedName>
    <definedName name="Select_RefOpe2" localSheetId="39">[18]!Select_RefOpe2</definedName>
    <definedName name="Select_RefOpe2" localSheetId="40">[18]!Select_RefOpe2</definedName>
    <definedName name="Select_RefOpe2" localSheetId="41">[18]!Select_RefOpe2</definedName>
    <definedName name="Select_RefOpe2" localSheetId="42">[18]!Select_RefOpe2</definedName>
    <definedName name="Select_RefOpe2" localSheetId="43">[18]!Select_RefOpe2</definedName>
    <definedName name="Select_RefOpe2" localSheetId="44">[18]!Select_RefOpe2</definedName>
    <definedName name="Select_RefOpe2" localSheetId="45">[18]!Select_RefOpe2</definedName>
    <definedName name="Select_RefOpe2" localSheetId="46">[18]!Select_RefOpe2</definedName>
    <definedName name="Select_RefOpe2" localSheetId="6">[18]!Select_RefOpe2</definedName>
    <definedName name="Select_RefOpe2" localSheetId="7">[18]!Select_RefOpe2</definedName>
    <definedName name="Select_RefOpe2" localSheetId="3">[18]!Select_RefOpe2</definedName>
    <definedName name="Select_RefOpe2" localSheetId="4">[18]!Select_RefOpe2</definedName>
    <definedName name="Select_RefOpe2" localSheetId="5">[18]!Select_RefOpe2</definedName>
    <definedName name="Select_RefOpe2">[18]!Select_RefOpe2</definedName>
    <definedName name="Select_RefOpe3" localSheetId="9">[18]!Select_RefOpe3</definedName>
    <definedName name="Select_RefOpe3" localSheetId="10">[18]!Select_RefOpe3</definedName>
    <definedName name="Select_RefOpe3" localSheetId="11">[18]!Select_RefOpe3</definedName>
    <definedName name="Select_RefOpe3" localSheetId="8">[18]!Select_RefOpe3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26">[18]!Select_RefOpe3</definedName>
    <definedName name="Select_RefOpe3" localSheetId="27">[18]!Select_RefOpe3</definedName>
    <definedName name="Select_RefOpe3" localSheetId="28">[18]!Select_RefOpe3</definedName>
    <definedName name="Select_RefOpe3" localSheetId="29">[18]!Select_RefOpe3</definedName>
    <definedName name="Select_RefOpe3" localSheetId="30">[18]!Select_RefOpe3</definedName>
    <definedName name="Select_RefOpe3" localSheetId="31">[18]!Select_RefOpe3</definedName>
    <definedName name="Select_RefOpe3" localSheetId="32">[18]!Select_RefOpe3</definedName>
    <definedName name="Select_RefOpe3" localSheetId="33">[18]!Select_RefOpe3</definedName>
    <definedName name="Select_RefOpe3" localSheetId="34">[18]!Select_RefOpe3</definedName>
    <definedName name="Select_RefOpe3" localSheetId="35">[18]!Select_RefOpe3</definedName>
    <definedName name="Select_RefOpe3" localSheetId="36">[18]!Select_RefOpe3</definedName>
    <definedName name="Select_RefOpe3" localSheetId="37">[18]!Select_RefOpe3</definedName>
    <definedName name="Select_RefOpe3" localSheetId="38">[18]!Select_RefOpe3</definedName>
    <definedName name="Select_RefOpe3" localSheetId="39">[18]!Select_RefOpe3</definedName>
    <definedName name="Select_RefOpe3" localSheetId="40">[18]!Select_RefOpe3</definedName>
    <definedName name="Select_RefOpe3" localSheetId="41">[18]!Select_RefOpe3</definedName>
    <definedName name="Select_RefOpe3" localSheetId="42">[18]!Select_RefOpe3</definedName>
    <definedName name="Select_RefOpe3" localSheetId="43">[18]!Select_RefOpe3</definedName>
    <definedName name="Select_RefOpe3" localSheetId="44">[18]!Select_RefOpe3</definedName>
    <definedName name="Select_RefOpe3" localSheetId="45">[18]!Select_RefOpe3</definedName>
    <definedName name="Select_RefOpe3" localSheetId="46">[18]!Select_RefOpe3</definedName>
    <definedName name="Select_RefOpe3" localSheetId="6">[18]!Select_RefOpe3</definedName>
    <definedName name="Select_RefOpe3" localSheetId="7">[18]!Select_RefOpe3</definedName>
    <definedName name="Select_RefOpe3" localSheetId="3">[18]!Select_RefOpe3</definedName>
    <definedName name="Select_RefOpe3" localSheetId="4">[18]!Select_RefOpe3</definedName>
    <definedName name="Select_RefOpe3" localSheetId="5">[18]!Select_RefOpe3</definedName>
    <definedName name="Select_RefOpe3">[18]!Select_RefOpe3</definedName>
    <definedName name="Select_RefTbl" localSheetId="9">[17]!Select_RefTbl</definedName>
    <definedName name="Select_RefTbl" localSheetId="10">[17]!Select_RefTbl</definedName>
    <definedName name="Select_RefTbl" localSheetId="11">[17]!Select_RefTbl</definedName>
    <definedName name="Select_RefTbl" localSheetId="8">[17]!Select_RefTbl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26">[17]!Select_RefTbl</definedName>
    <definedName name="Select_RefTbl" localSheetId="27">[17]!Select_RefTbl</definedName>
    <definedName name="Select_RefTbl" localSheetId="28">[17]!Select_RefTbl</definedName>
    <definedName name="Select_RefTbl" localSheetId="29">[17]!Select_RefTbl</definedName>
    <definedName name="Select_RefTbl" localSheetId="30">[17]!Select_RefTbl</definedName>
    <definedName name="Select_RefTbl" localSheetId="31">[17]!Select_RefTbl</definedName>
    <definedName name="Select_RefTbl" localSheetId="32">[17]!Select_RefTbl</definedName>
    <definedName name="Select_RefTbl" localSheetId="33">[17]!Select_RefTbl</definedName>
    <definedName name="Select_RefTbl" localSheetId="34">[17]!Select_RefTbl</definedName>
    <definedName name="Select_RefTbl" localSheetId="35">[17]!Select_RefTbl</definedName>
    <definedName name="Select_RefTbl" localSheetId="36">[17]!Select_RefTbl</definedName>
    <definedName name="Select_RefTbl" localSheetId="37">[17]!Select_RefTbl</definedName>
    <definedName name="Select_RefTbl" localSheetId="38">[17]!Select_RefTbl</definedName>
    <definedName name="Select_RefTbl" localSheetId="39">[17]!Select_RefTbl</definedName>
    <definedName name="Select_RefTbl" localSheetId="40">[17]!Select_RefTbl</definedName>
    <definedName name="Select_RefTbl" localSheetId="41">[17]!Select_RefTbl</definedName>
    <definedName name="Select_RefTbl" localSheetId="42">[17]!Select_RefTbl</definedName>
    <definedName name="Select_RefTbl" localSheetId="43">[17]!Select_RefTbl</definedName>
    <definedName name="Select_RefTbl" localSheetId="44">[17]!Select_RefTbl</definedName>
    <definedName name="Select_RefTbl" localSheetId="45">[17]!Select_RefTbl</definedName>
    <definedName name="Select_RefTbl" localSheetId="46">[17]!Select_RefTbl</definedName>
    <definedName name="Select_RefTbl" localSheetId="6">[17]!Select_RefTbl</definedName>
    <definedName name="Select_RefTbl" localSheetId="7">[17]!Select_RefTbl</definedName>
    <definedName name="Select_RefTbl" localSheetId="3">[17]!Select_RefTbl</definedName>
    <definedName name="Select_RefTbl" localSheetId="4">[17]!Select_RefTbl</definedName>
    <definedName name="Select_RefTbl" localSheetId="5">[17]!Select_RefTbl</definedName>
    <definedName name="Select_RefTbl">[17]!Select_RefTbl</definedName>
    <definedName name="Select_RefTblI" localSheetId="9">[19]!Select_RefTblI</definedName>
    <definedName name="Select_RefTblI" localSheetId="10">[19]!Select_RefTblI</definedName>
    <definedName name="Select_RefTblI" localSheetId="11">[19]!Select_RefTblI</definedName>
    <definedName name="Select_RefTblI" localSheetId="8">[19]!Select_RefTblI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26">[19]!Select_RefTblI</definedName>
    <definedName name="Select_RefTblI" localSheetId="27">[19]!Select_RefTblI</definedName>
    <definedName name="Select_RefTblI" localSheetId="28">[19]!Select_RefTblI</definedName>
    <definedName name="Select_RefTblI" localSheetId="29">[19]!Select_RefTblI</definedName>
    <definedName name="Select_RefTblI" localSheetId="30">[19]!Select_RefTblI</definedName>
    <definedName name="Select_RefTblI" localSheetId="31">[19]!Select_RefTblI</definedName>
    <definedName name="Select_RefTblI" localSheetId="32">[19]!Select_RefTblI</definedName>
    <definedName name="Select_RefTblI" localSheetId="33">[19]!Select_RefTblI</definedName>
    <definedName name="Select_RefTblI" localSheetId="34">[19]!Select_RefTblI</definedName>
    <definedName name="Select_RefTblI" localSheetId="35">[19]!Select_RefTblI</definedName>
    <definedName name="Select_RefTblI" localSheetId="36">[19]!Select_RefTblI</definedName>
    <definedName name="Select_RefTblI" localSheetId="37">[19]!Select_RefTblI</definedName>
    <definedName name="Select_RefTblI" localSheetId="38">[19]!Select_RefTblI</definedName>
    <definedName name="Select_RefTblI" localSheetId="39">[19]!Select_RefTblI</definedName>
    <definedName name="Select_RefTblI" localSheetId="40">[19]!Select_RefTblI</definedName>
    <definedName name="Select_RefTblI" localSheetId="41">[19]!Select_RefTblI</definedName>
    <definedName name="Select_RefTblI" localSheetId="42">[19]!Select_RefTblI</definedName>
    <definedName name="Select_RefTblI" localSheetId="43">[19]!Select_RefTblI</definedName>
    <definedName name="Select_RefTblI" localSheetId="44">[19]!Select_RefTblI</definedName>
    <definedName name="Select_RefTblI" localSheetId="45">[19]!Select_RefTblI</definedName>
    <definedName name="Select_RefTblI" localSheetId="46">[19]!Select_RefTblI</definedName>
    <definedName name="Select_RefTblI" localSheetId="6">[19]!Select_RefTblI</definedName>
    <definedName name="Select_RefTblI" localSheetId="7">[19]!Select_RefTblI</definedName>
    <definedName name="Select_RefTblI" localSheetId="3">[19]!Select_RefTblI</definedName>
    <definedName name="Select_RefTblI" localSheetId="4">[19]!Select_RefTblI</definedName>
    <definedName name="Select_RefTblI" localSheetId="5">[19]!Select_RefTblI</definedName>
    <definedName name="Select_RefTblI">[19]!Select_RefTblI</definedName>
    <definedName name="Select_TBL" localSheetId="9">[20]!Select_TBL</definedName>
    <definedName name="Select_TBL" localSheetId="10">[20]!Select_TBL</definedName>
    <definedName name="Select_TBL" localSheetId="11">[20]!Select_TBL</definedName>
    <definedName name="Select_TBL" localSheetId="8">[20]!Select_TBL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26">[20]!Select_TBL</definedName>
    <definedName name="Select_TBL" localSheetId="27">[20]!Select_TBL</definedName>
    <definedName name="Select_TBL" localSheetId="28">[20]!Select_TBL</definedName>
    <definedName name="Select_TBL" localSheetId="29">[20]!Select_TBL</definedName>
    <definedName name="Select_TBL" localSheetId="30">[20]!Select_TBL</definedName>
    <definedName name="Select_TBL" localSheetId="31">[20]!Select_TBL</definedName>
    <definedName name="Select_TBL" localSheetId="32">[20]!Select_TBL</definedName>
    <definedName name="Select_TBL" localSheetId="33">[20]!Select_TBL</definedName>
    <definedName name="Select_TBL" localSheetId="34">[20]!Select_TBL</definedName>
    <definedName name="Select_TBL" localSheetId="35">[20]!Select_TBL</definedName>
    <definedName name="Select_TBL" localSheetId="36">[20]!Select_TBL</definedName>
    <definedName name="Select_TBL" localSheetId="37">[20]!Select_TBL</definedName>
    <definedName name="Select_TBL" localSheetId="38">[20]!Select_TBL</definedName>
    <definedName name="Select_TBL" localSheetId="39">[20]!Select_TBL</definedName>
    <definedName name="Select_TBL" localSheetId="40">[20]!Select_TBL</definedName>
    <definedName name="Select_TBL" localSheetId="41">[20]!Select_TBL</definedName>
    <definedName name="Select_TBL" localSheetId="42">[20]!Select_TBL</definedName>
    <definedName name="Select_TBL" localSheetId="43">[20]!Select_TBL</definedName>
    <definedName name="Select_TBL" localSheetId="44">[20]!Select_TBL</definedName>
    <definedName name="Select_TBL" localSheetId="45">[20]!Select_TBL</definedName>
    <definedName name="Select_TBL" localSheetId="46">[20]!Select_TBL</definedName>
    <definedName name="Select_TBL" localSheetId="6">[20]!Select_TBL</definedName>
    <definedName name="Select_TBL" localSheetId="7">[20]!Select_TBL</definedName>
    <definedName name="Select_TBL" localSheetId="3">[20]!Select_TBL</definedName>
    <definedName name="Select_TBL" localSheetId="4">[20]!Select_TBL</definedName>
    <definedName name="Select_TBL" localSheetId="5">[20]!Select_TBL</definedName>
    <definedName name="Select_TBL">[20]!Select_TBL</definedName>
    <definedName name="SELF_MEDICATION___PT_BII" localSheetId="9">#REF!</definedName>
    <definedName name="SELF_MEDICATION___PT_BII" localSheetId="10">#REF!</definedName>
    <definedName name="SELF_MEDICATION___PT_BII" localSheetId="11">#REF!</definedName>
    <definedName name="SELF_MEDICATION___PT_BII" localSheetId="8">#REF!</definedName>
    <definedName name="SELF_MEDICATION___PT_BII" localSheetId="12">#REF!</definedName>
    <definedName name="SELF_MEDICATION___PT_BII" localSheetId="13">#REF!</definedName>
    <definedName name="SELF_MEDICATION___PT_BII" localSheetId="14">#REF!</definedName>
    <definedName name="SELF_MEDICATION___PT_BII" localSheetId="15">#REF!</definedName>
    <definedName name="SELF_MEDICATION___PT_BII" localSheetId="16">#REF!</definedName>
    <definedName name="SELF_MEDICATION___PT_BII" localSheetId="17">#REF!</definedName>
    <definedName name="SELF_MEDICATION___PT_BII" localSheetId="18">#REF!</definedName>
    <definedName name="SELF_MEDICATION___PT_BII" localSheetId="19">#REF!</definedName>
    <definedName name="SELF_MEDICATION___PT_BII" localSheetId="20">#REF!</definedName>
    <definedName name="SELF_MEDICATION___PT_BII" localSheetId="21">#REF!</definedName>
    <definedName name="SELF_MEDICATION___PT_BII" localSheetId="22">#REF!</definedName>
    <definedName name="SELF_MEDICATION___PT_BII" localSheetId="23">#REF!</definedName>
    <definedName name="SELF_MEDICATION___PT_BII" localSheetId="24">#REF!</definedName>
    <definedName name="SELF_MEDICATION___PT_BII" localSheetId="25">#REF!</definedName>
    <definedName name="SELF_MEDICATION___PT_BII" localSheetId="26">#REF!</definedName>
    <definedName name="SELF_MEDICATION___PT_BII" localSheetId="27">#REF!</definedName>
    <definedName name="SELF_MEDICATION___PT_BII" localSheetId="28">#REF!</definedName>
    <definedName name="SELF_MEDICATION___PT_BII" localSheetId="29">#REF!</definedName>
    <definedName name="SELF_MEDICATION___PT_BII" localSheetId="30">#REF!</definedName>
    <definedName name="SELF_MEDICATION___PT_BII" localSheetId="31">#REF!</definedName>
    <definedName name="SELF_MEDICATION___PT_BII" localSheetId="32">#REF!</definedName>
    <definedName name="SELF_MEDICATION___PT_BII" localSheetId="33">#REF!</definedName>
    <definedName name="SELF_MEDICATION___PT_BII" localSheetId="34">#REF!</definedName>
    <definedName name="SELF_MEDICATION___PT_BII" localSheetId="35">#REF!</definedName>
    <definedName name="SELF_MEDICATION___PT_BII" localSheetId="36">#REF!</definedName>
    <definedName name="SELF_MEDICATION___PT_BII" localSheetId="37">#REF!</definedName>
    <definedName name="SELF_MEDICATION___PT_BII" localSheetId="38">#REF!</definedName>
    <definedName name="SELF_MEDICATION___PT_BII" localSheetId="39">#REF!</definedName>
    <definedName name="SELF_MEDICATION___PT_BII" localSheetId="40">#REF!</definedName>
    <definedName name="SELF_MEDICATION___PT_BII" localSheetId="41">#REF!</definedName>
    <definedName name="SELF_MEDICATION___PT_BII" localSheetId="42">#REF!</definedName>
    <definedName name="SELF_MEDICATION___PT_BII" localSheetId="43">#REF!</definedName>
    <definedName name="SELF_MEDICATION___PT_BII" localSheetId="44">#REF!</definedName>
    <definedName name="SELF_MEDICATION___PT_BII" localSheetId="45">#REF!</definedName>
    <definedName name="SELF_MEDICATION___PT_BII" localSheetId="46">#REF!</definedName>
    <definedName name="SELF_MEDICATION___PT_BII" localSheetId="6">#REF!</definedName>
    <definedName name="SELF_MEDICATION___PT_BII" localSheetId="7">#REF!</definedName>
    <definedName name="SELF_MEDICATION___PT_BII" localSheetId="4">#REF!</definedName>
    <definedName name="SELF_MEDICATION___PT_BII" localSheetId="5">#REF!</definedName>
    <definedName name="SELF_MEDICATION___PT_BII">#REF!</definedName>
    <definedName name="SelFileGExp" localSheetId="9">[17]!SelFileGExp</definedName>
    <definedName name="SelFileGExp" localSheetId="10">[17]!SelFileGExp</definedName>
    <definedName name="SelFileGExp" localSheetId="11">[17]!SelFileGExp</definedName>
    <definedName name="SelFileGExp" localSheetId="8">[17]!SelFileGExp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26">[17]!SelFileGExp</definedName>
    <definedName name="SelFileGExp" localSheetId="27">[17]!SelFileGExp</definedName>
    <definedName name="SelFileGExp" localSheetId="28">[17]!SelFileGExp</definedName>
    <definedName name="SelFileGExp" localSheetId="29">[17]!SelFileGExp</definedName>
    <definedName name="SelFileGExp" localSheetId="30">[17]!SelFileGExp</definedName>
    <definedName name="SelFileGExp" localSheetId="31">[17]!SelFileGExp</definedName>
    <definedName name="SelFileGExp" localSheetId="32">[17]!SelFileGExp</definedName>
    <definedName name="SelFileGExp" localSheetId="33">[17]!SelFileGExp</definedName>
    <definedName name="SelFileGExp" localSheetId="34">[17]!SelFileGExp</definedName>
    <definedName name="SelFileGExp" localSheetId="35">[17]!SelFileGExp</definedName>
    <definedName name="SelFileGExp" localSheetId="36">[17]!SelFileGExp</definedName>
    <definedName name="SelFileGExp" localSheetId="37">[17]!SelFileGExp</definedName>
    <definedName name="SelFileGExp" localSheetId="38">[17]!SelFileGExp</definedName>
    <definedName name="SelFileGExp" localSheetId="39">[17]!SelFileGExp</definedName>
    <definedName name="SelFileGExp" localSheetId="40">[17]!SelFileGExp</definedName>
    <definedName name="SelFileGExp" localSheetId="41">[17]!SelFileGExp</definedName>
    <definedName name="SelFileGExp" localSheetId="42">[17]!SelFileGExp</definedName>
    <definedName name="SelFileGExp" localSheetId="43">[17]!SelFileGExp</definedName>
    <definedName name="SelFileGExp" localSheetId="44">[17]!SelFileGExp</definedName>
    <definedName name="SelFileGExp" localSheetId="45">[17]!SelFileGExp</definedName>
    <definedName name="SelFileGExp" localSheetId="46">[17]!SelFileGExp</definedName>
    <definedName name="SelFileGExp" localSheetId="6">[17]!SelFileGExp</definedName>
    <definedName name="SelFileGExp" localSheetId="7">[17]!SelFileGExp</definedName>
    <definedName name="SelFileGExp" localSheetId="3">[17]!SelFileGExp</definedName>
    <definedName name="SelFileGExp" localSheetId="4">[17]!SelFileGExp</definedName>
    <definedName name="SelFileGExp" localSheetId="5">[17]!SelFileGExp</definedName>
    <definedName name="SelFileGExp">[17]!SelFileGExp</definedName>
    <definedName name="SelFileTblExp" localSheetId="9">[19]!SelFileTblExp</definedName>
    <definedName name="SelFileTblExp" localSheetId="10">[19]!SelFileTblExp</definedName>
    <definedName name="SelFileTblExp" localSheetId="11">[19]!SelFileTblExp</definedName>
    <definedName name="SelFileTblExp" localSheetId="8">[19]!SelFileTblExp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26">[19]!SelFileTblExp</definedName>
    <definedName name="SelFileTblExp" localSheetId="27">[19]!SelFileTblExp</definedName>
    <definedName name="SelFileTblExp" localSheetId="28">[19]!SelFileTblExp</definedName>
    <definedName name="SelFileTblExp" localSheetId="29">[19]!SelFileTblExp</definedName>
    <definedName name="SelFileTblExp" localSheetId="30">[19]!SelFileTblExp</definedName>
    <definedName name="SelFileTblExp" localSheetId="31">[19]!SelFileTblExp</definedName>
    <definedName name="SelFileTblExp" localSheetId="32">[19]!SelFileTblExp</definedName>
    <definedName name="SelFileTblExp" localSheetId="33">[19]!SelFileTblExp</definedName>
    <definedName name="SelFileTblExp" localSheetId="34">[19]!SelFileTblExp</definedName>
    <definedName name="SelFileTblExp" localSheetId="35">[19]!SelFileTblExp</definedName>
    <definedName name="SelFileTblExp" localSheetId="36">[19]!SelFileTblExp</definedName>
    <definedName name="SelFileTblExp" localSheetId="37">[19]!SelFileTblExp</definedName>
    <definedName name="SelFileTblExp" localSheetId="38">[19]!SelFileTblExp</definedName>
    <definedName name="SelFileTblExp" localSheetId="39">[19]!SelFileTblExp</definedName>
    <definedName name="SelFileTblExp" localSheetId="40">[19]!SelFileTblExp</definedName>
    <definedName name="SelFileTblExp" localSheetId="41">[19]!SelFileTblExp</definedName>
    <definedName name="SelFileTblExp" localSheetId="42">[19]!SelFileTblExp</definedName>
    <definedName name="SelFileTblExp" localSheetId="43">[19]!SelFileTblExp</definedName>
    <definedName name="SelFileTblExp" localSheetId="44">[19]!SelFileTblExp</definedName>
    <definedName name="SelFileTblExp" localSheetId="45">[19]!SelFileTblExp</definedName>
    <definedName name="SelFileTblExp" localSheetId="46">[19]!SelFileTblExp</definedName>
    <definedName name="SelFileTblExp" localSheetId="6">[19]!SelFileTblExp</definedName>
    <definedName name="SelFileTblExp" localSheetId="7">[19]!SelFileTblExp</definedName>
    <definedName name="SelFileTblExp" localSheetId="3">[19]!SelFileTblExp</definedName>
    <definedName name="SelFileTblExp" localSheetId="4">[19]!SelFileTblExp</definedName>
    <definedName name="SelFileTblExp" localSheetId="5">[19]!SelFileTblExp</definedName>
    <definedName name="SelFileTblExp">[19]!SelFileTblExp</definedName>
    <definedName name="SOFT">[2]A!$D$4:$J$8</definedName>
    <definedName name="SPT">[2]A!#REF!</definedName>
    <definedName name="sss" localSheetId="9" hidden="1">{#N/A,#N/A,FALSE,"Aging Summary";#N/A,#N/A,FALSE,"Ratio Analysis";#N/A,#N/A,FALSE,"Test 120 Day Accts";#N/A,#N/A,FALSE,"Tickmarks"}</definedName>
    <definedName name="sss" localSheetId="10" hidden="1">{#N/A,#N/A,FALSE,"Aging Summary";#N/A,#N/A,FALSE,"Ratio Analysis";#N/A,#N/A,FALSE,"Test 120 Day Accts";#N/A,#N/A,FALSE,"Tickmarks"}</definedName>
    <definedName name="sss" localSheetId="11" hidden="1">{#N/A,#N/A,FALSE,"Aging Summary";#N/A,#N/A,FALSE,"Ratio Analysis";#N/A,#N/A,FALSE,"Test 120 Day Accts";#N/A,#N/A,FALSE,"Tickmarks"}</definedName>
    <definedName name="sss" localSheetId="8" hidden="1">{#N/A,#N/A,FALSE,"Aging Summary";#N/A,#N/A,FALSE,"Ratio Analysis";#N/A,#N/A,FALSE,"Test 120 Day Accts";#N/A,#N/A,FALSE,"Tickmarks"}</definedName>
    <definedName name="sss" localSheetId="12" hidden="1">{#N/A,#N/A,FALSE,"Aging Summary";#N/A,#N/A,FALSE,"Ratio Analysis";#N/A,#N/A,FALSE,"Test 120 Day Accts";#N/A,#N/A,FALSE,"Tickmarks"}</definedName>
    <definedName name="sss" localSheetId="13" hidden="1">{#N/A,#N/A,FALSE,"Aging Summary";#N/A,#N/A,FALSE,"Ratio Analysis";#N/A,#N/A,FALSE,"Test 120 Day Accts";#N/A,#N/A,FALSE,"Tickmarks"}</definedName>
    <definedName name="sss" localSheetId="14" hidden="1">{#N/A,#N/A,FALSE,"Aging Summary";#N/A,#N/A,FALSE,"Ratio Analysis";#N/A,#N/A,FALSE,"Test 120 Day Accts";#N/A,#N/A,FALSE,"Tickmarks"}</definedName>
    <definedName name="sss" localSheetId="15" hidden="1">{#N/A,#N/A,FALSE,"Aging Summary";#N/A,#N/A,FALSE,"Ratio Analysis";#N/A,#N/A,FALSE,"Test 120 Day Accts";#N/A,#N/A,FALSE,"Tickmarks"}</definedName>
    <definedName name="sss" localSheetId="16" hidden="1">{#N/A,#N/A,FALSE,"Aging Summary";#N/A,#N/A,FALSE,"Ratio Analysis";#N/A,#N/A,FALSE,"Test 120 Day Accts";#N/A,#N/A,FALSE,"Tickmarks"}</definedName>
    <definedName name="sss" localSheetId="17" hidden="1">{#N/A,#N/A,FALSE,"Aging Summary";#N/A,#N/A,FALSE,"Ratio Analysis";#N/A,#N/A,FALSE,"Test 120 Day Accts";#N/A,#N/A,FALSE,"Tickmarks"}</definedName>
    <definedName name="sss" localSheetId="18" hidden="1">{#N/A,#N/A,FALSE,"Aging Summary";#N/A,#N/A,FALSE,"Ratio Analysis";#N/A,#N/A,FALSE,"Test 120 Day Accts";#N/A,#N/A,FALSE,"Tickmarks"}</definedName>
    <definedName name="sss" localSheetId="19" hidden="1">{#N/A,#N/A,FALSE,"Aging Summary";#N/A,#N/A,FALSE,"Ratio Analysis";#N/A,#N/A,FALSE,"Test 120 Day Accts";#N/A,#N/A,FALSE,"Tickmarks"}</definedName>
    <definedName name="sss" localSheetId="20" hidden="1">{#N/A,#N/A,FALSE,"Aging Summary";#N/A,#N/A,FALSE,"Ratio Analysis";#N/A,#N/A,FALSE,"Test 120 Day Accts";#N/A,#N/A,FALSE,"Tickmarks"}</definedName>
    <definedName name="sss" localSheetId="21" hidden="1">{#N/A,#N/A,FALSE,"Aging Summary";#N/A,#N/A,FALSE,"Ratio Analysis";#N/A,#N/A,FALSE,"Test 120 Day Accts";#N/A,#N/A,FALSE,"Tickmarks"}</definedName>
    <definedName name="sss" localSheetId="22" hidden="1">{#N/A,#N/A,FALSE,"Aging Summary";#N/A,#N/A,FALSE,"Ratio Analysis";#N/A,#N/A,FALSE,"Test 120 Day Accts";#N/A,#N/A,FALSE,"Tickmarks"}</definedName>
    <definedName name="sss" localSheetId="23" hidden="1">{#N/A,#N/A,FALSE,"Aging Summary";#N/A,#N/A,FALSE,"Ratio Analysis";#N/A,#N/A,FALSE,"Test 120 Day Accts";#N/A,#N/A,FALSE,"Tickmarks"}</definedName>
    <definedName name="sss" localSheetId="24" hidden="1">{#N/A,#N/A,FALSE,"Aging Summary";#N/A,#N/A,FALSE,"Ratio Analysis";#N/A,#N/A,FALSE,"Test 120 Day Accts";#N/A,#N/A,FALSE,"Tickmarks"}</definedName>
    <definedName name="sss" localSheetId="25" hidden="1">{#N/A,#N/A,FALSE,"Aging Summary";#N/A,#N/A,FALSE,"Ratio Analysis";#N/A,#N/A,FALSE,"Test 120 Day Accts";#N/A,#N/A,FALSE,"Tickmarks"}</definedName>
    <definedName name="sss" localSheetId="26" hidden="1">{#N/A,#N/A,FALSE,"Aging Summary";#N/A,#N/A,FALSE,"Ratio Analysis";#N/A,#N/A,FALSE,"Test 120 Day Accts";#N/A,#N/A,FALSE,"Tickmarks"}</definedName>
    <definedName name="sss" localSheetId="27" hidden="1">{#N/A,#N/A,FALSE,"Aging Summary";#N/A,#N/A,FALSE,"Ratio Analysis";#N/A,#N/A,FALSE,"Test 120 Day Accts";#N/A,#N/A,FALSE,"Tickmarks"}</definedName>
    <definedName name="sss" localSheetId="28" hidden="1">{#N/A,#N/A,FALSE,"Aging Summary";#N/A,#N/A,FALSE,"Ratio Analysis";#N/A,#N/A,FALSE,"Test 120 Day Accts";#N/A,#N/A,FALSE,"Tickmarks"}</definedName>
    <definedName name="sss" localSheetId="29" hidden="1">{#N/A,#N/A,FALSE,"Aging Summary";#N/A,#N/A,FALSE,"Ratio Analysis";#N/A,#N/A,FALSE,"Test 120 Day Accts";#N/A,#N/A,FALSE,"Tickmarks"}</definedName>
    <definedName name="sss" localSheetId="30" hidden="1">{#N/A,#N/A,FALSE,"Aging Summary";#N/A,#N/A,FALSE,"Ratio Analysis";#N/A,#N/A,FALSE,"Test 120 Day Accts";#N/A,#N/A,FALSE,"Tickmarks"}</definedName>
    <definedName name="sss" localSheetId="31" hidden="1">{#N/A,#N/A,FALSE,"Aging Summary";#N/A,#N/A,FALSE,"Ratio Analysis";#N/A,#N/A,FALSE,"Test 120 Day Accts";#N/A,#N/A,FALSE,"Tickmarks"}</definedName>
    <definedName name="sss" localSheetId="32" hidden="1">{#N/A,#N/A,FALSE,"Aging Summary";#N/A,#N/A,FALSE,"Ratio Analysis";#N/A,#N/A,FALSE,"Test 120 Day Accts";#N/A,#N/A,FALSE,"Tickmarks"}</definedName>
    <definedName name="sss" localSheetId="33" hidden="1">{#N/A,#N/A,FALSE,"Aging Summary";#N/A,#N/A,FALSE,"Ratio Analysis";#N/A,#N/A,FALSE,"Test 120 Day Accts";#N/A,#N/A,FALSE,"Tickmarks"}</definedName>
    <definedName name="sss" localSheetId="34" hidden="1">{#N/A,#N/A,FALSE,"Aging Summary";#N/A,#N/A,FALSE,"Ratio Analysis";#N/A,#N/A,FALSE,"Test 120 Day Accts";#N/A,#N/A,FALSE,"Tickmarks"}</definedName>
    <definedName name="sss" localSheetId="35" hidden="1">{#N/A,#N/A,FALSE,"Aging Summary";#N/A,#N/A,FALSE,"Ratio Analysis";#N/A,#N/A,FALSE,"Test 120 Day Accts";#N/A,#N/A,FALSE,"Tickmarks"}</definedName>
    <definedName name="sss" localSheetId="36" hidden="1">{#N/A,#N/A,FALSE,"Aging Summary";#N/A,#N/A,FALSE,"Ratio Analysis";#N/A,#N/A,FALSE,"Test 120 Day Accts";#N/A,#N/A,FALSE,"Tickmarks"}</definedName>
    <definedName name="sss" localSheetId="37" hidden="1">{#N/A,#N/A,FALSE,"Aging Summary";#N/A,#N/A,FALSE,"Ratio Analysis";#N/A,#N/A,FALSE,"Test 120 Day Accts";#N/A,#N/A,FALSE,"Tickmarks"}</definedName>
    <definedName name="sss" localSheetId="38" hidden="1">{#N/A,#N/A,FALSE,"Aging Summary";#N/A,#N/A,FALSE,"Ratio Analysis";#N/A,#N/A,FALSE,"Test 120 Day Accts";#N/A,#N/A,FALSE,"Tickmarks"}</definedName>
    <definedName name="sss" localSheetId="39" hidden="1">{#N/A,#N/A,FALSE,"Aging Summary";#N/A,#N/A,FALSE,"Ratio Analysis";#N/A,#N/A,FALSE,"Test 120 Day Accts";#N/A,#N/A,FALSE,"Tickmarks"}</definedName>
    <definedName name="sss" localSheetId="40" hidden="1">{#N/A,#N/A,FALSE,"Aging Summary";#N/A,#N/A,FALSE,"Ratio Analysis";#N/A,#N/A,FALSE,"Test 120 Day Accts";#N/A,#N/A,FALSE,"Tickmarks"}</definedName>
    <definedName name="sss" localSheetId="41" hidden="1">{#N/A,#N/A,FALSE,"Aging Summary";#N/A,#N/A,FALSE,"Ratio Analysis";#N/A,#N/A,FALSE,"Test 120 Day Accts";#N/A,#N/A,FALSE,"Tickmarks"}</definedName>
    <definedName name="sss" localSheetId="42" hidden="1">{#N/A,#N/A,FALSE,"Aging Summary";#N/A,#N/A,FALSE,"Ratio Analysis";#N/A,#N/A,FALSE,"Test 120 Day Accts";#N/A,#N/A,FALSE,"Tickmarks"}</definedName>
    <definedName name="sss" localSheetId="43" hidden="1">{#N/A,#N/A,FALSE,"Aging Summary";#N/A,#N/A,FALSE,"Ratio Analysis";#N/A,#N/A,FALSE,"Test 120 Day Accts";#N/A,#N/A,FALSE,"Tickmarks"}</definedName>
    <definedName name="sss" localSheetId="44" hidden="1">{#N/A,#N/A,FALSE,"Aging Summary";#N/A,#N/A,FALSE,"Ratio Analysis";#N/A,#N/A,FALSE,"Test 120 Day Accts";#N/A,#N/A,FALSE,"Tickmarks"}</definedName>
    <definedName name="sss" localSheetId="45" hidden="1">{#N/A,#N/A,FALSE,"Aging Summary";#N/A,#N/A,FALSE,"Ratio Analysis";#N/A,#N/A,FALSE,"Test 120 Day Accts";#N/A,#N/A,FALSE,"Tickmarks"}</definedName>
    <definedName name="sss" localSheetId="46" hidden="1">{#N/A,#N/A,FALSE,"Aging Summary";#N/A,#N/A,FALSE,"Ratio Analysis";#N/A,#N/A,FALSE,"Test 120 Day Accts";#N/A,#N/A,FALSE,"Tickmarks"}</definedName>
    <definedName name="sss" localSheetId="6" hidden="1">{#N/A,#N/A,FALSE,"Aging Summary";#N/A,#N/A,FALSE,"Ratio Analysis";#N/A,#N/A,FALSE,"Test 120 Day Accts";#N/A,#N/A,FALSE,"Tickmarks"}</definedName>
    <definedName name="sss" localSheetId="7" hidden="1">{#N/A,#N/A,FALSE,"Aging Summary";#N/A,#N/A,FALSE,"Ratio Analysis";#N/A,#N/A,FALSE,"Test 120 Day Accts";#N/A,#N/A,FALSE,"Tickmarks"}</definedName>
    <definedName name="sss" localSheetId="4" hidden="1">{#N/A,#N/A,FALSE,"Aging Summary";#N/A,#N/A,FALSE,"Ratio Analysis";#N/A,#N/A,FALSE,"Test 120 Day Accts";#N/A,#N/A,FALSE,"Tickmarks"}</definedName>
    <definedName name="sss" localSheetId="5" hidden="1">{#N/A,#N/A,FALSE,"Aging Summary";#N/A,#N/A,FALSE,"Ratio Analysis";#N/A,#N/A,FALSE,"Test 120 Day Accts";#N/A,#N/A,FALSE,"Tickmarks"}</definedName>
    <definedName name="sss" hidden="1">{#N/A,#N/A,FALSE,"Aging Summary";#N/A,#N/A,FALSE,"Ratio Analysis";#N/A,#N/A,FALSE,"Test 120 Day Accts";#N/A,#N/A,FALSE,"Tickmarks"}</definedName>
    <definedName name="sssa" localSheetId="9" hidden="1">{#N/A,#N/A,FALSE,"Aging Summary";#N/A,#N/A,FALSE,"Ratio Analysis";#N/A,#N/A,FALSE,"Test 120 Day Accts";#N/A,#N/A,FALSE,"Tickmarks"}</definedName>
    <definedName name="sssa" localSheetId="10" hidden="1">{#N/A,#N/A,FALSE,"Aging Summary";#N/A,#N/A,FALSE,"Ratio Analysis";#N/A,#N/A,FALSE,"Test 120 Day Accts";#N/A,#N/A,FALSE,"Tickmarks"}</definedName>
    <definedName name="sssa" localSheetId="11" hidden="1">{#N/A,#N/A,FALSE,"Aging Summary";#N/A,#N/A,FALSE,"Ratio Analysis";#N/A,#N/A,FALSE,"Test 120 Day Accts";#N/A,#N/A,FALSE,"Tickmarks"}</definedName>
    <definedName name="sssa" localSheetId="8" hidden="1">{#N/A,#N/A,FALSE,"Aging Summary";#N/A,#N/A,FALSE,"Ratio Analysis";#N/A,#N/A,FALSE,"Test 120 Day Accts";#N/A,#N/A,FALSE,"Tickmarks"}</definedName>
    <definedName name="sssa" localSheetId="12" hidden="1">{#N/A,#N/A,FALSE,"Aging Summary";#N/A,#N/A,FALSE,"Ratio Analysis";#N/A,#N/A,FALSE,"Test 120 Day Accts";#N/A,#N/A,FALSE,"Tickmarks"}</definedName>
    <definedName name="sssa" localSheetId="13" hidden="1">{#N/A,#N/A,FALSE,"Aging Summary";#N/A,#N/A,FALSE,"Ratio Analysis";#N/A,#N/A,FALSE,"Test 120 Day Accts";#N/A,#N/A,FALSE,"Tickmarks"}</definedName>
    <definedName name="sssa" localSheetId="14" hidden="1">{#N/A,#N/A,FALSE,"Aging Summary";#N/A,#N/A,FALSE,"Ratio Analysis";#N/A,#N/A,FALSE,"Test 120 Day Accts";#N/A,#N/A,FALSE,"Tickmarks"}</definedName>
    <definedName name="sssa" localSheetId="15" hidden="1">{#N/A,#N/A,FALSE,"Aging Summary";#N/A,#N/A,FALSE,"Ratio Analysis";#N/A,#N/A,FALSE,"Test 120 Day Accts";#N/A,#N/A,FALSE,"Tickmarks"}</definedName>
    <definedName name="sssa" localSheetId="16" hidden="1">{#N/A,#N/A,FALSE,"Aging Summary";#N/A,#N/A,FALSE,"Ratio Analysis";#N/A,#N/A,FALSE,"Test 120 Day Accts";#N/A,#N/A,FALSE,"Tickmarks"}</definedName>
    <definedName name="sssa" localSheetId="17" hidden="1">{#N/A,#N/A,FALSE,"Aging Summary";#N/A,#N/A,FALSE,"Ratio Analysis";#N/A,#N/A,FALSE,"Test 120 Day Accts";#N/A,#N/A,FALSE,"Tickmarks"}</definedName>
    <definedName name="sssa" localSheetId="18" hidden="1">{#N/A,#N/A,FALSE,"Aging Summary";#N/A,#N/A,FALSE,"Ratio Analysis";#N/A,#N/A,FALSE,"Test 120 Day Accts";#N/A,#N/A,FALSE,"Tickmarks"}</definedName>
    <definedName name="sssa" localSheetId="19" hidden="1">{#N/A,#N/A,FALSE,"Aging Summary";#N/A,#N/A,FALSE,"Ratio Analysis";#N/A,#N/A,FALSE,"Test 120 Day Accts";#N/A,#N/A,FALSE,"Tickmarks"}</definedName>
    <definedName name="sssa" localSheetId="20" hidden="1">{#N/A,#N/A,FALSE,"Aging Summary";#N/A,#N/A,FALSE,"Ratio Analysis";#N/A,#N/A,FALSE,"Test 120 Day Accts";#N/A,#N/A,FALSE,"Tickmarks"}</definedName>
    <definedName name="sssa" localSheetId="21" hidden="1">{#N/A,#N/A,FALSE,"Aging Summary";#N/A,#N/A,FALSE,"Ratio Analysis";#N/A,#N/A,FALSE,"Test 120 Day Accts";#N/A,#N/A,FALSE,"Tickmarks"}</definedName>
    <definedName name="sssa" localSheetId="22" hidden="1">{#N/A,#N/A,FALSE,"Aging Summary";#N/A,#N/A,FALSE,"Ratio Analysis";#N/A,#N/A,FALSE,"Test 120 Day Accts";#N/A,#N/A,FALSE,"Tickmarks"}</definedName>
    <definedName name="sssa" localSheetId="23" hidden="1">{#N/A,#N/A,FALSE,"Aging Summary";#N/A,#N/A,FALSE,"Ratio Analysis";#N/A,#N/A,FALSE,"Test 120 Day Accts";#N/A,#N/A,FALSE,"Tickmarks"}</definedName>
    <definedName name="sssa" localSheetId="24" hidden="1">{#N/A,#N/A,FALSE,"Aging Summary";#N/A,#N/A,FALSE,"Ratio Analysis";#N/A,#N/A,FALSE,"Test 120 Day Accts";#N/A,#N/A,FALSE,"Tickmarks"}</definedName>
    <definedName name="sssa" localSheetId="25" hidden="1">{#N/A,#N/A,FALSE,"Aging Summary";#N/A,#N/A,FALSE,"Ratio Analysis";#N/A,#N/A,FALSE,"Test 120 Day Accts";#N/A,#N/A,FALSE,"Tickmarks"}</definedName>
    <definedName name="sssa" localSheetId="26" hidden="1">{#N/A,#N/A,FALSE,"Aging Summary";#N/A,#N/A,FALSE,"Ratio Analysis";#N/A,#N/A,FALSE,"Test 120 Day Accts";#N/A,#N/A,FALSE,"Tickmarks"}</definedName>
    <definedName name="sssa" localSheetId="27" hidden="1">{#N/A,#N/A,FALSE,"Aging Summary";#N/A,#N/A,FALSE,"Ratio Analysis";#N/A,#N/A,FALSE,"Test 120 Day Accts";#N/A,#N/A,FALSE,"Tickmarks"}</definedName>
    <definedName name="sssa" localSheetId="28" hidden="1">{#N/A,#N/A,FALSE,"Aging Summary";#N/A,#N/A,FALSE,"Ratio Analysis";#N/A,#N/A,FALSE,"Test 120 Day Accts";#N/A,#N/A,FALSE,"Tickmarks"}</definedName>
    <definedName name="sssa" localSheetId="29" hidden="1">{#N/A,#N/A,FALSE,"Aging Summary";#N/A,#N/A,FALSE,"Ratio Analysis";#N/A,#N/A,FALSE,"Test 120 Day Accts";#N/A,#N/A,FALSE,"Tickmarks"}</definedName>
    <definedName name="sssa" localSheetId="30" hidden="1">{#N/A,#N/A,FALSE,"Aging Summary";#N/A,#N/A,FALSE,"Ratio Analysis";#N/A,#N/A,FALSE,"Test 120 Day Accts";#N/A,#N/A,FALSE,"Tickmarks"}</definedName>
    <definedName name="sssa" localSheetId="31" hidden="1">{#N/A,#N/A,FALSE,"Aging Summary";#N/A,#N/A,FALSE,"Ratio Analysis";#N/A,#N/A,FALSE,"Test 120 Day Accts";#N/A,#N/A,FALSE,"Tickmarks"}</definedName>
    <definedName name="sssa" localSheetId="32" hidden="1">{#N/A,#N/A,FALSE,"Aging Summary";#N/A,#N/A,FALSE,"Ratio Analysis";#N/A,#N/A,FALSE,"Test 120 Day Accts";#N/A,#N/A,FALSE,"Tickmarks"}</definedName>
    <definedName name="sssa" localSheetId="33" hidden="1">{#N/A,#N/A,FALSE,"Aging Summary";#N/A,#N/A,FALSE,"Ratio Analysis";#N/A,#N/A,FALSE,"Test 120 Day Accts";#N/A,#N/A,FALSE,"Tickmarks"}</definedName>
    <definedName name="sssa" localSheetId="34" hidden="1">{#N/A,#N/A,FALSE,"Aging Summary";#N/A,#N/A,FALSE,"Ratio Analysis";#N/A,#N/A,FALSE,"Test 120 Day Accts";#N/A,#N/A,FALSE,"Tickmarks"}</definedName>
    <definedName name="sssa" localSheetId="35" hidden="1">{#N/A,#N/A,FALSE,"Aging Summary";#N/A,#N/A,FALSE,"Ratio Analysis";#N/A,#N/A,FALSE,"Test 120 Day Accts";#N/A,#N/A,FALSE,"Tickmarks"}</definedName>
    <definedName name="sssa" localSheetId="36" hidden="1">{#N/A,#N/A,FALSE,"Aging Summary";#N/A,#N/A,FALSE,"Ratio Analysis";#N/A,#N/A,FALSE,"Test 120 Day Accts";#N/A,#N/A,FALSE,"Tickmarks"}</definedName>
    <definedName name="sssa" localSheetId="37" hidden="1">{#N/A,#N/A,FALSE,"Aging Summary";#N/A,#N/A,FALSE,"Ratio Analysis";#N/A,#N/A,FALSE,"Test 120 Day Accts";#N/A,#N/A,FALSE,"Tickmarks"}</definedName>
    <definedName name="sssa" localSheetId="38" hidden="1">{#N/A,#N/A,FALSE,"Aging Summary";#N/A,#N/A,FALSE,"Ratio Analysis";#N/A,#N/A,FALSE,"Test 120 Day Accts";#N/A,#N/A,FALSE,"Tickmarks"}</definedName>
    <definedName name="sssa" localSheetId="39" hidden="1">{#N/A,#N/A,FALSE,"Aging Summary";#N/A,#N/A,FALSE,"Ratio Analysis";#N/A,#N/A,FALSE,"Test 120 Day Accts";#N/A,#N/A,FALSE,"Tickmarks"}</definedName>
    <definedName name="sssa" localSheetId="40" hidden="1">{#N/A,#N/A,FALSE,"Aging Summary";#N/A,#N/A,FALSE,"Ratio Analysis";#N/A,#N/A,FALSE,"Test 120 Day Accts";#N/A,#N/A,FALSE,"Tickmarks"}</definedName>
    <definedName name="sssa" localSheetId="41" hidden="1">{#N/A,#N/A,FALSE,"Aging Summary";#N/A,#N/A,FALSE,"Ratio Analysis";#N/A,#N/A,FALSE,"Test 120 Day Accts";#N/A,#N/A,FALSE,"Tickmarks"}</definedName>
    <definedName name="sssa" localSheetId="42" hidden="1">{#N/A,#N/A,FALSE,"Aging Summary";#N/A,#N/A,FALSE,"Ratio Analysis";#N/A,#N/A,FALSE,"Test 120 Day Accts";#N/A,#N/A,FALSE,"Tickmarks"}</definedName>
    <definedName name="sssa" localSheetId="43" hidden="1">{#N/A,#N/A,FALSE,"Aging Summary";#N/A,#N/A,FALSE,"Ratio Analysis";#N/A,#N/A,FALSE,"Test 120 Day Accts";#N/A,#N/A,FALSE,"Tickmarks"}</definedName>
    <definedName name="sssa" localSheetId="44" hidden="1">{#N/A,#N/A,FALSE,"Aging Summary";#N/A,#N/A,FALSE,"Ratio Analysis";#N/A,#N/A,FALSE,"Test 120 Day Accts";#N/A,#N/A,FALSE,"Tickmarks"}</definedName>
    <definedName name="sssa" localSheetId="45" hidden="1">{#N/A,#N/A,FALSE,"Aging Summary";#N/A,#N/A,FALSE,"Ratio Analysis";#N/A,#N/A,FALSE,"Test 120 Day Accts";#N/A,#N/A,FALSE,"Tickmarks"}</definedName>
    <definedName name="sssa" localSheetId="46" hidden="1">{#N/A,#N/A,FALSE,"Aging Summary";#N/A,#N/A,FALSE,"Ratio Analysis";#N/A,#N/A,FALSE,"Test 120 Day Accts";#N/A,#N/A,FALSE,"Tickmarks"}</definedName>
    <definedName name="sssa" localSheetId="6" hidden="1">{#N/A,#N/A,FALSE,"Aging Summary";#N/A,#N/A,FALSE,"Ratio Analysis";#N/A,#N/A,FALSE,"Test 120 Day Accts";#N/A,#N/A,FALSE,"Tickmarks"}</definedName>
    <definedName name="sssa" localSheetId="7" hidden="1">{#N/A,#N/A,FALSE,"Aging Summary";#N/A,#N/A,FALSE,"Ratio Analysis";#N/A,#N/A,FALSE,"Test 120 Day Accts";#N/A,#N/A,FALSE,"Tickmarks"}</definedName>
    <definedName name="sssa" localSheetId="4" hidden="1">{#N/A,#N/A,FALSE,"Aging Summary";#N/A,#N/A,FALSE,"Ratio Analysis";#N/A,#N/A,FALSE,"Test 120 Day Accts";#N/A,#N/A,FALSE,"Tickmarks"}</definedName>
    <definedName name="sssa" localSheetId="5" hidden="1">{#N/A,#N/A,FALSE,"Aging Summary";#N/A,#N/A,FALSE,"Ratio Analysis";#N/A,#N/A,FALSE,"Test 120 Day Accts";#N/A,#N/A,FALSE,"Tickmarks"}</definedName>
    <definedName name="sssa" hidden="1">{#N/A,#N/A,FALSE,"Aging Summary";#N/A,#N/A,FALSE,"Ratio Analysis";#N/A,#N/A,FALSE,"Test 120 Day Accts";#N/A,#N/A,FALSE,"Tickmarks"}</definedName>
    <definedName name="ssss" localSheetId="9" hidden="1">{#N/A,#N/A,FALSE,"Aging Summary";#N/A,#N/A,FALSE,"Ratio Analysis";#N/A,#N/A,FALSE,"Test 120 Day Accts";#N/A,#N/A,FALSE,"Tickmarks"}</definedName>
    <definedName name="ssss" localSheetId="10" hidden="1">{#N/A,#N/A,FALSE,"Aging Summary";#N/A,#N/A,FALSE,"Ratio Analysis";#N/A,#N/A,FALSE,"Test 120 Day Accts";#N/A,#N/A,FALSE,"Tickmarks"}</definedName>
    <definedName name="ssss" localSheetId="11" hidden="1">{#N/A,#N/A,FALSE,"Aging Summary";#N/A,#N/A,FALSE,"Ratio Analysis";#N/A,#N/A,FALSE,"Test 120 Day Accts";#N/A,#N/A,FALSE,"Tickmarks"}</definedName>
    <definedName name="ssss" localSheetId="8" hidden="1">{#N/A,#N/A,FALSE,"Aging Summary";#N/A,#N/A,FALSE,"Ratio Analysis";#N/A,#N/A,FALSE,"Test 120 Day Accts";#N/A,#N/A,FALSE,"Tickmarks"}</definedName>
    <definedName name="ssss" localSheetId="12" hidden="1">{#N/A,#N/A,FALSE,"Aging Summary";#N/A,#N/A,FALSE,"Ratio Analysis";#N/A,#N/A,FALSE,"Test 120 Day Accts";#N/A,#N/A,FALSE,"Tickmarks"}</definedName>
    <definedName name="ssss" localSheetId="13" hidden="1">{#N/A,#N/A,FALSE,"Aging Summary";#N/A,#N/A,FALSE,"Ratio Analysis";#N/A,#N/A,FALSE,"Test 120 Day Accts";#N/A,#N/A,FALSE,"Tickmarks"}</definedName>
    <definedName name="ssss" localSheetId="14" hidden="1">{#N/A,#N/A,FALSE,"Aging Summary";#N/A,#N/A,FALSE,"Ratio Analysis";#N/A,#N/A,FALSE,"Test 120 Day Accts";#N/A,#N/A,FALSE,"Tickmarks"}</definedName>
    <definedName name="ssss" localSheetId="15" hidden="1">{#N/A,#N/A,FALSE,"Aging Summary";#N/A,#N/A,FALSE,"Ratio Analysis";#N/A,#N/A,FALSE,"Test 120 Day Accts";#N/A,#N/A,FALSE,"Tickmarks"}</definedName>
    <definedName name="ssss" localSheetId="16" hidden="1">{#N/A,#N/A,FALSE,"Aging Summary";#N/A,#N/A,FALSE,"Ratio Analysis";#N/A,#N/A,FALSE,"Test 120 Day Accts";#N/A,#N/A,FALSE,"Tickmarks"}</definedName>
    <definedName name="ssss" localSheetId="17" hidden="1">{#N/A,#N/A,FALSE,"Aging Summary";#N/A,#N/A,FALSE,"Ratio Analysis";#N/A,#N/A,FALSE,"Test 120 Day Accts";#N/A,#N/A,FALSE,"Tickmarks"}</definedName>
    <definedName name="ssss" localSheetId="18" hidden="1">{#N/A,#N/A,FALSE,"Aging Summary";#N/A,#N/A,FALSE,"Ratio Analysis";#N/A,#N/A,FALSE,"Test 120 Day Accts";#N/A,#N/A,FALSE,"Tickmarks"}</definedName>
    <definedName name="ssss" localSheetId="19" hidden="1">{#N/A,#N/A,FALSE,"Aging Summary";#N/A,#N/A,FALSE,"Ratio Analysis";#N/A,#N/A,FALSE,"Test 120 Day Accts";#N/A,#N/A,FALSE,"Tickmarks"}</definedName>
    <definedName name="ssss" localSheetId="20" hidden="1">{#N/A,#N/A,FALSE,"Aging Summary";#N/A,#N/A,FALSE,"Ratio Analysis";#N/A,#N/A,FALSE,"Test 120 Day Accts";#N/A,#N/A,FALSE,"Tickmarks"}</definedName>
    <definedName name="ssss" localSheetId="21" hidden="1">{#N/A,#N/A,FALSE,"Aging Summary";#N/A,#N/A,FALSE,"Ratio Analysis";#N/A,#N/A,FALSE,"Test 120 Day Accts";#N/A,#N/A,FALSE,"Tickmarks"}</definedName>
    <definedName name="ssss" localSheetId="22" hidden="1">{#N/A,#N/A,FALSE,"Aging Summary";#N/A,#N/A,FALSE,"Ratio Analysis";#N/A,#N/A,FALSE,"Test 120 Day Accts";#N/A,#N/A,FALSE,"Tickmarks"}</definedName>
    <definedName name="ssss" localSheetId="23" hidden="1">{#N/A,#N/A,FALSE,"Aging Summary";#N/A,#N/A,FALSE,"Ratio Analysis";#N/A,#N/A,FALSE,"Test 120 Day Accts";#N/A,#N/A,FALSE,"Tickmarks"}</definedName>
    <definedName name="ssss" localSheetId="24" hidden="1">{#N/A,#N/A,FALSE,"Aging Summary";#N/A,#N/A,FALSE,"Ratio Analysis";#N/A,#N/A,FALSE,"Test 120 Day Accts";#N/A,#N/A,FALSE,"Tickmarks"}</definedName>
    <definedName name="ssss" localSheetId="25" hidden="1">{#N/A,#N/A,FALSE,"Aging Summary";#N/A,#N/A,FALSE,"Ratio Analysis";#N/A,#N/A,FALSE,"Test 120 Day Accts";#N/A,#N/A,FALSE,"Tickmarks"}</definedName>
    <definedName name="ssss" localSheetId="26" hidden="1">{#N/A,#N/A,FALSE,"Aging Summary";#N/A,#N/A,FALSE,"Ratio Analysis";#N/A,#N/A,FALSE,"Test 120 Day Accts";#N/A,#N/A,FALSE,"Tickmarks"}</definedName>
    <definedName name="ssss" localSheetId="27" hidden="1">{#N/A,#N/A,FALSE,"Aging Summary";#N/A,#N/A,FALSE,"Ratio Analysis";#N/A,#N/A,FALSE,"Test 120 Day Accts";#N/A,#N/A,FALSE,"Tickmarks"}</definedName>
    <definedName name="ssss" localSheetId="28" hidden="1">{#N/A,#N/A,FALSE,"Aging Summary";#N/A,#N/A,FALSE,"Ratio Analysis";#N/A,#N/A,FALSE,"Test 120 Day Accts";#N/A,#N/A,FALSE,"Tickmarks"}</definedName>
    <definedName name="ssss" localSheetId="29" hidden="1">{#N/A,#N/A,FALSE,"Aging Summary";#N/A,#N/A,FALSE,"Ratio Analysis";#N/A,#N/A,FALSE,"Test 120 Day Accts";#N/A,#N/A,FALSE,"Tickmarks"}</definedName>
    <definedName name="ssss" localSheetId="30" hidden="1">{#N/A,#N/A,FALSE,"Aging Summary";#N/A,#N/A,FALSE,"Ratio Analysis";#N/A,#N/A,FALSE,"Test 120 Day Accts";#N/A,#N/A,FALSE,"Tickmarks"}</definedName>
    <definedName name="ssss" localSheetId="31" hidden="1">{#N/A,#N/A,FALSE,"Aging Summary";#N/A,#N/A,FALSE,"Ratio Analysis";#N/A,#N/A,FALSE,"Test 120 Day Accts";#N/A,#N/A,FALSE,"Tickmarks"}</definedName>
    <definedName name="ssss" localSheetId="32" hidden="1">{#N/A,#N/A,FALSE,"Aging Summary";#N/A,#N/A,FALSE,"Ratio Analysis";#N/A,#N/A,FALSE,"Test 120 Day Accts";#N/A,#N/A,FALSE,"Tickmarks"}</definedName>
    <definedName name="ssss" localSheetId="33" hidden="1">{#N/A,#N/A,FALSE,"Aging Summary";#N/A,#N/A,FALSE,"Ratio Analysis";#N/A,#N/A,FALSE,"Test 120 Day Accts";#N/A,#N/A,FALSE,"Tickmarks"}</definedName>
    <definedName name="ssss" localSheetId="34" hidden="1">{#N/A,#N/A,FALSE,"Aging Summary";#N/A,#N/A,FALSE,"Ratio Analysis";#N/A,#N/A,FALSE,"Test 120 Day Accts";#N/A,#N/A,FALSE,"Tickmarks"}</definedName>
    <definedName name="ssss" localSheetId="35" hidden="1">{#N/A,#N/A,FALSE,"Aging Summary";#N/A,#N/A,FALSE,"Ratio Analysis";#N/A,#N/A,FALSE,"Test 120 Day Accts";#N/A,#N/A,FALSE,"Tickmarks"}</definedName>
    <definedName name="ssss" localSheetId="36" hidden="1">{#N/A,#N/A,FALSE,"Aging Summary";#N/A,#N/A,FALSE,"Ratio Analysis";#N/A,#N/A,FALSE,"Test 120 Day Accts";#N/A,#N/A,FALSE,"Tickmarks"}</definedName>
    <definedName name="ssss" localSheetId="37" hidden="1">{#N/A,#N/A,FALSE,"Aging Summary";#N/A,#N/A,FALSE,"Ratio Analysis";#N/A,#N/A,FALSE,"Test 120 Day Accts";#N/A,#N/A,FALSE,"Tickmarks"}</definedName>
    <definedName name="ssss" localSheetId="38" hidden="1">{#N/A,#N/A,FALSE,"Aging Summary";#N/A,#N/A,FALSE,"Ratio Analysis";#N/A,#N/A,FALSE,"Test 120 Day Accts";#N/A,#N/A,FALSE,"Tickmarks"}</definedName>
    <definedName name="ssss" localSheetId="39" hidden="1">{#N/A,#N/A,FALSE,"Aging Summary";#N/A,#N/A,FALSE,"Ratio Analysis";#N/A,#N/A,FALSE,"Test 120 Day Accts";#N/A,#N/A,FALSE,"Tickmarks"}</definedName>
    <definedName name="ssss" localSheetId="40" hidden="1">{#N/A,#N/A,FALSE,"Aging Summary";#N/A,#N/A,FALSE,"Ratio Analysis";#N/A,#N/A,FALSE,"Test 120 Day Accts";#N/A,#N/A,FALSE,"Tickmarks"}</definedName>
    <definedName name="ssss" localSheetId="41" hidden="1">{#N/A,#N/A,FALSE,"Aging Summary";#N/A,#N/A,FALSE,"Ratio Analysis";#N/A,#N/A,FALSE,"Test 120 Day Accts";#N/A,#N/A,FALSE,"Tickmarks"}</definedName>
    <definedName name="ssss" localSheetId="42" hidden="1">{#N/A,#N/A,FALSE,"Aging Summary";#N/A,#N/A,FALSE,"Ratio Analysis";#N/A,#N/A,FALSE,"Test 120 Day Accts";#N/A,#N/A,FALSE,"Tickmarks"}</definedName>
    <definedName name="ssss" localSheetId="43" hidden="1">{#N/A,#N/A,FALSE,"Aging Summary";#N/A,#N/A,FALSE,"Ratio Analysis";#N/A,#N/A,FALSE,"Test 120 Day Accts";#N/A,#N/A,FALSE,"Tickmarks"}</definedName>
    <definedName name="ssss" localSheetId="44" hidden="1">{#N/A,#N/A,FALSE,"Aging Summary";#N/A,#N/A,FALSE,"Ratio Analysis";#N/A,#N/A,FALSE,"Test 120 Day Accts";#N/A,#N/A,FALSE,"Tickmarks"}</definedName>
    <definedName name="ssss" localSheetId="45" hidden="1">{#N/A,#N/A,FALSE,"Aging Summary";#N/A,#N/A,FALSE,"Ratio Analysis";#N/A,#N/A,FALSE,"Test 120 Day Accts";#N/A,#N/A,FALSE,"Tickmarks"}</definedName>
    <definedName name="ssss" localSheetId="46" hidden="1">{#N/A,#N/A,FALSE,"Aging Summary";#N/A,#N/A,FALSE,"Ratio Analysis";#N/A,#N/A,FALSE,"Test 120 Day Accts";#N/A,#N/A,FALSE,"Tickmarks"}</definedName>
    <definedName name="ssss" localSheetId="6" hidden="1">{#N/A,#N/A,FALSE,"Aging Summary";#N/A,#N/A,FALSE,"Ratio Analysis";#N/A,#N/A,FALSE,"Test 120 Day Accts";#N/A,#N/A,FALSE,"Tickmarks"}</definedName>
    <definedName name="ssss" localSheetId="7" hidden="1">{#N/A,#N/A,FALSE,"Aging Summary";#N/A,#N/A,FALSE,"Ratio Analysis";#N/A,#N/A,FALSE,"Test 120 Day Accts";#N/A,#N/A,FALSE,"Tickmarks"}</definedName>
    <definedName name="ssss" localSheetId="4" hidden="1">{#N/A,#N/A,FALSE,"Aging Summary";#N/A,#N/A,FALSE,"Ratio Analysis";#N/A,#N/A,FALSE,"Test 120 Day Accts";#N/A,#N/A,FALSE,"Tickmarks"}</definedName>
    <definedName name="ssss" localSheetId="5"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9">#REF!</definedName>
    <definedName name="STANDARD_ROW" localSheetId="10">#REF!</definedName>
    <definedName name="STANDARD_ROW" localSheetId="11">#REF!</definedName>
    <definedName name="STANDARD_ROW" localSheetId="8">#REF!</definedName>
    <definedName name="STANDARD_ROW" localSheetId="12">#REF!</definedName>
    <definedName name="STANDARD_ROW" localSheetId="13">#REF!</definedName>
    <definedName name="STANDARD_ROW" localSheetId="14">#REF!</definedName>
    <definedName name="STANDARD_ROW" localSheetId="15">#REF!</definedName>
    <definedName name="STANDARD_ROW" localSheetId="16">#REF!</definedName>
    <definedName name="STANDARD_ROW" localSheetId="17">#REF!</definedName>
    <definedName name="STANDARD_ROW" localSheetId="18">#REF!</definedName>
    <definedName name="STANDARD_ROW" localSheetId="19">#REF!</definedName>
    <definedName name="STANDARD_ROW" localSheetId="20">#REF!</definedName>
    <definedName name="STANDARD_ROW" localSheetId="21">#REF!</definedName>
    <definedName name="STANDARD_ROW" localSheetId="22">#REF!</definedName>
    <definedName name="STANDARD_ROW" localSheetId="23">#REF!</definedName>
    <definedName name="STANDARD_ROW" localSheetId="24">#REF!</definedName>
    <definedName name="STANDARD_ROW" localSheetId="25">#REF!</definedName>
    <definedName name="STANDARD_ROW" localSheetId="26">#REF!</definedName>
    <definedName name="STANDARD_ROW" localSheetId="27">#REF!</definedName>
    <definedName name="STANDARD_ROW" localSheetId="28">#REF!</definedName>
    <definedName name="STANDARD_ROW" localSheetId="29">#REF!</definedName>
    <definedName name="STANDARD_ROW" localSheetId="30">#REF!</definedName>
    <definedName name="STANDARD_ROW" localSheetId="31">#REF!</definedName>
    <definedName name="STANDARD_ROW" localSheetId="32">#REF!</definedName>
    <definedName name="STANDARD_ROW" localSheetId="33">#REF!</definedName>
    <definedName name="STANDARD_ROW" localSheetId="34">#REF!</definedName>
    <definedName name="STANDARD_ROW" localSheetId="35">#REF!</definedName>
    <definedName name="STANDARD_ROW" localSheetId="36">#REF!</definedName>
    <definedName name="STANDARD_ROW" localSheetId="37">#REF!</definedName>
    <definedName name="STANDARD_ROW" localSheetId="38">#REF!</definedName>
    <definedName name="STANDARD_ROW" localSheetId="39">#REF!</definedName>
    <definedName name="STANDARD_ROW" localSheetId="40">#REF!</definedName>
    <definedName name="STANDARD_ROW" localSheetId="41">#REF!</definedName>
    <definedName name="STANDARD_ROW" localSheetId="42">#REF!</definedName>
    <definedName name="STANDARD_ROW" localSheetId="43">#REF!</definedName>
    <definedName name="STANDARD_ROW" localSheetId="44">#REF!</definedName>
    <definedName name="STANDARD_ROW" localSheetId="45">#REF!</definedName>
    <definedName name="STANDARD_ROW" localSheetId="46">#REF!</definedName>
    <definedName name="STANDARD_ROW" localSheetId="6">#REF!</definedName>
    <definedName name="STANDARD_ROW" localSheetId="7">#REF!</definedName>
    <definedName name="STANDARD_ROW" localSheetId="4">#REF!</definedName>
    <definedName name="STANDARD_ROW" localSheetId="5">#REF!</definedName>
    <definedName name="STANDARD_ROW">#REF!</definedName>
    <definedName name="susan">"Comment 15"</definedName>
    <definedName name="test" localSheetId="9">#REF!</definedName>
    <definedName name="test" localSheetId="10">#REF!</definedName>
    <definedName name="test" localSheetId="11">#REF!</definedName>
    <definedName name="test" localSheetId="8">#REF!</definedName>
    <definedName name="test" localSheetId="12">#REF!</definedName>
    <definedName name="test" localSheetId="13">#REF!</definedName>
    <definedName name="test" localSheetId="14">#REF!</definedName>
    <definedName name="test" localSheetId="15">#REF!</definedName>
    <definedName name="test" localSheetId="16">#REF!</definedName>
    <definedName name="test" localSheetId="17">#REF!</definedName>
    <definedName name="test" localSheetId="18">#REF!</definedName>
    <definedName name="test" localSheetId="19">#REF!</definedName>
    <definedName name="test" localSheetId="20">#REF!</definedName>
    <definedName name="test" localSheetId="21">#REF!</definedName>
    <definedName name="test" localSheetId="22">#REF!</definedName>
    <definedName name="test" localSheetId="23">#REF!</definedName>
    <definedName name="test" localSheetId="24">#REF!</definedName>
    <definedName name="test" localSheetId="25">#REF!</definedName>
    <definedName name="test" localSheetId="26">#REF!</definedName>
    <definedName name="test" localSheetId="27">#REF!</definedName>
    <definedName name="test" localSheetId="28">#REF!</definedName>
    <definedName name="test" localSheetId="29">#REF!</definedName>
    <definedName name="test" localSheetId="30">#REF!</definedName>
    <definedName name="test" localSheetId="31">#REF!</definedName>
    <definedName name="test" localSheetId="32">#REF!</definedName>
    <definedName name="test" localSheetId="33">#REF!</definedName>
    <definedName name="test" localSheetId="34">#REF!</definedName>
    <definedName name="test" localSheetId="35">#REF!</definedName>
    <definedName name="test" localSheetId="36">#REF!</definedName>
    <definedName name="test" localSheetId="37">#REF!</definedName>
    <definedName name="test" localSheetId="38">#REF!</definedName>
    <definedName name="test" localSheetId="39">#REF!</definedName>
    <definedName name="test" localSheetId="40">#REF!</definedName>
    <definedName name="test" localSheetId="41">#REF!</definedName>
    <definedName name="test" localSheetId="42">#REF!</definedName>
    <definedName name="test" localSheetId="43">#REF!</definedName>
    <definedName name="test" localSheetId="44">#REF!</definedName>
    <definedName name="test" localSheetId="45">#REF!</definedName>
    <definedName name="test" localSheetId="46">#REF!</definedName>
    <definedName name="test" localSheetId="6">#REF!</definedName>
    <definedName name="test" localSheetId="7">#REF!</definedName>
    <definedName name="test" localSheetId="4">#REF!</definedName>
    <definedName name="test" localSheetId="5">#REF!</definedName>
    <definedName name="test">#REF!</definedName>
    <definedName name="test1"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9">#REF!</definedName>
    <definedName name="test2" localSheetId="10">#REF!</definedName>
    <definedName name="test2" localSheetId="11">#REF!</definedName>
    <definedName name="test2" localSheetId="8">#REF!</definedName>
    <definedName name="test2" localSheetId="12">#REF!</definedName>
    <definedName name="test2" localSheetId="13">#REF!</definedName>
    <definedName name="test2" localSheetId="14">#REF!</definedName>
    <definedName name="test2" localSheetId="15">#REF!</definedName>
    <definedName name="test2" localSheetId="16">#REF!</definedName>
    <definedName name="test2" localSheetId="17">#REF!</definedName>
    <definedName name="test2" localSheetId="18">#REF!</definedName>
    <definedName name="test2" localSheetId="19">#REF!</definedName>
    <definedName name="test2" localSheetId="20">#REF!</definedName>
    <definedName name="test2" localSheetId="21">#REF!</definedName>
    <definedName name="test2" localSheetId="22">#REF!</definedName>
    <definedName name="test2" localSheetId="23">#REF!</definedName>
    <definedName name="test2" localSheetId="24">#REF!</definedName>
    <definedName name="test2" localSheetId="25">#REF!</definedName>
    <definedName name="test2" localSheetId="26">#REF!</definedName>
    <definedName name="test2" localSheetId="27">#REF!</definedName>
    <definedName name="test2" localSheetId="28">#REF!</definedName>
    <definedName name="test2" localSheetId="29">#REF!</definedName>
    <definedName name="test2" localSheetId="30">#REF!</definedName>
    <definedName name="test2" localSheetId="31">#REF!</definedName>
    <definedName name="test2" localSheetId="32">#REF!</definedName>
    <definedName name="test2" localSheetId="33">#REF!</definedName>
    <definedName name="test2" localSheetId="34">#REF!</definedName>
    <definedName name="test2" localSheetId="35">#REF!</definedName>
    <definedName name="test2" localSheetId="36">#REF!</definedName>
    <definedName name="test2" localSheetId="37">#REF!</definedName>
    <definedName name="test2" localSheetId="38">#REF!</definedName>
    <definedName name="test2" localSheetId="39">#REF!</definedName>
    <definedName name="test2" localSheetId="40">#REF!</definedName>
    <definedName name="test2" localSheetId="41">#REF!</definedName>
    <definedName name="test2" localSheetId="42">#REF!</definedName>
    <definedName name="test2" localSheetId="43">#REF!</definedName>
    <definedName name="test2" localSheetId="44">#REF!</definedName>
    <definedName name="test2" localSheetId="45">#REF!</definedName>
    <definedName name="test2" localSheetId="46">#REF!</definedName>
    <definedName name="test2" localSheetId="6">#REF!</definedName>
    <definedName name="test2" localSheetId="7">#REF!</definedName>
    <definedName name="test2" localSheetId="4">#REF!</definedName>
    <definedName name="test2" localSheetId="5">#REF!</definedName>
    <definedName name="test2">#REF!</definedName>
    <definedName name="Tools"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9">#REF!</definedName>
    <definedName name="TOTAL___PT_BII" localSheetId="10">#REF!</definedName>
    <definedName name="TOTAL___PT_BII" localSheetId="11">#REF!</definedName>
    <definedName name="TOTAL___PT_BII" localSheetId="8">#REF!</definedName>
    <definedName name="TOTAL___PT_BII" localSheetId="12">#REF!</definedName>
    <definedName name="TOTAL___PT_BII" localSheetId="13">#REF!</definedName>
    <definedName name="TOTAL___PT_BII" localSheetId="14">#REF!</definedName>
    <definedName name="TOTAL___PT_BII" localSheetId="15">#REF!</definedName>
    <definedName name="TOTAL___PT_BII" localSheetId="16">#REF!</definedName>
    <definedName name="TOTAL___PT_BII" localSheetId="17">#REF!</definedName>
    <definedName name="TOTAL___PT_BII" localSheetId="18">#REF!</definedName>
    <definedName name="TOTAL___PT_BII" localSheetId="19">#REF!</definedName>
    <definedName name="TOTAL___PT_BII" localSheetId="20">#REF!</definedName>
    <definedName name="TOTAL___PT_BII" localSheetId="21">#REF!</definedName>
    <definedName name="TOTAL___PT_BII" localSheetId="22">#REF!</definedName>
    <definedName name="TOTAL___PT_BII" localSheetId="23">#REF!</definedName>
    <definedName name="TOTAL___PT_BII" localSheetId="24">#REF!</definedName>
    <definedName name="TOTAL___PT_BII" localSheetId="25">#REF!</definedName>
    <definedName name="TOTAL___PT_BII" localSheetId="26">#REF!</definedName>
    <definedName name="TOTAL___PT_BII" localSheetId="27">#REF!</definedName>
    <definedName name="TOTAL___PT_BII" localSheetId="28">#REF!</definedName>
    <definedName name="TOTAL___PT_BII" localSheetId="29">#REF!</definedName>
    <definedName name="TOTAL___PT_BII" localSheetId="30">#REF!</definedName>
    <definedName name="TOTAL___PT_BII" localSheetId="31">#REF!</definedName>
    <definedName name="TOTAL___PT_BII" localSheetId="32">#REF!</definedName>
    <definedName name="TOTAL___PT_BII" localSheetId="33">#REF!</definedName>
    <definedName name="TOTAL___PT_BII" localSheetId="34">#REF!</definedName>
    <definedName name="TOTAL___PT_BII" localSheetId="35">#REF!</definedName>
    <definedName name="TOTAL___PT_BII" localSheetId="36">#REF!</definedName>
    <definedName name="TOTAL___PT_BII" localSheetId="37">#REF!</definedName>
    <definedName name="TOTAL___PT_BII" localSheetId="38">#REF!</definedName>
    <definedName name="TOTAL___PT_BII" localSheetId="39">#REF!</definedName>
    <definedName name="TOTAL___PT_BII" localSheetId="40">#REF!</definedName>
    <definedName name="TOTAL___PT_BII" localSheetId="41">#REF!</definedName>
    <definedName name="TOTAL___PT_BII" localSheetId="42">#REF!</definedName>
    <definedName name="TOTAL___PT_BII" localSheetId="43">#REF!</definedName>
    <definedName name="TOTAL___PT_BII" localSheetId="44">#REF!</definedName>
    <definedName name="TOTAL___PT_BII" localSheetId="45">#REF!</definedName>
    <definedName name="TOTAL___PT_BII" localSheetId="46">#REF!</definedName>
    <definedName name="TOTAL___PT_BII" localSheetId="6">#REF!</definedName>
    <definedName name="TOTAL___PT_BII" localSheetId="7">#REF!</definedName>
    <definedName name="TOTAL___PT_BII" localSheetId="4">#REF!</definedName>
    <definedName name="TOTAL___PT_BII" localSheetId="5">#REF!</definedName>
    <definedName name="TOTAL___PT_BII">#REF!</definedName>
    <definedName name="Update_Act" localSheetId="9">[11]!Update_Act</definedName>
    <definedName name="Update_Act" localSheetId="10">[11]!Update_Act</definedName>
    <definedName name="Update_Act" localSheetId="11">[11]!Update_Act</definedName>
    <definedName name="Update_Act" localSheetId="8">[11]!Update_Act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26">[11]!Update_Act</definedName>
    <definedName name="Update_Act" localSheetId="27">[11]!Update_Act</definedName>
    <definedName name="Update_Act" localSheetId="28">[11]!Update_Act</definedName>
    <definedName name="Update_Act" localSheetId="29">[11]!Update_Act</definedName>
    <definedName name="Update_Act" localSheetId="30">[11]!Update_Act</definedName>
    <definedName name="Update_Act" localSheetId="31">[11]!Update_Act</definedName>
    <definedName name="Update_Act" localSheetId="32">[11]!Update_Act</definedName>
    <definedName name="Update_Act" localSheetId="33">[11]!Update_Act</definedName>
    <definedName name="Update_Act" localSheetId="34">[11]!Update_Act</definedName>
    <definedName name="Update_Act" localSheetId="35">[11]!Update_Act</definedName>
    <definedName name="Update_Act" localSheetId="36">[11]!Update_Act</definedName>
    <definedName name="Update_Act" localSheetId="37">[11]!Update_Act</definedName>
    <definedName name="Update_Act" localSheetId="38">[11]!Update_Act</definedName>
    <definedName name="Update_Act" localSheetId="39">[11]!Update_Act</definedName>
    <definedName name="Update_Act" localSheetId="40">[11]!Update_Act</definedName>
    <definedName name="Update_Act" localSheetId="41">[11]!Update_Act</definedName>
    <definedName name="Update_Act" localSheetId="42">[11]!Update_Act</definedName>
    <definedName name="Update_Act" localSheetId="43">[11]!Update_Act</definedName>
    <definedName name="Update_Act" localSheetId="44">[11]!Update_Act</definedName>
    <definedName name="Update_Act" localSheetId="45">[11]!Update_Act</definedName>
    <definedName name="Update_Act" localSheetId="46">[11]!Update_Act</definedName>
    <definedName name="Update_Act" localSheetId="6">[11]!Update_Act</definedName>
    <definedName name="Update_Act" localSheetId="7">[11]!Update_Act</definedName>
    <definedName name="Update_Act" localSheetId="3">[11]!Update_Act</definedName>
    <definedName name="Update_Act" localSheetId="4">[11]!Update_Act</definedName>
    <definedName name="Update_Act" localSheetId="5">[11]!Update_Act</definedName>
    <definedName name="Update_Act">[11]!Update_Act</definedName>
    <definedName name="Update_Flow" localSheetId="9">[11]!Update_Flow</definedName>
    <definedName name="Update_Flow" localSheetId="10">[11]!Update_Flow</definedName>
    <definedName name="Update_Flow" localSheetId="11">[11]!Update_Flow</definedName>
    <definedName name="Update_Flow" localSheetId="8">[11]!Update_Flow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26">[11]!Update_Flow</definedName>
    <definedName name="Update_Flow" localSheetId="27">[11]!Update_Flow</definedName>
    <definedName name="Update_Flow" localSheetId="28">[11]!Update_Flow</definedName>
    <definedName name="Update_Flow" localSheetId="29">[11]!Update_Flow</definedName>
    <definedName name="Update_Flow" localSheetId="30">[11]!Update_Flow</definedName>
    <definedName name="Update_Flow" localSheetId="31">[11]!Update_Flow</definedName>
    <definedName name="Update_Flow" localSheetId="32">[11]!Update_Flow</definedName>
    <definedName name="Update_Flow" localSheetId="33">[11]!Update_Flow</definedName>
    <definedName name="Update_Flow" localSheetId="34">[11]!Update_Flow</definedName>
    <definedName name="Update_Flow" localSheetId="35">[11]!Update_Flow</definedName>
    <definedName name="Update_Flow" localSheetId="36">[11]!Update_Flow</definedName>
    <definedName name="Update_Flow" localSheetId="37">[11]!Update_Flow</definedName>
    <definedName name="Update_Flow" localSheetId="38">[11]!Update_Flow</definedName>
    <definedName name="Update_Flow" localSheetId="39">[11]!Update_Flow</definedName>
    <definedName name="Update_Flow" localSheetId="40">[11]!Update_Flow</definedName>
    <definedName name="Update_Flow" localSheetId="41">[11]!Update_Flow</definedName>
    <definedName name="Update_Flow" localSheetId="42">[11]!Update_Flow</definedName>
    <definedName name="Update_Flow" localSheetId="43">[11]!Update_Flow</definedName>
    <definedName name="Update_Flow" localSheetId="44">[11]!Update_Flow</definedName>
    <definedName name="Update_Flow" localSheetId="45">[11]!Update_Flow</definedName>
    <definedName name="Update_Flow" localSheetId="46">[11]!Update_Flow</definedName>
    <definedName name="Update_Flow" localSheetId="6">[11]!Update_Flow</definedName>
    <definedName name="Update_Flow" localSheetId="7">[11]!Update_Flow</definedName>
    <definedName name="Update_Flow" localSheetId="3">[11]!Update_Flow</definedName>
    <definedName name="Update_Flow" localSheetId="4">[11]!Update_Flow</definedName>
    <definedName name="Update_Flow" localSheetId="5">[11]!Update_Flow</definedName>
    <definedName name="Update_Flow">[11]!Update_Flow</definedName>
    <definedName name="Update_Gamen" localSheetId="9">[17]!Update_Gamen</definedName>
    <definedName name="Update_Gamen" localSheetId="10">[17]!Update_Gamen</definedName>
    <definedName name="Update_Gamen" localSheetId="11">[17]!Update_Gamen</definedName>
    <definedName name="Update_Gamen" localSheetId="8">[17]!Update_Gamen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26">[17]!Update_Gamen</definedName>
    <definedName name="Update_Gamen" localSheetId="27">[17]!Update_Gamen</definedName>
    <definedName name="Update_Gamen" localSheetId="28">[17]!Update_Gamen</definedName>
    <definedName name="Update_Gamen" localSheetId="29">[17]!Update_Gamen</definedName>
    <definedName name="Update_Gamen" localSheetId="30">[17]!Update_Gamen</definedName>
    <definedName name="Update_Gamen" localSheetId="31">[17]!Update_Gamen</definedName>
    <definedName name="Update_Gamen" localSheetId="32">[17]!Update_Gamen</definedName>
    <definedName name="Update_Gamen" localSheetId="33">[17]!Update_Gamen</definedName>
    <definedName name="Update_Gamen" localSheetId="34">[17]!Update_Gamen</definedName>
    <definedName name="Update_Gamen" localSheetId="35">[17]!Update_Gamen</definedName>
    <definedName name="Update_Gamen" localSheetId="36">[17]!Update_Gamen</definedName>
    <definedName name="Update_Gamen" localSheetId="37">[17]!Update_Gamen</definedName>
    <definedName name="Update_Gamen" localSheetId="38">[17]!Update_Gamen</definedName>
    <definedName name="Update_Gamen" localSheetId="39">[17]!Update_Gamen</definedName>
    <definedName name="Update_Gamen" localSheetId="40">[17]!Update_Gamen</definedName>
    <definedName name="Update_Gamen" localSheetId="41">[17]!Update_Gamen</definedName>
    <definedName name="Update_Gamen" localSheetId="42">[17]!Update_Gamen</definedName>
    <definedName name="Update_Gamen" localSheetId="43">[17]!Update_Gamen</definedName>
    <definedName name="Update_Gamen" localSheetId="44">[17]!Update_Gamen</definedName>
    <definedName name="Update_Gamen" localSheetId="45">[17]!Update_Gamen</definedName>
    <definedName name="Update_Gamen" localSheetId="46">[17]!Update_Gamen</definedName>
    <definedName name="Update_Gamen" localSheetId="6">[17]!Update_Gamen</definedName>
    <definedName name="Update_Gamen" localSheetId="7">[17]!Update_Gamen</definedName>
    <definedName name="Update_Gamen" localSheetId="3">[17]!Update_Gamen</definedName>
    <definedName name="Update_Gamen" localSheetId="4">[17]!Update_Gamen</definedName>
    <definedName name="Update_Gamen" localSheetId="5">[17]!Update_Gamen</definedName>
    <definedName name="Update_Gamen">[17]!Update_Gamen</definedName>
    <definedName name="Update_Layer" localSheetId="9">[11]!Update_Layer</definedName>
    <definedName name="Update_Layer" localSheetId="10">[11]!Update_Layer</definedName>
    <definedName name="Update_Layer" localSheetId="11">[11]!Update_Layer</definedName>
    <definedName name="Update_Layer" localSheetId="8">[11]!Update_Layer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26">[11]!Update_Layer</definedName>
    <definedName name="Update_Layer" localSheetId="27">[11]!Update_Layer</definedName>
    <definedName name="Update_Layer" localSheetId="28">[11]!Update_Layer</definedName>
    <definedName name="Update_Layer" localSheetId="29">[11]!Update_Layer</definedName>
    <definedName name="Update_Layer" localSheetId="30">[11]!Update_Layer</definedName>
    <definedName name="Update_Layer" localSheetId="31">[11]!Update_Layer</definedName>
    <definedName name="Update_Layer" localSheetId="32">[11]!Update_Layer</definedName>
    <definedName name="Update_Layer" localSheetId="33">[11]!Update_Layer</definedName>
    <definedName name="Update_Layer" localSheetId="34">[11]!Update_Layer</definedName>
    <definedName name="Update_Layer" localSheetId="35">[11]!Update_Layer</definedName>
    <definedName name="Update_Layer" localSheetId="36">[11]!Update_Layer</definedName>
    <definedName name="Update_Layer" localSheetId="37">[11]!Update_Layer</definedName>
    <definedName name="Update_Layer" localSheetId="38">[11]!Update_Layer</definedName>
    <definedName name="Update_Layer" localSheetId="39">[11]!Update_Layer</definedName>
    <definedName name="Update_Layer" localSheetId="40">[11]!Update_Layer</definedName>
    <definedName name="Update_Layer" localSheetId="41">[11]!Update_Layer</definedName>
    <definedName name="Update_Layer" localSheetId="42">[11]!Update_Layer</definedName>
    <definedName name="Update_Layer" localSheetId="43">[11]!Update_Layer</definedName>
    <definedName name="Update_Layer" localSheetId="44">[11]!Update_Layer</definedName>
    <definedName name="Update_Layer" localSheetId="45">[11]!Update_Layer</definedName>
    <definedName name="Update_Layer" localSheetId="46">[11]!Update_Layer</definedName>
    <definedName name="Update_Layer" localSheetId="6">[11]!Update_Layer</definedName>
    <definedName name="Update_Layer" localSheetId="7">[11]!Update_Layer</definedName>
    <definedName name="Update_Layer" localSheetId="3">[11]!Update_Layer</definedName>
    <definedName name="Update_Layer" localSheetId="4">[11]!Update_Layer</definedName>
    <definedName name="Update_Layer" localSheetId="5">[11]!Update_Layer</definedName>
    <definedName name="Update_Layer">[11]!Update_Layer</definedName>
    <definedName name="Update_Obj" localSheetId="9">[11]!Update_Obj</definedName>
    <definedName name="Update_Obj" localSheetId="10">[11]!Update_Obj</definedName>
    <definedName name="Update_Obj" localSheetId="11">[11]!Update_Obj</definedName>
    <definedName name="Update_Obj" localSheetId="8">[11]!Update_Obj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26">[11]!Update_Obj</definedName>
    <definedName name="Update_Obj" localSheetId="27">[11]!Update_Obj</definedName>
    <definedName name="Update_Obj" localSheetId="28">[11]!Update_Obj</definedName>
    <definedName name="Update_Obj" localSheetId="29">[11]!Update_Obj</definedName>
    <definedName name="Update_Obj" localSheetId="30">[11]!Update_Obj</definedName>
    <definedName name="Update_Obj" localSheetId="31">[11]!Update_Obj</definedName>
    <definedName name="Update_Obj" localSheetId="32">[11]!Update_Obj</definedName>
    <definedName name="Update_Obj" localSheetId="33">[11]!Update_Obj</definedName>
    <definedName name="Update_Obj" localSheetId="34">[11]!Update_Obj</definedName>
    <definedName name="Update_Obj" localSheetId="35">[11]!Update_Obj</definedName>
    <definedName name="Update_Obj" localSheetId="36">[11]!Update_Obj</definedName>
    <definedName name="Update_Obj" localSheetId="37">[11]!Update_Obj</definedName>
    <definedName name="Update_Obj" localSheetId="38">[11]!Update_Obj</definedName>
    <definedName name="Update_Obj" localSheetId="39">[11]!Update_Obj</definedName>
    <definedName name="Update_Obj" localSheetId="40">[11]!Update_Obj</definedName>
    <definedName name="Update_Obj" localSheetId="41">[11]!Update_Obj</definedName>
    <definedName name="Update_Obj" localSheetId="42">[11]!Update_Obj</definedName>
    <definedName name="Update_Obj" localSheetId="43">[11]!Update_Obj</definedName>
    <definedName name="Update_Obj" localSheetId="44">[11]!Update_Obj</definedName>
    <definedName name="Update_Obj" localSheetId="45">[11]!Update_Obj</definedName>
    <definedName name="Update_Obj" localSheetId="46">[11]!Update_Obj</definedName>
    <definedName name="Update_Obj" localSheetId="6">[11]!Update_Obj</definedName>
    <definedName name="Update_Obj" localSheetId="7">[11]!Update_Obj</definedName>
    <definedName name="Update_Obj" localSheetId="3">[11]!Update_Obj</definedName>
    <definedName name="Update_Obj" localSheetId="4">[11]!Update_Obj</definedName>
    <definedName name="Update_Obj" localSheetId="5">[11]!Update_Obj</definedName>
    <definedName name="Update_Obj">[11]!Update_Obj</definedName>
    <definedName name="Update_Table" localSheetId="9">[19]!Update_Table</definedName>
    <definedName name="Update_Table" localSheetId="10">[19]!Update_Table</definedName>
    <definedName name="Update_Table" localSheetId="11">[19]!Update_Table</definedName>
    <definedName name="Update_Table" localSheetId="8">[19]!Update_Table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26">[19]!Update_Table</definedName>
    <definedName name="Update_Table" localSheetId="27">[19]!Update_Table</definedName>
    <definedName name="Update_Table" localSheetId="28">[19]!Update_Table</definedName>
    <definedName name="Update_Table" localSheetId="29">[19]!Update_Table</definedName>
    <definedName name="Update_Table" localSheetId="30">[19]!Update_Table</definedName>
    <definedName name="Update_Table" localSheetId="31">[19]!Update_Table</definedName>
    <definedName name="Update_Table" localSheetId="32">[19]!Update_Table</definedName>
    <definedName name="Update_Table" localSheetId="33">[19]!Update_Table</definedName>
    <definedName name="Update_Table" localSheetId="34">[19]!Update_Table</definedName>
    <definedName name="Update_Table" localSheetId="35">[19]!Update_Table</definedName>
    <definedName name="Update_Table" localSheetId="36">[19]!Update_Table</definedName>
    <definedName name="Update_Table" localSheetId="37">[19]!Update_Table</definedName>
    <definedName name="Update_Table" localSheetId="38">[19]!Update_Table</definedName>
    <definedName name="Update_Table" localSheetId="39">[19]!Update_Table</definedName>
    <definedName name="Update_Table" localSheetId="40">[19]!Update_Table</definedName>
    <definedName name="Update_Table" localSheetId="41">[19]!Update_Table</definedName>
    <definedName name="Update_Table" localSheetId="42">[19]!Update_Table</definedName>
    <definedName name="Update_Table" localSheetId="43">[19]!Update_Table</definedName>
    <definedName name="Update_Table" localSheetId="44">[19]!Update_Table</definedName>
    <definedName name="Update_Table" localSheetId="45">[19]!Update_Table</definedName>
    <definedName name="Update_Table" localSheetId="46">[19]!Update_Table</definedName>
    <definedName name="Update_Table" localSheetId="6">[19]!Update_Table</definedName>
    <definedName name="Update_Table" localSheetId="7">[19]!Update_Table</definedName>
    <definedName name="Update_Table" localSheetId="3">[19]!Update_Table</definedName>
    <definedName name="Update_Table" localSheetId="4">[19]!Update_Table</definedName>
    <definedName name="Update_Table" localSheetId="5">[19]!Update_Table</definedName>
    <definedName name="Update_Table">[19]!Update_Table</definedName>
    <definedName name="wrn.12._.Costs._.Act._.Fcast._.All." localSheetId="9" hidden="1">{#N/A,#N/A,FALSE,"Act.Fcst Costs"}</definedName>
    <definedName name="wrn.12._.Costs._.Act._.Fcast._.All." localSheetId="10" hidden="1">{#N/A,#N/A,FALSE,"Act.Fcst Costs"}</definedName>
    <definedName name="wrn.12._.Costs._.Act._.Fcast._.All." localSheetId="11" hidden="1">{#N/A,#N/A,FALSE,"Act.Fcst Costs"}</definedName>
    <definedName name="wrn.12._.Costs._.Act._.Fcast._.All." localSheetId="8" hidden="1">{#N/A,#N/A,FALSE,"Act.Fcst Costs"}</definedName>
    <definedName name="wrn.12._.Costs._.Act._.Fcast._.All." localSheetId="12" hidden="1">{#N/A,#N/A,FALSE,"Act.Fcst Costs"}</definedName>
    <definedName name="wrn.12._.Costs._.Act._.Fcast._.All." localSheetId="13" hidden="1">{#N/A,#N/A,FALSE,"Act.Fcst Costs"}</definedName>
    <definedName name="wrn.12._.Costs._.Act._.Fcast._.All." localSheetId="14" hidden="1">{#N/A,#N/A,FALSE,"Act.Fcst Costs"}</definedName>
    <definedName name="wrn.12._.Costs._.Act._.Fcast._.All." localSheetId="15" hidden="1">{#N/A,#N/A,FALSE,"Act.Fcst Costs"}</definedName>
    <definedName name="wrn.12._.Costs._.Act._.Fcast._.All." localSheetId="16" hidden="1">{#N/A,#N/A,FALSE,"Act.Fcst Costs"}</definedName>
    <definedName name="wrn.12._.Costs._.Act._.Fcast._.All." localSheetId="17" hidden="1">{#N/A,#N/A,FALSE,"Act.Fcst Costs"}</definedName>
    <definedName name="wrn.12._.Costs._.Act._.Fcast._.All." localSheetId="18" hidden="1">{#N/A,#N/A,FALSE,"Act.Fcst Costs"}</definedName>
    <definedName name="wrn.12._.Costs._.Act._.Fcast._.All." localSheetId="19" hidden="1">{#N/A,#N/A,FALSE,"Act.Fcst Costs"}</definedName>
    <definedName name="wrn.12._.Costs._.Act._.Fcast._.All." localSheetId="20" hidden="1">{#N/A,#N/A,FALSE,"Act.Fcst Costs"}</definedName>
    <definedName name="wrn.12._.Costs._.Act._.Fcast._.All." localSheetId="21" hidden="1">{#N/A,#N/A,FALSE,"Act.Fcst Costs"}</definedName>
    <definedName name="wrn.12._.Costs._.Act._.Fcast._.All." localSheetId="22" hidden="1">{#N/A,#N/A,FALSE,"Act.Fcst Costs"}</definedName>
    <definedName name="wrn.12._.Costs._.Act._.Fcast._.All." localSheetId="23" hidden="1">{#N/A,#N/A,FALSE,"Act.Fcst Costs"}</definedName>
    <definedName name="wrn.12._.Costs._.Act._.Fcast._.All." localSheetId="24" hidden="1">{#N/A,#N/A,FALSE,"Act.Fcst Costs"}</definedName>
    <definedName name="wrn.12._.Costs._.Act._.Fcast._.All." localSheetId="25" hidden="1">{#N/A,#N/A,FALSE,"Act.Fcst Costs"}</definedName>
    <definedName name="wrn.12._.Costs._.Act._.Fcast._.All." localSheetId="26" hidden="1">{#N/A,#N/A,FALSE,"Act.Fcst Costs"}</definedName>
    <definedName name="wrn.12._.Costs._.Act._.Fcast._.All." localSheetId="27" hidden="1">{#N/A,#N/A,FALSE,"Act.Fcst Costs"}</definedName>
    <definedName name="wrn.12._.Costs._.Act._.Fcast._.All." localSheetId="28" hidden="1">{#N/A,#N/A,FALSE,"Act.Fcst Costs"}</definedName>
    <definedName name="wrn.12._.Costs._.Act._.Fcast._.All." localSheetId="29" hidden="1">{#N/A,#N/A,FALSE,"Act.Fcst Costs"}</definedName>
    <definedName name="wrn.12._.Costs._.Act._.Fcast._.All." localSheetId="30" hidden="1">{#N/A,#N/A,FALSE,"Act.Fcst Costs"}</definedName>
    <definedName name="wrn.12._.Costs._.Act._.Fcast._.All." localSheetId="31" hidden="1">{#N/A,#N/A,FALSE,"Act.Fcst Costs"}</definedName>
    <definedName name="wrn.12._.Costs._.Act._.Fcast._.All." localSheetId="32" hidden="1">{#N/A,#N/A,FALSE,"Act.Fcst Costs"}</definedName>
    <definedName name="wrn.12._.Costs._.Act._.Fcast._.All." localSheetId="33" hidden="1">{#N/A,#N/A,FALSE,"Act.Fcst Costs"}</definedName>
    <definedName name="wrn.12._.Costs._.Act._.Fcast._.All." localSheetId="34" hidden="1">{#N/A,#N/A,FALSE,"Act.Fcst Costs"}</definedName>
    <definedName name="wrn.12._.Costs._.Act._.Fcast._.All." localSheetId="35" hidden="1">{#N/A,#N/A,FALSE,"Act.Fcst Costs"}</definedName>
    <definedName name="wrn.12._.Costs._.Act._.Fcast._.All." localSheetId="36" hidden="1">{#N/A,#N/A,FALSE,"Act.Fcst Costs"}</definedName>
    <definedName name="wrn.12._.Costs._.Act._.Fcast._.All." localSheetId="37" hidden="1">{#N/A,#N/A,FALSE,"Act.Fcst Costs"}</definedName>
    <definedName name="wrn.12._.Costs._.Act._.Fcast._.All." localSheetId="38" hidden="1">{#N/A,#N/A,FALSE,"Act.Fcst Costs"}</definedName>
    <definedName name="wrn.12._.Costs._.Act._.Fcast._.All." localSheetId="39" hidden="1">{#N/A,#N/A,FALSE,"Act.Fcst Costs"}</definedName>
    <definedName name="wrn.12._.Costs._.Act._.Fcast._.All." localSheetId="40" hidden="1">{#N/A,#N/A,FALSE,"Act.Fcst Costs"}</definedName>
    <definedName name="wrn.12._.Costs._.Act._.Fcast._.All." localSheetId="41" hidden="1">{#N/A,#N/A,FALSE,"Act.Fcst Costs"}</definedName>
    <definedName name="wrn.12._.Costs._.Act._.Fcast._.All." localSheetId="42" hidden="1">{#N/A,#N/A,FALSE,"Act.Fcst Costs"}</definedName>
    <definedName name="wrn.12._.Costs._.Act._.Fcast._.All." localSheetId="43" hidden="1">{#N/A,#N/A,FALSE,"Act.Fcst Costs"}</definedName>
    <definedName name="wrn.12._.Costs._.Act._.Fcast._.All." localSheetId="44" hidden="1">{#N/A,#N/A,FALSE,"Act.Fcst Costs"}</definedName>
    <definedName name="wrn.12._.Costs._.Act._.Fcast._.All." localSheetId="45" hidden="1">{#N/A,#N/A,FALSE,"Act.Fcst Costs"}</definedName>
    <definedName name="wrn.12._.Costs._.Act._.Fcast._.All." localSheetId="46" hidden="1">{#N/A,#N/A,FALSE,"Act.Fcst Costs"}</definedName>
    <definedName name="wrn.12._.Costs._.Act._.Fcast._.All." localSheetId="6" hidden="1">{#N/A,#N/A,FALSE,"Act.Fcst Costs"}</definedName>
    <definedName name="wrn.12._.Costs._.Act._.Fcast._.All." localSheetId="7" hidden="1">{#N/A,#N/A,FALSE,"Act.Fcst Costs"}</definedName>
    <definedName name="wrn.12._.Costs._.Act._.Fcast._.All." localSheetId="4" hidden="1">{#N/A,#N/A,FALSE,"Act.Fcst Costs"}</definedName>
    <definedName name="wrn.12._.Costs._.Act._.Fcast._.All." localSheetId="5" hidden="1">{#N/A,#N/A,FALSE,"Act.Fcst Costs"}</definedName>
    <definedName name="wrn.12._.Costs._.Act._.Fcast._.All." hidden="1">{#N/A,#N/A,FALSE,"Act.Fcst Costs"}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25" hidden="1">{#N/A,#N/A,FALSE,"Aging Summary";#N/A,#N/A,FALSE,"Ratio Analysis";#N/A,#N/A,FALSE,"Test 120 Day Accts";#N/A,#N/A,FALSE,"Tickmarks"}</definedName>
    <definedName name="wrn.Aging._.and._.Trend._.Analysis." localSheetId="26" hidden="1">{#N/A,#N/A,FALSE,"Aging Summary";#N/A,#N/A,FALSE,"Ratio Analysis";#N/A,#N/A,FALSE,"Test 120 Day Accts";#N/A,#N/A,FALSE,"Tickmarks"}</definedName>
    <definedName name="wrn.Aging._.and._.Trend._.Analysis." localSheetId="27" hidden="1">{#N/A,#N/A,FALSE,"Aging Summary";#N/A,#N/A,FALSE,"Ratio Analysis";#N/A,#N/A,FALSE,"Test 120 Day Accts";#N/A,#N/A,FALSE,"Tickmarks"}</definedName>
    <definedName name="wrn.Aging._.and._.Trend._.Analysis." localSheetId="28" hidden="1">{#N/A,#N/A,FALSE,"Aging Summary";#N/A,#N/A,FALSE,"Ratio Analysis";#N/A,#N/A,FALSE,"Test 120 Day Accts";#N/A,#N/A,FALSE,"Tickmarks"}</definedName>
    <definedName name="wrn.Aging._.and._.Trend._.Analysis." localSheetId="29" hidden="1">{#N/A,#N/A,FALSE,"Aging Summary";#N/A,#N/A,FALSE,"Ratio Analysis";#N/A,#N/A,FALSE,"Test 120 Day Accts";#N/A,#N/A,FALSE,"Tickmarks"}</definedName>
    <definedName name="wrn.Aging._.and._.Trend._.Analysis." localSheetId="30" hidden="1">{#N/A,#N/A,FALSE,"Aging Summary";#N/A,#N/A,FALSE,"Ratio Analysis";#N/A,#N/A,FALSE,"Test 120 Day Accts";#N/A,#N/A,FALSE,"Tickmarks"}</definedName>
    <definedName name="wrn.Aging._.and._.Trend._.Analysis." localSheetId="31" hidden="1">{#N/A,#N/A,FALSE,"Aging Summary";#N/A,#N/A,FALSE,"Ratio Analysis";#N/A,#N/A,FALSE,"Test 120 Day Accts";#N/A,#N/A,FALSE,"Tickmarks"}</definedName>
    <definedName name="wrn.Aging._.and._.Trend._.Analysis." localSheetId="32" hidden="1">{#N/A,#N/A,FALSE,"Aging Summary";#N/A,#N/A,FALSE,"Ratio Analysis";#N/A,#N/A,FALSE,"Test 120 Day Accts";#N/A,#N/A,FALSE,"Tickmarks"}</definedName>
    <definedName name="wrn.Aging._.and._.Trend._.Analysis." localSheetId="33" hidden="1">{#N/A,#N/A,FALSE,"Aging Summary";#N/A,#N/A,FALSE,"Ratio Analysis";#N/A,#N/A,FALSE,"Test 120 Day Accts";#N/A,#N/A,FALSE,"Tickmarks"}</definedName>
    <definedName name="wrn.Aging._.and._.Trend._.Analysis." localSheetId="34" hidden="1">{#N/A,#N/A,FALSE,"Aging Summary";#N/A,#N/A,FALSE,"Ratio Analysis";#N/A,#N/A,FALSE,"Test 120 Day Accts";#N/A,#N/A,FALSE,"Tickmarks"}</definedName>
    <definedName name="wrn.Aging._.and._.Trend._.Analysis." localSheetId="35" hidden="1">{#N/A,#N/A,FALSE,"Aging Summary";#N/A,#N/A,FALSE,"Ratio Analysis";#N/A,#N/A,FALSE,"Test 120 Day Accts";#N/A,#N/A,FALSE,"Tickmarks"}</definedName>
    <definedName name="wrn.Aging._.and._.Trend._.Analysis." localSheetId="36" hidden="1">{#N/A,#N/A,FALSE,"Aging Summary";#N/A,#N/A,FALSE,"Ratio Analysis";#N/A,#N/A,FALSE,"Test 120 Day Accts";#N/A,#N/A,FALSE,"Tickmarks"}</definedName>
    <definedName name="wrn.Aging._.and._.Trend._.Analysis." localSheetId="37" hidden="1">{#N/A,#N/A,FALSE,"Aging Summary";#N/A,#N/A,FALSE,"Ratio Analysis";#N/A,#N/A,FALSE,"Test 120 Day Accts";#N/A,#N/A,FALSE,"Tickmarks"}</definedName>
    <definedName name="wrn.Aging._.and._.Trend._.Analysis." localSheetId="38" hidden="1">{#N/A,#N/A,FALSE,"Aging Summary";#N/A,#N/A,FALSE,"Ratio Analysis";#N/A,#N/A,FALSE,"Test 120 Day Accts";#N/A,#N/A,FALSE,"Tickmarks"}</definedName>
    <definedName name="wrn.Aging._.and._.Trend._.Analysis." localSheetId="39" hidden="1">{#N/A,#N/A,FALSE,"Aging Summary";#N/A,#N/A,FALSE,"Ratio Analysis";#N/A,#N/A,FALSE,"Test 120 Day Accts";#N/A,#N/A,FALSE,"Tickmarks"}</definedName>
    <definedName name="wrn.Aging._.and._.Trend._.Analysis." localSheetId="40" hidden="1">{#N/A,#N/A,FALSE,"Aging Summary";#N/A,#N/A,FALSE,"Ratio Analysis";#N/A,#N/A,FALSE,"Test 120 Day Accts";#N/A,#N/A,FALSE,"Tickmarks"}</definedName>
    <definedName name="wrn.Aging._.and._.Trend._.Analysis." localSheetId="41" hidden="1">{#N/A,#N/A,FALSE,"Aging Summary";#N/A,#N/A,FALSE,"Ratio Analysis";#N/A,#N/A,FALSE,"Test 120 Day Accts";#N/A,#N/A,FALSE,"Tickmarks"}</definedName>
    <definedName name="wrn.Aging._.and._.Trend._.Analysis." localSheetId="42" hidden="1">{#N/A,#N/A,FALSE,"Aging Summary";#N/A,#N/A,FALSE,"Ratio Analysis";#N/A,#N/A,FALSE,"Test 120 Day Accts";#N/A,#N/A,FALSE,"Tickmarks"}</definedName>
    <definedName name="wrn.Aging._.and._.Trend._.Analysis." localSheetId="43" hidden="1">{#N/A,#N/A,FALSE,"Aging Summary";#N/A,#N/A,FALSE,"Ratio Analysis";#N/A,#N/A,FALSE,"Test 120 Day Accts";#N/A,#N/A,FALSE,"Tickmarks"}</definedName>
    <definedName name="wrn.Aging._.and._.Trend._.Analysis." localSheetId="44" hidden="1">{#N/A,#N/A,FALSE,"Aging Summary";#N/A,#N/A,FALSE,"Ratio Analysis";#N/A,#N/A,FALSE,"Test 120 Day Accts";#N/A,#N/A,FALSE,"Tickmarks"}</definedName>
    <definedName name="wrn.Aging._.and._.Trend._.Analysis." localSheetId="45" hidden="1">{#N/A,#N/A,FALSE,"Aging Summary";#N/A,#N/A,FALSE,"Ratio Analysis";#N/A,#N/A,FALSE,"Test 120 Day Accts";#N/A,#N/A,FALSE,"Tickmarks"}</definedName>
    <definedName name="wrn.Aging._.and._.Trend._.Analysis." localSheetId="46"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localSheetId="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localSheetId="9" hidden="1">{"Admin Costs",#N/A,FALSE,"Act.Fcst Costs"}</definedName>
    <definedName name="wrn.Debbie._.Hawkins." localSheetId="10" hidden="1">{"Admin Costs",#N/A,FALSE,"Act.Fcst Costs"}</definedName>
    <definedName name="wrn.Debbie._.Hawkins." localSheetId="11" hidden="1">{"Admin Costs",#N/A,FALSE,"Act.Fcst Costs"}</definedName>
    <definedName name="wrn.Debbie._.Hawkins." localSheetId="8" hidden="1">{"Admin Costs",#N/A,FALSE,"Act.Fcst Costs"}</definedName>
    <definedName name="wrn.Debbie._.Hawkins." localSheetId="12" hidden="1">{"Admin Costs",#N/A,FALSE,"Act.Fcst Costs"}</definedName>
    <definedName name="wrn.Debbie._.Hawkins." localSheetId="13" hidden="1">{"Admin Costs",#N/A,FALSE,"Act.Fcst Costs"}</definedName>
    <definedName name="wrn.Debbie._.Hawkins." localSheetId="14" hidden="1">{"Admin Costs",#N/A,FALSE,"Act.Fcst Costs"}</definedName>
    <definedName name="wrn.Debbie._.Hawkins." localSheetId="15" hidden="1">{"Admin Costs",#N/A,FALSE,"Act.Fcst Costs"}</definedName>
    <definedName name="wrn.Debbie._.Hawkins." localSheetId="16" hidden="1">{"Admin Costs",#N/A,FALSE,"Act.Fcst Costs"}</definedName>
    <definedName name="wrn.Debbie._.Hawkins." localSheetId="17" hidden="1">{"Admin Costs",#N/A,FALSE,"Act.Fcst Costs"}</definedName>
    <definedName name="wrn.Debbie._.Hawkins." localSheetId="18" hidden="1">{"Admin Costs",#N/A,FALSE,"Act.Fcst Costs"}</definedName>
    <definedName name="wrn.Debbie._.Hawkins." localSheetId="19" hidden="1">{"Admin Costs",#N/A,FALSE,"Act.Fcst Costs"}</definedName>
    <definedName name="wrn.Debbie._.Hawkins." localSheetId="20" hidden="1">{"Admin Costs",#N/A,FALSE,"Act.Fcst Costs"}</definedName>
    <definedName name="wrn.Debbie._.Hawkins." localSheetId="21" hidden="1">{"Admin Costs",#N/A,FALSE,"Act.Fcst Costs"}</definedName>
    <definedName name="wrn.Debbie._.Hawkins." localSheetId="22" hidden="1">{"Admin Costs",#N/A,FALSE,"Act.Fcst Costs"}</definedName>
    <definedName name="wrn.Debbie._.Hawkins." localSheetId="23" hidden="1">{"Admin Costs",#N/A,FALSE,"Act.Fcst Costs"}</definedName>
    <definedName name="wrn.Debbie._.Hawkins." localSheetId="24" hidden="1">{"Admin Costs",#N/A,FALSE,"Act.Fcst Costs"}</definedName>
    <definedName name="wrn.Debbie._.Hawkins." localSheetId="25" hidden="1">{"Admin Costs",#N/A,FALSE,"Act.Fcst Costs"}</definedName>
    <definedName name="wrn.Debbie._.Hawkins." localSheetId="26" hidden="1">{"Admin Costs",#N/A,FALSE,"Act.Fcst Costs"}</definedName>
    <definedName name="wrn.Debbie._.Hawkins." localSheetId="27" hidden="1">{"Admin Costs",#N/A,FALSE,"Act.Fcst Costs"}</definedName>
    <definedName name="wrn.Debbie._.Hawkins." localSheetId="28" hidden="1">{"Admin Costs",#N/A,FALSE,"Act.Fcst Costs"}</definedName>
    <definedName name="wrn.Debbie._.Hawkins." localSheetId="29" hidden="1">{"Admin Costs",#N/A,FALSE,"Act.Fcst Costs"}</definedName>
    <definedName name="wrn.Debbie._.Hawkins." localSheetId="30" hidden="1">{"Admin Costs",#N/A,FALSE,"Act.Fcst Costs"}</definedName>
    <definedName name="wrn.Debbie._.Hawkins." localSheetId="31" hidden="1">{"Admin Costs",#N/A,FALSE,"Act.Fcst Costs"}</definedName>
    <definedName name="wrn.Debbie._.Hawkins." localSheetId="32" hidden="1">{"Admin Costs",#N/A,FALSE,"Act.Fcst Costs"}</definedName>
    <definedName name="wrn.Debbie._.Hawkins." localSheetId="33" hidden="1">{"Admin Costs",#N/A,FALSE,"Act.Fcst Costs"}</definedName>
    <definedName name="wrn.Debbie._.Hawkins." localSheetId="34" hidden="1">{"Admin Costs",#N/A,FALSE,"Act.Fcst Costs"}</definedName>
    <definedName name="wrn.Debbie._.Hawkins." localSheetId="35" hidden="1">{"Admin Costs",#N/A,FALSE,"Act.Fcst Costs"}</definedName>
    <definedName name="wrn.Debbie._.Hawkins." localSheetId="36" hidden="1">{"Admin Costs",#N/A,FALSE,"Act.Fcst Costs"}</definedName>
    <definedName name="wrn.Debbie._.Hawkins." localSheetId="37" hidden="1">{"Admin Costs",#N/A,FALSE,"Act.Fcst Costs"}</definedName>
    <definedName name="wrn.Debbie._.Hawkins." localSheetId="38" hidden="1">{"Admin Costs",#N/A,FALSE,"Act.Fcst Costs"}</definedName>
    <definedName name="wrn.Debbie._.Hawkins." localSheetId="39" hidden="1">{"Admin Costs",#N/A,FALSE,"Act.Fcst Costs"}</definedName>
    <definedName name="wrn.Debbie._.Hawkins." localSheetId="40" hidden="1">{"Admin Costs",#N/A,FALSE,"Act.Fcst Costs"}</definedName>
    <definedName name="wrn.Debbie._.Hawkins." localSheetId="41" hidden="1">{"Admin Costs",#N/A,FALSE,"Act.Fcst Costs"}</definedName>
    <definedName name="wrn.Debbie._.Hawkins." localSheetId="42" hidden="1">{"Admin Costs",#N/A,FALSE,"Act.Fcst Costs"}</definedName>
    <definedName name="wrn.Debbie._.Hawkins." localSheetId="43" hidden="1">{"Admin Costs",#N/A,FALSE,"Act.Fcst Costs"}</definedName>
    <definedName name="wrn.Debbie._.Hawkins." localSheetId="44" hidden="1">{"Admin Costs",#N/A,FALSE,"Act.Fcst Costs"}</definedName>
    <definedName name="wrn.Debbie._.Hawkins." localSheetId="45" hidden="1">{"Admin Costs",#N/A,FALSE,"Act.Fcst Costs"}</definedName>
    <definedName name="wrn.Debbie._.Hawkins." localSheetId="46" hidden="1">{"Admin Costs",#N/A,FALSE,"Act.Fcst Costs"}</definedName>
    <definedName name="wrn.Debbie._.Hawkins." localSheetId="6" hidden="1">{"Admin Costs",#N/A,FALSE,"Act.Fcst Costs"}</definedName>
    <definedName name="wrn.Debbie._.Hawkins." localSheetId="7" hidden="1">{"Admin Costs",#N/A,FALSE,"Act.Fcst Costs"}</definedName>
    <definedName name="wrn.Debbie._.Hawkins." localSheetId="4" hidden="1">{"Admin Costs",#N/A,FALSE,"Act.Fcst Costs"}</definedName>
    <definedName name="wrn.Debbie._.Hawkins." localSheetId="5" hidden="1">{"Admin Costs",#N/A,FALSE,"Act.Fcst Costs"}</definedName>
    <definedName name="wrn.Debbie._.Hawkins." hidden="1">{"Admin Costs",#N/A,FALSE,"Act.Fcst Costs"}</definedName>
    <definedName name="wrn.George._.Viska." localSheetId="9" hidden="1">{#N/A,#N/A,FALSE,"Cost Report";#N/A,#N/A,FALSE,"Qtly Summ.";#N/A,#N/A,FALSE,"Mar  Qtr";#N/A,#N/A,FALSE,"Report Summary"}</definedName>
    <definedName name="wrn.George._.Viska." localSheetId="10" hidden="1">{#N/A,#N/A,FALSE,"Cost Report";#N/A,#N/A,FALSE,"Qtly Summ.";#N/A,#N/A,FALSE,"Mar  Qtr";#N/A,#N/A,FALSE,"Report Summary"}</definedName>
    <definedName name="wrn.George._.Viska." localSheetId="11" hidden="1">{#N/A,#N/A,FALSE,"Cost Report";#N/A,#N/A,FALSE,"Qtly Summ.";#N/A,#N/A,FALSE,"Mar  Qtr";#N/A,#N/A,FALSE,"Report Summary"}</definedName>
    <definedName name="wrn.George._.Viska." localSheetId="8" hidden="1">{#N/A,#N/A,FALSE,"Cost Report";#N/A,#N/A,FALSE,"Qtly Summ.";#N/A,#N/A,FALSE,"Mar  Qtr";#N/A,#N/A,FALSE,"Report Summary"}</definedName>
    <definedName name="wrn.George._.Viska." localSheetId="12" hidden="1">{#N/A,#N/A,FALSE,"Cost Report";#N/A,#N/A,FALSE,"Qtly Summ.";#N/A,#N/A,FALSE,"Mar  Qtr";#N/A,#N/A,FALSE,"Report Summary"}</definedName>
    <definedName name="wrn.George._.Viska." localSheetId="13" hidden="1">{#N/A,#N/A,FALSE,"Cost Report";#N/A,#N/A,FALSE,"Qtly Summ.";#N/A,#N/A,FALSE,"Mar  Qtr";#N/A,#N/A,FALSE,"Report Summary"}</definedName>
    <definedName name="wrn.George._.Viska." localSheetId="14" hidden="1">{#N/A,#N/A,FALSE,"Cost Report";#N/A,#N/A,FALSE,"Qtly Summ.";#N/A,#N/A,FALSE,"Mar  Qtr";#N/A,#N/A,FALSE,"Report Summary"}</definedName>
    <definedName name="wrn.George._.Viska." localSheetId="15" hidden="1">{#N/A,#N/A,FALSE,"Cost Report";#N/A,#N/A,FALSE,"Qtly Summ.";#N/A,#N/A,FALSE,"Mar  Qtr";#N/A,#N/A,FALSE,"Report Summary"}</definedName>
    <definedName name="wrn.George._.Viska." localSheetId="16" hidden="1">{#N/A,#N/A,FALSE,"Cost Report";#N/A,#N/A,FALSE,"Qtly Summ.";#N/A,#N/A,FALSE,"Mar  Qtr";#N/A,#N/A,FALSE,"Report Summary"}</definedName>
    <definedName name="wrn.George._.Viska." localSheetId="17" hidden="1">{#N/A,#N/A,FALSE,"Cost Report";#N/A,#N/A,FALSE,"Qtly Summ.";#N/A,#N/A,FALSE,"Mar  Qtr";#N/A,#N/A,FALSE,"Report Summary"}</definedName>
    <definedName name="wrn.George._.Viska." localSheetId="18" hidden="1">{#N/A,#N/A,FALSE,"Cost Report";#N/A,#N/A,FALSE,"Qtly Summ.";#N/A,#N/A,FALSE,"Mar  Qtr";#N/A,#N/A,FALSE,"Report Summary"}</definedName>
    <definedName name="wrn.George._.Viska." localSheetId="19" hidden="1">{#N/A,#N/A,FALSE,"Cost Report";#N/A,#N/A,FALSE,"Qtly Summ.";#N/A,#N/A,FALSE,"Mar  Qtr";#N/A,#N/A,FALSE,"Report Summary"}</definedName>
    <definedName name="wrn.George._.Viska." localSheetId="20" hidden="1">{#N/A,#N/A,FALSE,"Cost Report";#N/A,#N/A,FALSE,"Qtly Summ.";#N/A,#N/A,FALSE,"Mar  Qtr";#N/A,#N/A,FALSE,"Report Summary"}</definedName>
    <definedName name="wrn.George._.Viska." localSheetId="21" hidden="1">{#N/A,#N/A,FALSE,"Cost Report";#N/A,#N/A,FALSE,"Qtly Summ.";#N/A,#N/A,FALSE,"Mar  Qtr";#N/A,#N/A,FALSE,"Report Summary"}</definedName>
    <definedName name="wrn.George._.Viska." localSheetId="22" hidden="1">{#N/A,#N/A,FALSE,"Cost Report";#N/A,#N/A,FALSE,"Qtly Summ.";#N/A,#N/A,FALSE,"Mar  Qtr";#N/A,#N/A,FALSE,"Report Summary"}</definedName>
    <definedName name="wrn.George._.Viska." localSheetId="23" hidden="1">{#N/A,#N/A,FALSE,"Cost Report";#N/A,#N/A,FALSE,"Qtly Summ.";#N/A,#N/A,FALSE,"Mar  Qtr";#N/A,#N/A,FALSE,"Report Summary"}</definedName>
    <definedName name="wrn.George._.Viska." localSheetId="24" hidden="1">{#N/A,#N/A,FALSE,"Cost Report";#N/A,#N/A,FALSE,"Qtly Summ.";#N/A,#N/A,FALSE,"Mar  Qtr";#N/A,#N/A,FALSE,"Report Summary"}</definedName>
    <definedName name="wrn.George._.Viska." localSheetId="25" hidden="1">{#N/A,#N/A,FALSE,"Cost Report";#N/A,#N/A,FALSE,"Qtly Summ.";#N/A,#N/A,FALSE,"Mar  Qtr";#N/A,#N/A,FALSE,"Report Summary"}</definedName>
    <definedName name="wrn.George._.Viska." localSheetId="26" hidden="1">{#N/A,#N/A,FALSE,"Cost Report";#N/A,#N/A,FALSE,"Qtly Summ.";#N/A,#N/A,FALSE,"Mar  Qtr";#N/A,#N/A,FALSE,"Report Summary"}</definedName>
    <definedName name="wrn.George._.Viska." localSheetId="27" hidden="1">{#N/A,#N/A,FALSE,"Cost Report";#N/A,#N/A,FALSE,"Qtly Summ.";#N/A,#N/A,FALSE,"Mar  Qtr";#N/A,#N/A,FALSE,"Report Summary"}</definedName>
    <definedName name="wrn.George._.Viska." localSheetId="28" hidden="1">{#N/A,#N/A,FALSE,"Cost Report";#N/A,#N/A,FALSE,"Qtly Summ.";#N/A,#N/A,FALSE,"Mar  Qtr";#N/A,#N/A,FALSE,"Report Summary"}</definedName>
    <definedName name="wrn.George._.Viska." localSheetId="29" hidden="1">{#N/A,#N/A,FALSE,"Cost Report";#N/A,#N/A,FALSE,"Qtly Summ.";#N/A,#N/A,FALSE,"Mar  Qtr";#N/A,#N/A,FALSE,"Report Summary"}</definedName>
    <definedName name="wrn.George._.Viska." localSheetId="30" hidden="1">{#N/A,#N/A,FALSE,"Cost Report";#N/A,#N/A,FALSE,"Qtly Summ.";#N/A,#N/A,FALSE,"Mar  Qtr";#N/A,#N/A,FALSE,"Report Summary"}</definedName>
    <definedName name="wrn.George._.Viska." localSheetId="31" hidden="1">{#N/A,#N/A,FALSE,"Cost Report";#N/A,#N/A,FALSE,"Qtly Summ.";#N/A,#N/A,FALSE,"Mar  Qtr";#N/A,#N/A,FALSE,"Report Summary"}</definedName>
    <definedName name="wrn.George._.Viska." localSheetId="32" hidden="1">{#N/A,#N/A,FALSE,"Cost Report";#N/A,#N/A,FALSE,"Qtly Summ.";#N/A,#N/A,FALSE,"Mar  Qtr";#N/A,#N/A,FALSE,"Report Summary"}</definedName>
    <definedName name="wrn.George._.Viska." localSheetId="33" hidden="1">{#N/A,#N/A,FALSE,"Cost Report";#N/A,#N/A,FALSE,"Qtly Summ.";#N/A,#N/A,FALSE,"Mar  Qtr";#N/A,#N/A,FALSE,"Report Summary"}</definedName>
    <definedName name="wrn.George._.Viska." localSheetId="34" hidden="1">{#N/A,#N/A,FALSE,"Cost Report";#N/A,#N/A,FALSE,"Qtly Summ.";#N/A,#N/A,FALSE,"Mar  Qtr";#N/A,#N/A,FALSE,"Report Summary"}</definedName>
    <definedName name="wrn.George._.Viska." localSheetId="35" hidden="1">{#N/A,#N/A,FALSE,"Cost Report";#N/A,#N/A,FALSE,"Qtly Summ.";#N/A,#N/A,FALSE,"Mar  Qtr";#N/A,#N/A,FALSE,"Report Summary"}</definedName>
    <definedName name="wrn.George._.Viska." localSheetId="36" hidden="1">{#N/A,#N/A,FALSE,"Cost Report";#N/A,#N/A,FALSE,"Qtly Summ.";#N/A,#N/A,FALSE,"Mar  Qtr";#N/A,#N/A,FALSE,"Report Summary"}</definedName>
    <definedName name="wrn.George._.Viska." localSheetId="37" hidden="1">{#N/A,#N/A,FALSE,"Cost Report";#N/A,#N/A,FALSE,"Qtly Summ.";#N/A,#N/A,FALSE,"Mar  Qtr";#N/A,#N/A,FALSE,"Report Summary"}</definedName>
    <definedName name="wrn.George._.Viska." localSheetId="38" hidden="1">{#N/A,#N/A,FALSE,"Cost Report";#N/A,#N/A,FALSE,"Qtly Summ.";#N/A,#N/A,FALSE,"Mar  Qtr";#N/A,#N/A,FALSE,"Report Summary"}</definedName>
    <definedName name="wrn.George._.Viska." localSheetId="39" hidden="1">{#N/A,#N/A,FALSE,"Cost Report";#N/A,#N/A,FALSE,"Qtly Summ.";#N/A,#N/A,FALSE,"Mar  Qtr";#N/A,#N/A,FALSE,"Report Summary"}</definedName>
    <definedName name="wrn.George._.Viska." localSheetId="40" hidden="1">{#N/A,#N/A,FALSE,"Cost Report";#N/A,#N/A,FALSE,"Qtly Summ.";#N/A,#N/A,FALSE,"Mar  Qtr";#N/A,#N/A,FALSE,"Report Summary"}</definedName>
    <definedName name="wrn.George._.Viska." localSheetId="41" hidden="1">{#N/A,#N/A,FALSE,"Cost Report";#N/A,#N/A,FALSE,"Qtly Summ.";#N/A,#N/A,FALSE,"Mar  Qtr";#N/A,#N/A,FALSE,"Report Summary"}</definedName>
    <definedName name="wrn.George._.Viska." localSheetId="42" hidden="1">{#N/A,#N/A,FALSE,"Cost Report";#N/A,#N/A,FALSE,"Qtly Summ.";#N/A,#N/A,FALSE,"Mar  Qtr";#N/A,#N/A,FALSE,"Report Summary"}</definedName>
    <definedName name="wrn.George._.Viska." localSheetId="43" hidden="1">{#N/A,#N/A,FALSE,"Cost Report";#N/A,#N/A,FALSE,"Qtly Summ.";#N/A,#N/A,FALSE,"Mar  Qtr";#N/A,#N/A,FALSE,"Report Summary"}</definedName>
    <definedName name="wrn.George._.Viska." localSheetId="44" hidden="1">{#N/A,#N/A,FALSE,"Cost Report";#N/A,#N/A,FALSE,"Qtly Summ.";#N/A,#N/A,FALSE,"Mar  Qtr";#N/A,#N/A,FALSE,"Report Summary"}</definedName>
    <definedName name="wrn.George._.Viska." localSheetId="45" hidden="1">{#N/A,#N/A,FALSE,"Cost Report";#N/A,#N/A,FALSE,"Qtly Summ.";#N/A,#N/A,FALSE,"Mar  Qtr";#N/A,#N/A,FALSE,"Report Summary"}</definedName>
    <definedName name="wrn.George._.Viska." localSheetId="46" hidden="1">{#N/A,#N/A,FALSE,"Cost Report";#N/A,#N/A,FALSE,"Qtly Summ.";#N/A,#N/A,FALSE,"Mar  Qtr";#N/A,#N/A,FALSE,"Report Summary"}</definedName>
    <definedName name="wrn.George._.Viska." localSheetId="6" hidden="1">{#N/A,#N/A,FALSE,"Cost Report";#N/A,#N/A,FALSE,"Qtly Summ.";#N/A,#N/A,FALSE,"Mar  Qtr";#N/A,#N/A,FALSE,"Report Summary"}</definedName>
    <definedName name="wrn.George._.Viska." localSheetId="7" hidden="1">{#N/A,#N/A,FALSE,"Cost Report";#N/A,#N/A,FALSE,"Qtly Summ.";#N/A,#N/A,FALSE,"Mar  Qtr";#N/A,#N/A,FALSE,"Report Summary"}</definedName>
    <definedName name="wrn.George._.Viska." localSheetId="4" hidden="1">{#N/A,#N/A,FALSE,"Cost Report";#N/A,#N/A,FALSE,"Qtly Summ.";#N/A,#N/A,FALSE,"Mar  Qtr";#N/A,#N/A,FALSE,"Report Summary"}</definedName>
    <definedName name="wrn.George._.Viska." localSheetId="5" hidden="1">{#N/A,#N/A,FALSE,"Cost Report";#N/A,#N/A,FALSE,"Qtly Summ.";#N/A,#N/A,FALSE,"Mar  Qtr";#N/A,#N/A,FALSE,"Report Summary"}</definedName>
    <definedName name="wrn.George._.Viska." hidden="1">{#N/A,#N/A,FALSE,"Cost Report";#N/A,#N/A,FALSE,"Qtly Summ.";#N/A,#N/A,FALSE,"Mar  Qtr";#N/A,#N/A,FALSE,"Report Summary"}</definedName>
    <definedName name="wrn.Melbourne." localSheetId="9" hidden="1">{#N/A,#N/A,FALSE,"Cost Report";#N/A,#N/A,FALSE,"Sept Qtr";#N/A,#N/A,FALSE,"Qtly Summ.";#N/A,#N/A,FALSE,"Report Summary";#N/A,#N/A,FALSE,"Ammort &amp; Dep.";#N/A,#N/A,FALSE,"Rev. GIC Summ.";#N/A,#N/A,FALSE,"CAPEX";#N/A,#N/A,FALSE,"Stockpile Adj.";#N/A,#N/A,FALSE,"Cost Summary"}</definedName>
    <definedName name="wrn.Melbourne." localSheetId="10" hidden="1">{#N/A,#N/A,FALSE,"Cost Report";#N/A,#N/A,FALSE,"Sept Qtr";#N/A,#N/A,FALSE,"Qtly Summ.";#N/A,#N/A,FALSE,"Report Summary";#N/A,#N/A,FALSE,"Ammort &amp; Dep.";#N/A,#N/A,FALSE,"Rev. GIC Summ.";#N/A,#N/A,FALSE,"CAPEX";#N/A,#N/A,FALSE,"Stockpile Adj.";#N/A,#N/A,FALSE,"Cost Summary"}</definedName>
    <definedName name="wrn.Melbourne." localSheetId="11" hidden="1">{#N/A,#N/A,FALSE,"Cost Report";#N/A,#N/A,FALSE,"Sept Qtr";#N/A,#N/A,FALSE,"Qtly Summ.";#N/A,#N/A,FALSE,"Report Summary";#N/A,#N/A,FALSE,"Ammort &amp; Dep.";#N/A,#N/A,FALSE,"Rev. GIC Summ.";#N/A,#N/A,FALSE,"CAPEX";#N/A,#N/A,FALSE,"Stockpile Adj.";#N/A,#N/A,FALSE,"Cost Summary"}</definedName>
    <definedName name="wrn.Melbourne." localSheetId="8" hidden="1">{#N/A,#N/A,FALSE,"Cost Report";#N/A,#N/A,FALSE,"Sept Qtr";#N/A,#N/A,FALSE,"Qtly Summ.";#N/A,#N/A,FALSE,"Report Summary";#N/A,#N/A,FALSE,"Ammort &amp; Dep.";#N/A,#N/A,FALSE,"Rev. GIC Summ.";#N/A,#N/A,FALSE,"CAPEX";#N/A,#N/A,FALSE,"Stockpile Adj.";#N/A,#N/A,FALSE,"Cost Summary"}</definedName>
    <definedName name="wrn.Melbourne." localSheetId="12" hidden="1">{#N/A,#N/A,FALSE,"Cost Report";#N/A,#N/A,FALSE,"Sept Qtr";#N/A,#N/A,FALSE,"Qtly Summ.";#N/A,#N/A,FALSE,"Report Summary";#N/A,#N/A,FALSE,"Ammort &amp; Dep.";#N/A,#N/A,FALSE,"Rev. GIC Summ.";#N/A,#N/A,FALSE,"CAPEX";#N/A,#N/A,FALSE,"Stockpile Adj.";#N/A,#N/A,FALSE,"Cost Summary"}</definedName>
    <definedName name="wrn.Melbourne." localSheetId="13" hidden="1">{#N/A,#N/A,FALSE,"Cost Report";#N/A,#N/A,FALSE,"Sept Qtr";#N/A,#N/A,FALSE,"Qtly Summ.";#N/A,#N/A,FALSE,"Report Summary";#N/A,#N/A,FALSE,"Ammort &amp; Dep.";#N/A,#N/A,FALSE,"Rev. GIC Summ.";#N/A,#N/A,FALSE,"CAPEX";#N/A,#N/A,FALSE,"Stockpile Adj.";#N/A,#N/A,FALSE,"Cost Summary"}</definedName>
    <definedName name="wrn.Melbourne." localSheetId="14" hidden="1">{#N/A,#N/A,FALSE,"Cost Report";#N/A,#N/A,FALSE,"Sept Qtr";#N/A,#N/A,FALSE,"Qtly Summ.";#N/A,#N/A,FALSE,"Report Summary";#N/A,#N/A,FALSE,"Ammort &amp; Dep.";#N/A,#N/A,FALSE,"Rev. GIC Summ.";#N/A,#N/A,FALSE,"CAPEX";#N/A,#N/A,FALSE,"Stockpile Adj.";#N/A,#N/A,FALSE,"Cost Summary"}</definedName>
    <definedName name="wrn.Melbourne." localSheetId="15" hidden="1">{#N/A,#N/A,FALSE,"Cost Report";#N/A,#N/A,FALSE,"Sept Qtr";#N/A,#N/A,FALSE,"Qtly Summ.";#N/A,#N/A,FALSE,"Report Summary";#N/A,#N/A,FALSE,"Ammort &amp; Dep.";#N/A,#N/A,FALSE,"Rev. GIC Summ.";#N/A,#N/A,FALSE,"CAPEX";#N/A,#N/A,FALSE,"Stockpile Adj.";#N/A,#N/A,FALSE,"Cost Summary"}</definedName>
    <definedName name="wrn.Melbourne." localSheetId="16" hidden="1">{#N/A,#N/A,FALSE,"Cost Report";#N/A,#N/A,FALSE,"Sept Qtr";#N/A,#N/A,FALSE,"Qtly Summ.";#N/A,#N/A,FALSE,"Report Summary";#N/A,#N/A,FALSE,"Ammort &amp; Dep.";#N/A,#N/A,FALSE,"Rev. GIC Summ.";#N/A,#N/A,FALSE,"CAPEX";#N/A,#N/A,FALSE,"Stockpile Adj.";#N/A,#N/A,FALSE,"Cost Summary"}</definedName>
    <definedName name="wrn.Melbourne." localSheetId="17" hidden="1">{#N/A,#N/A,FALSE,"Cost Report";#N/A,#N/A,FALSE,"Sept Qtr";#N/A,#N/A,FALSE,"Qtly Summ.";#N/A,#N/A,FALSE,"Report Summary";#N/A,#N/A,FALSE,"Ammort &amp; Dep.";#N/A,#N/A,FALSE,"Rev. GIC Summ.";#N/A,#N/A,FALSE,"CAPEX";#N/A,#N/A,FALSE,"Stockpile Adj.";#N/A,#N/A,FALSE,"Cost Summary"}</definedName>
    <definedName name="wrn.Melbourne." localSheetId="18" hidden="1">{#N/A,#N/A,FALSE,"Cost Report";#N/A,#N/A,FALSE,"Sept Qtr";#N/A,#N/A,FALSE,"Qtly Summ.";#N/A,#N/A,FALSE,"Report Summary";#N/A,#N/A,FALSE,"Ammort &amp; Dep.";#N/A,#N/A,FALSE,"Rev. GIC Summ.";#N/A,#N/A,FALSE,"CAPEX";#N/A,#N/A,FALSE,"Stockpile Adj.";#N/A,#N/A,FALSE,"Cost Summary"}</definedName>
    <definedName name="wrn.Melbourne." localSheetId="19" hidden="1">{#N/A,#N/A,FALSE,"Cost Report";#N/A,#N/A,FALSE,"Sept Qtr";#N/A,#N/A,FALSE,"Qtly Summ.";#N/A,#N/A,FALSE,"Report Summary";#N/A,#N/A,FALSE,"Ammort &amp; Dep.";#N/A,#N/A,FALSE,"Rev. GIC Summ.";#N/A,#N/A,FALSE,"CAPEX";#N/A,#N/A,FALSE,"Stockpile Adj.";#N/A,#N/A,FALSE,"Cost Summary"}</definedName>
    <definedName name="wrn.Melbourne." localSheetId="20" hidden="1">{#N/A,#N/A,FALSE,"Cost Report";#N/A,#N/A,FALSE,"Sept Qtr";#N/A,#N/A,FALSE,"Qtly Summ.";#N/A,#N/A,FALSE,"Report Summary";#N/A,#N/A,FALSE,"Ammort &amp; Dep.";#N/A,#N/A,FALSE,"Rev. GIC Summ.";#N/A,#N/A,FALSE,"CAPEX";#N/A,#N/A,FALSE,"Stockpile Adj.";#N/A,#N/A,FALSE,"Cost Summary"}</definedName>
    <definedName name="wrn.Melbourne." localSheetId="21" hidden="1">{#N/A,#N/A,FALSE,"Cost Report";#N/A,#N/A,FALSE,"Sept Qtr";#N/A,#N/A,FALSE,"Qtly Summ.";#N/A,#N/A,FALSE,"Report Summary";#N/A,#N/A,FALSE,"Ammort &amp; Dep.";#N/A,#N/A,FALSE,"Rev. GIC Summ.";#N/A,#N/A,FALSE,"CAPEX";#N/A,#N/A,FALSE,"Stockpile Adj.";#N/A,#N/A,FALSE,"Cost Summary"}</definedName>
    <definedName name="wrn.Melbourne." localSheetId="22" hidden="1">{#N/A,#N/A,FALSE,"Cost Report";#N/A,#N/A,FALSE,"Sept Qtr";#N/A,#N/A,FALSE,"Qtly Summ.";#N/A,#N/A,FALSE,"Report Summary";#N/A,#N/A,FALSE,"Ammort &amp; Dep.";#N/A,#N/A,FALSE,"Rev. GIC Summ.";#N/A,#N/A,FALSE,"CAPEX";#N/A,#N/A,FALSE,"Stockpile Adj.";#N/A,#N/A,FALSE,"Cost Summary"}</definedName>
    <definedName name="wrn.Melbourne." localSheetId="23" hidden="1">{#N/A,#N/A,FALSE,"Cost Report";#N/A,#N/A,FALSE,"Sept Qtr";#N/A,#N/A,FALSE,"Qtly Summ.";#N/A,#N/A,FALSE,"Report Summary";#N/A,#N/A,FALSE,"Ammort &amp; Dep.";#N/A,#N/A,FALSE,"Rev. GIC Summ.";#N/A,#N/A,FALSE,"CAPEX";#N/A,#N/A,FALSE,"Stockpile Adj.";#N/A,#N/A,FALSE,"Cost Summary"}</definedName>
    <definedName name="wrn.Melbourne." localSheetId="24" hidden="1">{#N/A,#N/A,FALSE,"Cost Report";#N/A,#N/A,FALSE,"Sept Qtr";#N/A,#N/A,FALSE,"Qtly Summ.";#N/A,#N/A,FALSE,"Report Summary";#N/A,#N/A,FALSE,"Ammort &amp; Dep.";#N/A,#N/A,FALSE,"Rev. GIC Summ.";#N/A,#N/A,FALSE,"CAPEX";#N/A,#N/A,FALSE,"Stockpile Adj.";#N/A,#N/A,FALSE,"Cost Summary"}</definedName>
    <definedName name="wrn.Melbourne." localSheetId="25" hidden="1">{#N/A,#N/A,FALSE,"Cost Report";#N/A,#N/A,FALSE,"Sept Qtr";#N/A,#N/A,FALSE,"Qtly Summ.";#N/A,#N/A,FALSE,"Report Summary";#N/A,#N/A,FALSE,"Ammort &amp; Dep.";#N/A,#N/A,FALSE,"Rev. GIC Summ.";#N/A,#N/A,FALSE,"CAPEX";#N/A,#N/A,FALSE,"Stockpile Adj.";#N/A,#N/A,FALSE,"Cost Summary"}</definedName>
    <definedName name="wrn.Melbourne." localSheetId="26" hidden="1">{#N/A,#N/A,FALSE,"Cost Report";#N/A,#N/A,FALSE,"Sept Qtr";#N/A,#N/A,FALSE,"Qtly Summ.";#N/A,#N/A,FALSE,"Report Summary";#N/A,#N/A,FALSE,"Ammort &amp; Dep.";#N/A,#N/A,FALSE,"Rev. GIC Summ.";#N/A,#N/A,FALSE,"CAPEX";#N/A,#N/A,FALSE,"Stockpile Adj.";#N/A,#N/A,FALSE,"Cost Summary"}</definedName>
    <definedName name="wrn.Melbourne." localSheetId="27" hidden="1">{#N/A,#N/A,FALSE,"Cost Report";#N/A,#N/A,FALSE,"Sept Qtr";#N/A,#N/A,FALSE,"Qtly Summ.";#N/A,#N/A,FALSE,"Report Summary";#N/A,#N/A,FALSE,"Ammort &amp; Dep.";#N/A,#N/A,FALSE,"Rev. GIC Summ.";#N/A,#N/A,FALSE,"CAPEX";#N/A,#N/A,FALSE,"Stockpile Adj.";#N/A,#N/A,FALSE,"Cost Summary"}</definedName>
    <definedName name="wrn.Melbourne." localSheetId="28" hidden="1">{#N/A,#N/A,FALSE,"Cost Report";#N/A,#N/A,FALSE,"Sept Qtr";#N/A,#N/A,FALSE,"Qtly Summ.";#N/A,#N/A,FALSE,"Report Summary";#N/A,#N/A,FALSE,"Ammort &amp; Dep.";#N/A,#N/A,FALSE,"Rev. GIC Summ.";#N/A,#N/A,FALSE,"CAPEX";#N/A,#N/A,FALSE,"Stockpile Adj.";#N/A,#N/A,FALSE,"Cost Summary"}</definedName>
    <definedName name="wrn.Melbourne." localSheetId="29" hidden="1">{#N/A,#N/A,FALSE,"Cost Report";#N/A,#N/A,FALSE,"Sept Qtr";#N/A,#N/A,FALSE,"Qtly Summ.";#N/A,#N/A,FALSE,"Report Summary";#N/A,#N/A,FALSE,"Ammort &amp; Dep.";#N/A,#N/A,FALSE,"Rev. GIC Summ.";#N/A,#N/A,FALSE,"CAPEX";#N/A,#N/A,FALSE,"Stockpile Adj.";#N/A,#N/A,FALSE,"Cost Summary"}</definedName>
    <definedName name="wrn.Melbourne." localSheetId="30" hidden="1">{#N/A,#N/A,FALSE,"Cost Report";#N/A,#N/A,FALSE,"Sept Qtr";#N/A,#N/A,FALSE,"Qtly Summ.";#N/A,#N/A,FALSE,"Report Summary";#N/A,#N/A,FALSE,"Ammort &amp; Dep.";#N/A,#N/A,FALSE,"Rev. GIC Summ.";#N/A,#N/A,FALSE,"CAPEX";#N/A,#N/A,FALSE,"Stockpile Adj.";#N/A,#N/A,FALSE,"Cost Summary"}</definedName>
    <definedName name="wrn.Melbourne." localSheetId="31" hidden="1">{#N/A,#N/A,FALSE,"Cost Report";#N/A,#N/A,FALSE,"Sept Qtr";#N/A,#N/A,FALSE,"Qtly Summ.";#N/A,#N/A,FALSE,"Report Summary";#N/A,#N/A,FALSE,"Ammort &amp; Dep.";#N/A,#N/A,FALSE,"Rev. GIC Summ.";#N/A,#N/A,FALSE,"CAPEX";#N/A,#N/A,FALSE,"Stockpile Adj.";#N/A,#N/A,FALSE,"Cost Summary"}</definedName>
    <definedName name="wrn.Melbourne." localSheetId="32" hidden="1">{#N/A,#N/A,FALSE,"Cost Report";#N/A,#N/A,FALSE,"Sept Qtr";#N/A,#N/A,FALSE,"Qtly Summ.";#N/A,#N/A,FALSE,"Report Summary";#N/A,#N/A,FALSE,"Ammort &amp; Dep.";#N/A,#N/A,FALSE,"Rev. GIC Summ.";#N/A,#N/A,FALSE,"CAPEX";#N/A,#N/A,FALSE,"Stockpile Adj.";#N/A,#N/A,FALSE,"Cost Summary"}</definedName>
    <definedName name="wrn.Melbourne." localSheetId="33" hidden="1">{#N/A,#N/A,FALSE,"Cost Report";#N/A,#N/A,FALSE,"Sept Qtr";#N/A,#N/A,FALSE,"Qtly Summ.";#N/A,#N/A,FALSE,"Report Summary";#N/A,#N/A,FALSE,"Ammort &amp; Dep.";#N/A,#N/A,FALSE,"Rev. GIC Summ.";#N/A,#N/A,FALSE,"CAPEX";#N/A,#N/A,FALSE,"Stockpile Adj.";#N/A,#N/A,FALSE,"Cost Summary"}</definedName>
    <definedName name="wrn.Melbourne." localSheetId="34" hidden="1">{#N/A,#N/A,FALSE,"Cost Report";#N/A,#N/A,FALSE,"Sept Qtr";#N/A,#N/A,FALSE,"Qtly Summ.";#N/A,#N/A,FALSE,"Report Summary";#N/A,#N/A,FALSE,"Ammort &amp; Dep.";#N/A,#N/A,FALSE,"Rev. GIC Summ.";#N/A,#N/A,FALSE,"CAPEX";#N/A,#N/A,FALSE,"Stockpile Adj.";#N/A,#N/A,FALSE,"Cost Summary"}</definedName>
    <definedName name="wrn.Melbourne." localSheetId="35" hidden="1">{#N/A,#N/A,FALSE,"Cost Report";#N/A,#N/A,FALSE,"Sept Qtr";#N/A,#N/A,FALSE,"Qtly Summ.";#N/A,#N/A,FALSE,"Report Summary";#N/A,#N/A,FALSE,"Ammort &amp; Dep.";#N/A,#N/A,FALSE,"Rev. GIC Summ.";#N/A,#N/A,FALSE,"CAPEX";#N/A,#N/A,FALSE,"Stockpile Adj.";#N/A,#N/A,FALSE,"Cost Summary"}</definedName>
    <definedName name="wrn.Melbourne." localSheetId="36" hidden="1">{#N/A,#N/A,FALSE,"Cost Report";#N/A,#N/A,FALSE,"Sept Qtr";#N/A,#N/A,FALSE,"Qtly Summ.";#N/A,#N/A,FALSE,"Report Summary";#N/A,#N/A,FALSE,"Ammort &amp; Dep.";#N/A,#N/A,FALSE,"Rev. GIC Summ.";#N/A,#N/A,FALSE,"CAPEX";#N/A,#N/A,FALSE,"Stockpile Adj.";#N/A,#N/A,FALSE,"Cost Summary"}</definedName>
    <definedName name="wrn.Melbourne." localSheetId="37" hidden="1">{#N/A,#N/A,FALSE,"Cost Report";#N/A,#N/A,FALSE,"Sept Qtr";#N/A,#N/A,FALSE,"Qtly Summ.";#N/A,#N/A,FALSE,"Report Summary";#N/A,#N/A,FALSE,"Ammort &amp; Dep.";#N/A,#N/A,FALSE,"Rev. GIC Summ.";#N/A,#N/A,FALSE,"CAPEX";#N/A,#N/A,FALSE,"Stockpile Adj.";#N/A,#N/A,FALSE,"Cost Summary"}</definedName>
    <definedName name="wrn.Melbourne." localSheetId="38" hidden="1">{#N/A,#N/A,FALSE,"Cost Report";#N/A,#N/A,FALSE,"Sept Qtr";#N/A,#N/A,FALSE,"Qtly Summ.";#N/A,#N/A,FALSE,"Report Summary";#N/A,#N/A,FALSE,"Ammort &amp; Dep.";#N/A,#N/A,FALSE,"Rev. GIC Summ.";#N/A,#N/A,FALSE,"CAPEX";#N/A,#N/A,FALSE,"Stockpile Adj.";#N/A,#N/A,FALSE,"Cost Summary"}</definedName>
    <definedName name="wrn.Melbourne." localSheetId="39" hidden="1">{#N/A,#N/A,FALSE,"Cost Report";#N/A,#N/A,FALSE,"Sept Qtr";#N/A,#N/A,FALSE,"Qtly Summ.";#N/A,#N/A,FALSE,"Report Summary";#N/A,#N/A,FALSE,"Ammort &amp; Dep.";#N/A,#N/A,FALSE,"Rev. GIC Summ.";#N/A,#N/A,FALSE,"CAPEX";#N/A,#N/A,FALSE,"Stockpile Adj.";#N/A,#N/A,FALSE,"Cost Summary"}</definedName>
    <definedName name="wrn.Melbourne." localSheetId="40" hidden="1">{#N/A,#N/A,FALSE,"Cost Report";#N/A,#N/A,FALSE,"Sept Qtr";#N/A,#N/A,FALSE,"Qtly Summ.";#N/A,#N/A,FALSE,"Report Summary";#N/A,#N/A,FALSE,"Ammort &amp; Dep.";#N/A,#N/A,FALSE,"Rev. GIC Summ.";#N/A,#N/A,FALSE,"CAPEX";#N/A,#N/A,FALSE,"Stockpile Adj.";#N/A,#N/A,FALSE,"Cost Summary"}</definedName>
    <definedName name="wrn.Melbourne." localSheetId="41" hidden="1">{#N/A,#N/A,FALSE,"Cost Report";#N/A,#N/A,FALSE,"Sept Qtr";#N/A,#N/A,FALSE,"Qtly Summ.";#N/A,#N/A,FALSE,"Report Summary";#N/A,#N/A,FALSE,"Ammort &amp; Dep.";#N/A,#N/A,FALSE,"Rev. GIC Summ.";#N/A,#N/A,FALSE,"CAPEX";#N/A,#N/A,FALSE,"Stockpile Adj.";#N/A,#N/A,FALSE,"Cost Summary"}</definedName>
    <definedName name="wrn.Melbourne." localSheetId="42" hidden="1">{#N/A,#N/A,FALSE,"Cost Report";#N/A,#N/A,FALSE,"Sept Qtr";#N/A,#N/A,FALSE,"Qtly Summ.";#N/A,#N/A,FALSE,"Report Summary";#N/A,#N/A,FALSE,"Ammort &amp; Dep.";#N/A,#N/A,FALSE,"Rev. GIC Summ.";#N/A,#N/A,FALSE,"CAPEX";#N/A,#N/A,FALSE,"Stockpile Adj.";#N/A,#N/A,FALSE,"Cost Summary"}</definedName>
    <definedName name="wrn.Melbourne." localSheetId="43" hidden="1">{#N/A,#N/A,FALSE,"Cost Report";#N/A,#N/A,FALSE,"Sept Qtr";#N/A,#N/A,FALSE,"Qtly Summ.";#N/A,#N/A,FALSE,"Report Summary";#N/A,#N/A,FALSE,"Ammort &amp; Dep.";#N/A,#N/A,FALSE,"Rev. GIC Summ.";#N/A,#N/A,FALSE,"CAPEX";#N/A,#N/A,FALSE,"Stockpile Adj.";#N/A,#N/A,FALSE,"Cost Summary"}</definedName>
    <definedName name="wrn.Melbourne." localSheetId="44" hidden="1">{#N/A,#N/A,FALSE,"Cost Report";#N/A,#N/A,FALSE,"Sept Qtr";#N/A,#N/A,FALSE,"Qtly Summ.";#N/A,#N/A,FALSE,"Report Summary";#N/A,#N/A,FALSE,"Ammort &amp; Dep.";#N/A,#N/A,FALSE,"Rev. GIC Summ.";#N/A,#N/A,FALSE,"CAPEX";#N/A,#N/A,FALSE,"Stockpile Adj.";#N/A,#N/A,FALSE,"Cost Summary"}</definedName>
    <definedName name="wrn.Melbourne." localSheetId="45" hidden="1">{#N/A,#N/A,FALSE,"Cost Report";#N/A,#N/A,FALSE,"Sept Qtr";#N/A,#N/A,FALSE,"Qtly Summ.";#N/A,#N/A,FALSE,"Report Summary";#N/A,#N/A,FALSE,"Ammort &amp; Dep.";#N/A,#N/A,FALSE,"Rev. GIC Summ.";#N/A,#N/A,FALSE,"CAPEX";#N/A,#N/A,FALSE,"Stockpile Adj.";#N/A,#N/A,FALSE,"Cost Summary"}</definedName>
    <definedName name="wrn.Melbourne." localSheetId="46" hidden="1">{#N/A,#N/A,FALSE,"Cost Report";#N/A,#N/A,FALSE,"Sept Qtr";#N/A,#N/A,FALSE,"Qtly Summ.";#N/A,#N/A,FALSE,"Report Summary";#N/A,#N/A,FALSE,"Ammort &amp; Dep.";#N/A,#N/A,FALSE,"Rev. GIC Summ.";#N/A,#N/A,FALSE,"CAPEX";#N/A,#N/A,FALSE,"Stockpile Adj.";#N/A,#N/A,FALSE,"Cost Summary"}</definedName>
    <definedName name="wrn.Melbourne." localSheetId="6" hidden="1">{#N/A,#N/A,FALSE,"Cost Report";#N/A,#N/A,FALSE,"Sept Qtr";#N/A,#N/A,FALSE,"Qtly Summ.";#N/A,#N/A,FALSE,"Report Summary";#N/A,#N/A,FALSE,"Ammort &amp; Dep.";#N/A,#N/A,FALSE,"Rev. GIC Summ.";#N/A,#N/A,FALSE,"CAPEX";#N/A,#N/A,FALSE,"Stockpile Adj.";#N/A,#N/A,FALSE,"Cost Summary"}</definedName>
    <definedName name="wrn.Melbourne." localSheetId="7" hidden="1">{#N/A,#N/A,FALSE,"Cost Report";#N/A,#N/A,FALSE,"Sept Qtr";#N/A,#N/A,FALSE,"Qtly Summ.";#N/A,#N/A,FALSE,"Report Summary";#N/A,#N/A,FALSE,"Ammort &amp; Dep.";#N/A,#N/A,FALSE,"Rev. GIC Summ.";#N/A,#N/A,FALSE,"CAPEX";#N/A,#N/A,FALSE,"Stockpile Adj.";#N/A,#N/A,FALSE,"Cost Summary"}</definedName>
    <definedName name="wrn.Melbourne." localSheetId="4" hidden="1">{#N/A,#N/A,FALSE,"Cost Report";#N/A,#N/A,FALSE,"Sept Qtr";#N/A,#N/A,FALSE,"Qtly Summ.";#N/A,#N/A,FALSE,"Report Summary";#N/A,#N/A,FALSE,"Ammort &amp; Dep.";#N/A,#N/A,FALSE,"Rev. GIC Summ.";#N/A,#N/A,FALSE,"CAPEX";#N/A,#N/A,FALSE,"Stockpile Adj.";#N/A,#N/A,FALSE,"Cost Summary"}</definedName>
    <definedName name="wrn.Melbourne." localSheetId="5" hidden="1">{#N/A,#N/A,FALSE,"Cost Report";#N/A,#N/A,FALSE,"Sept Qtr";#N/A,#N/A,FALSE,"Qtly Summ.";#N/A,#N/A,FALSE,"Report Summary";#N/A,#N/A,FALSE,"Ammort &amp; Dep.";#N/A,#N/A,FALSE,"Rev. GIC Summ.";#N/A,#N/A,FALSE,"CAPEX";#N/A,#N/A,FALSE,"Stockpile Adj.";#N/A,#N/A,FALSE,"Cost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localSheetId="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localSheetId="9" hidden="1">{#N/A,#N/A,FALSE,"Cost Report";#N/A,#N/A,FALSE,"Table 2.1";#N/A,#N/A,FALSE,"Plant Statistics";"Plant Costs",#N/A,FALSE,"Cost Summary"}</definedName>
    <definedName name="wrn.Murray._.Simons." localSheetId="10" hidden="1">{#N/A,#N/A,FALSE,"Cost Report";#N/A,#N/A,FALSE,"Table 2.1";#N/A,#N/A,FALSE,"Plant Statistics";"Plant Costs",#N/A,FALSE,"Cost Summary"}</definedName>
    <definedName name="wrn.Murray._.Simons." localSheetId="11" hidden="1">{#N/A,#N/A,FALSE,"Cost Report";#N/A,#N/A,FALSE,"Table 2.1";#N/A,#N/A,FALSE,"Plant Statistics";"Plant Costs",#N/A,FALSE,"Cost Summary"}</definedName>
    <definedName name="wrn.Murray._.Simons." localSheetId="8" hidden="1">{#N/A,#N/A,FALSE,"Cost Report";#N/A,#N/A,FALSE,"Table 2.1";#N/A,#N/A,FALSE,"Plant Statistics";"Plant Costs",#N/A,FALSE,"Cost Summary"}</definedName>
    <definedName name="wrn.Murray._.Simons." localSheetId="12" hidden="1">{#N/A,#N/A,FALSE,"Cost Report";#N/A,#N/A,FALSE,"Table 2.1";#N/A,#N/A,FALSE,"Plant Statistics";"Plant Costs",#N/A,FALSE,"Cost Summary"}</definedName>
    <definedName name="wrn.Murray._.Simons." localSheetId="13" hidden="1">{#N/A,#N/A,FALSE,"Cost Report";#N/A,#N/A,FALSE,"Table 2.1";#N/A,#N/A,FALSE,"Plant Statistics";"Plant Costs",#N/A,FALSE,"Cost Summary"}</definedName>
    <definedName name="wrn.Murray._.Simons." localSheetId="14" hidden="1">{#N/A,#N/A,FALSE,"Cost Report";#N/A,#N/A,FALSE,"Table 2.1";#N/A,#N/A,FALSE,"Plant Statistics";"Plant Costs",#N/A,FALSE,"Cost Summary"}</definedName>
    <definedName name="wrn.Murray._.Simons." localSheetId="15" hidden="1">{#N/A,#N/A,FALSE,"Cost Report";#N/A,#N/A,FALSE,"Table 2.1";#N/A,#N/A,FALSE,"Plant Statistics";"Plant Costs",#N/A,FALSE,"Cost Summary"}</definedName>
    <definedName name="wrn.Murray._.Simons." localSheetId="16" hidden="1">{#N/A,#N/A,FALSE,"Cost Report";#N/A,#N/A,FALSE,"Table 2.1";#N/A,#N/A,FALSE,"Plant Statistics";"Plant Costs",#N/A,FALSE,"Cost Summary"}</definedName>
    <definedName name="wrn.Murray._.Simons." localSheetId="17" hidden="1">{#N/A,#N/A,FALSE,"Cost Report";#N/A,#N/A,FALSE,"Table 2.1";#N/A,#N/A,FALSE,"Plant Statistics";"Plant Costs",#N/A,FALSE,"Cost Summary"}</definedName>
    <definedName name="wrn.Murray._.Simons." localSheetId="18" hidden="1">{#N/A,#N/A,FALSE,"Cost Report";#N/A,#N/A,FALSE,"Table 2.1";#N/A,#N/A,FALSE,"Plant Statistics";"Plant Costs",#N/A,FALSE,"Cost Summary"}</definedName>
    <definedName name="wrn.Murray._.Simons." localSheetId="19" hidden="1">{#N/A,#N/A,FALSE,"Cost Report";#N/A,#N/A,FALSE,"Table 2.1";#N/A,#N/A,FALSE,"Plant Statistics";"Plant Costs",#N/A,FALSE,"Cost Summary"}</definedName>
    <definedName name="wrn.Murray._.Simons." localSheetId="20" hidden="1">{#N/A,#N/A,FALSE,"Cost Report";#N/A,#N/A,FALSE,"Table 2.1";#N/A,#N/A,FALSE,"Plant Statistics";"Plant Costs",#N/A,FALSE,"Cost Summary"}</definedName>
    <definedName name="wrn.Murray._.Simons." localSheetId="21" hidden="1">{#N/A,#N/A,FALSE,"Cost Report";#N/A,#N/A,FALSE,"Table 2.1";#N/A,#N/A,FALSE,"Plant Statistics";"Plant Costs",#N/A,FALSE,"Cost Summary"}</definedName>
    <definedName name="wrn.Murray._.Simons." localSheetId="22" hidden="1">{#N/A,#N/A,FALSE,"Cost Report";#N/A,#N/A,FALSE,"Table 2.1";#N/A,#N/A,FALSE,"Plant Statistics";"Plant Costs",#N/A,FALSE,"Cost Summary"}</definedName>
    <definedName name="wrn.Murray._.Simons." localSheetId="23" hidden="1">{#N/A,#N/A,FALSE,"Cost Report";#N/A,#N/A,FALSE,"Table 2.1";#N/A,#N/A,FALSE,"Plant Statistics";"Plant Costs",#N/A,FALSE,"Cost Summary"}</definedName>
    <definedName name="wrn.Murray._.Simons." localSheetId="24" hidden="1">{#N/A,#N/A,FALSE,"Cost Report";#N/A,#N/A,FALSE,"Table 2.1";#N/A,#N/A,FALSE,"Plant Statistics";"Plant Costs",#N/A,FALSE,"Cost Summary"}</definedName>
    <definedName name="wrn.Murray._.Simons." localSheetId="25" hidden="1">{#N/A,#N/A,FALSE,"Cost Report";#N/A,#N/A,FALSE,"Table 2.1";#N/A,#N/A,FALSE,"Plant Statistics";"Plant Costs",#N/A,FALSE,"Cost Summary"}</definedName>
    <definedName name="wrn.Murray._.Simons." localSheetId="26" hidden="1">{#N/A,#N/A,FALSE,"Cost Report";#N/A,#N/A,FALSE,"Table 2.1";#N/A,#N/A,FALSE,"Plant Statistics";"Plant Costs",#N/A,FALSE,"Cost Summary"}</definedName>
    <definedName name="wrn.Murray._.Simons." localSheetId="27" hidden="1">{#N/A,#N/A,FALSE,"Cost Report";#N/A,#N/A,FALSE,"Table 2.1";#N/A,#N/A,FALSE,"Plant Statistics";"Plant Costs",#N/A,FALSE,"Cost Summary"}</definedName>
    <definedName name="wrn.Murray._.Simons." localSheetId="28" hidden="1">{#N/A,#N/A,FALSE,"Cost Report";#N/A,#N/A,FALSE,"Table 2.1";#N/A,#N/A,FALSE,"Plant Statistics";"Plant Costs",#N/A,FALSE,"Cost Summary"}</definedName>
    <definedName name="wrn.Murray._.Simons." localSheetId="29" hidden="1">{#N/A,#N/A,FALSE,"Cost Report";#N/A,#N/A,FALSE,"Table 2.1";#N/A,#N/A,FALSE,"Plant Statistics";"Plant Costs",#N/A,FALSE,"Cost Summary"}</definedName>
    <definedName name="wrn.Murray._.Simons." localSheetId="30" hidden="1">{#N/A,#N/A,FALSE,"Cost Report";#N/A,#N/A,FALSE,"Table 2.1";#N/A,#N/A,FALSE,"Plant Statistics";"Plant Costs",#N/A,FALSE,"Cost Summary"}</definedName>
    <definedName name="wrn.Murray._.Simons." localSheetId="31" hidden="1">{#N/A,#N/A,FALSE,"Cost Report";#N/A,#N/A,FALSE,"Table 2.1";#N/A,#N/A,FALSE,"Plant Statistics";"Plant Costs",#N/A,FALSE,"Cost Summary"}</definedName>
    <definedName name="wrn.Murray._.Simons." localSheetId="32" hidden="1">{#N/A,#N/A,FALSE,"Cost Report";#N/A,#N/A,FALSE,"Table 2.1";#N/A,#N/A,FALSE,"Plant Statistics";"Plant Costs",#N/A,FALSE,"Cost Summary"}</definedName>
    <definedName name="wrn.Murray._.Simons." localSheetId="33" hidden="1">{#N/A,#N/A,FALSE,"Cost Report";#N/A,#N/A,FALSE,"Table 2.1";#N/A,#N/A,FALSE,"Plant Statistics";"Plant Costs",#N/A,FALSE,"Cost Summary"}</definedName>
    <definedName name="wrn.Murray._.Simons." localSheetId="34" hidden="1">{#N/A,#N/A,FALSE,"Cost Report";#N/A,#N/A,FALSE,"Table 2.1";#N/A,#N/A,FALSE,"Plant Statistics";"Plant Costs",#N/A,FALSE,"Cost Summary"}</definedName>
    <definedName name="wrn.Murray._.Simons." localSheetId="35" hidden="1">{#N/A,#N/A,FALSE,"Cost Report";#N/A,#N/A,FALSE,"Table 2.1";#N/A,#N/A,FALSE,"Plant Statistics";"Plant Costs",#N/A,FALSE,"Cost Summary"}</definedName>
    <definedName name="wrn.Murray._.Simons." localSheetId="36" hidden="1">{#N/A,#N/A,FALSE,"Cost Report";#N/A,#N/A,FALSE,"Table 2.1";#N/A,#N/A,FALSE,"Plant Statistics";"Plant Costs",#N/A,FALSE,"Cost Summary"}</definedName>
    <definedName name="wrn.Murray._.Simons." localSheetId="37" hidden="1">{#N/A,#N/A,FALSE,"Cost Report";#N/A,#N/A,FALSE,"Table 2.1";#N/A,#N/A,FALSE,"Plant Statistics";"Plant Costs",#N/A,FALSE,"Cost Summary"}</definedName>
    <definedName name="wrn.Murray._.Simons." localSheetId="38" hidden="1">{#N/A,#N/A,FALSE,"Cost Report";#N/A,#N/A,FALSE,"Table 2.1";#N/A,#N/A,FALSE,"Plant Statistics";"Plant Costs",#N/A,FALSE,"Cost Summary"}</definedName>
    <definedName name="wrn.Murray._.Simons." localSheetId="39" hidden="1">{#N/A,#N/A,FALSE,"Cost Report";#N/A,#N/A,FALSE,"Table 2.1";#N/A,#N/A,FALSE,"Plant Statistics";"Plant Costs",#N/A,FALSE,"Cost Summary"}</definedName>
    <definedName name="wrn.Murray._.Simons." localSheetId="40" hidden="1">{#N/A,#N/A,FALSE,"Cost Report";#N/A,#N/A,FALSE,"Table 2.1";#N/A,#N/A,FALSE,"Plant Statistics";"Plant Costs",#N/A,FALSE,"Cost Summary"}</definedName>
    <definedName name="wrn.Murray._.Simons." localSheetId="41" hidden="1">{#N/A,#N/A,FALSE,"Cost Report";#N/A,#N/A,FALSE,"Table 2.1";#N/A,#N/A,FALSE,"Plant Statistics";"Plant Costs",#N/A,FALSE,"Cost Summary"}</definedName>
    <definedName name="wrn.Murray._.Simons." localSheetId="42" hidden="1">{#N/A,#N/A,FALSE,"Cost Report";#N/A,#N/A,FALSE,"Table 2.1";#N/A,#N/A,FALSE,"Plant Statistics";"Plant Costs",#N/A,FALSE,"Cost Summary"}</definedName>
    <definedName name="wrn.Murray._.Simons." localSheetId="43" hidden="1">{#N/A,#N/A,FALSE,"Cost Report";#N/A,#N/A,FALSE,"Table 2.1";#N/A,#N/A,FALSE,"Plant Statistics";"Plant Costs",#N/A,FALSE,"Cost Summary"}</definedName>
    <definedName name="wrn.Murray._.Simons." localSheetId="44" hidden="1">{#N/A,#N/A,FALSE,"Cost Report";#N/A,#N/A,FALSE,"Table 2.1";#N/A,#N/A,FALSE,"Plant Statistics";"Plant Costs",#N/A,FALSE,"Cost Summary"}</definedName>
    <definedName name="wrn.Murray._.Simons." localSheetId="45" hidden="1">{#N/A,#N/A,FALSE,"Cost Report";#N/A,#N/A,FALSE,"Table 2.1";#N/A,#N/A,FALSE,"Plant Statistics";"Plant Costs",#N/A,FALSE,"Cost Summary"}</definedName>
    <definedName name="wrn.Murray._.Simons." localSheetId="46" hidden="1">{#N/A,#N/A,FALSE,"Cost Report";#N/A,#N/A,FALSE,"Table 2.1";#N/A,#N/A,FALSE,"Plant Statistics";"Plant Costs",#N/A,FALSE,"Cost Summary"}</definedName>
    <definedName name="wrn.Murray._.Simons." localSheetId="6" hidden="1">{#N/A,#N/A,FALSE,"Cost Report";#N/A,#N/A,FALSE,"Table 2.1";#N/A,#N/A,FALSE,"Plant Statistics";"Plant Costs",#N/A,FALSE,"Cost Summary"}</definedName>
    <definedName name="wrn.Murray._.Simons." localSheetId="7" hidden="1">{#N/A,#N/A,FALSE,"Cost Report";#N/A,#N/A,FALSE,"Table 2.1";#N/A,#N/A,FALSE,"Plant Statistics";"Plant Costs",#N/A,FALSE,"Cost Summary"}</definedName>
    <definedName name="wrn.Murray._.Simons." localSheetId="4" hidden="1">{#N/A,#N/A,FALSE,"Cost Report";#N/A,#N/A,FALSE,"Table 2.1";#N/A,#N/A,FALSE,"Plant Statistics";"Plant Costs",#N/A,FALSE,"Cost Summary"}</definedName>
    <definedName name="wrn.Murray._.Simons." localSheetId="5" hidden="1">{#N/A,#N/A,FALSE,"Cost Report";#N/A,#N/A,FALSE,"Table 2.1";#N/A,#N/A,FALSE,"Plant Statistics";"Plant Costs",#N/A,FALSE,"Cost Summary"}</definedName>
    <definedName name="wrn.Murray._.Simons." hidden="1">{#N/A,#N/A,FALSE,"Cost Report";#N/A,#N/A,FALSE,"Table 2.1";#N/A,#N/A,FALSE,"Plant Statistics";"Plant Costs",#N/A,FALSE,"Cost Summary"}</definedName>
    <definedName name="wrn.Peter._.Johnston." localSheetId="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localSheetId="9" hidden="1">{#N/A,#N/A,FALSE,"Cost Report";"Geology",#N/A,FALSE,"Cost Summary";"Geolgy Recon",#N/A,FALSE,"UG Geology Rep."}</definedName>
    <definedName name="wrn.Rob._.Smith." localSheetId="10" hidden="1">{#N/A,#N/A,FALSE,"Cost Report";"Geology",#N/A,FALSE,"Cost Summary";"Geolgy Recon",#N/A,FALSE,"UG Geology Rep."}</definedName>
    <definedName name="wrn.Rob._.Smith." localSheetId="11" hidden="1">{#N/A,#N/A,FALSE,"Cost Report";"Geology",#N/A,FALSE,"Cost Summary";"Geolgy Recon",#N/A,FALSE,"UG Geology Rep."}</definedName>
    <definedName name="wrn.Rob._.Smith." localSheetId="8" hidden="1">{#N/A,#N/A,FALSE,"Cost Report";"Geology",#N/A,FALSE,"Cost Summary";"Geolgy Recon",#N/A,FALSE,"UG Geology Rep."}</definedName>
    <definedName name="wrn.Rob._.Smith." localSheetId="12" hidden="1">{#N/A,#N/A,FALSE,"Cost Report";"Geology",#N/A,FALSE,"Cost Summary";"Geolgy Recon",#N/A,FALSE,"UG Geology Rep."}</definedName>
    <definedName name="wrn.Rob._.Smith." localSheetId="13" hidden="1">{#N/A,#N/A,FALSE,"Cost Report";"Geology",#N/A,FALSE,"Cost Summary";"Geolgy Recon",#N/A,FALSE,"UG Geology Rep."}</definedName>
    <definedName name="wrn.Rob._.Smith." localSheetId="14" hidden="1">{#N/A,#N/A,FALSE,"Cost Report";"Geology",#N/A,FALSE,"Cost Summary";"Geolgy Recon",#N/A,FALSE,"UG Geology Rep."}</definedName>
    <definedName name="wrn.Rob._.Smith." localSheetId="15" hidden="1">{#N/A,#N/A,FALSE,"Cost Report";"Geology",#N/A,FALSE,"Cost Summary";"Geolgy Recon",#N/A,FALSE,"UG Geology Rep."}</definedName>
    <definedName name="wrn.Rob._.Smith." localSheetId="16" hidden="1">{#N/A,#N/A,FALSE,"Cost Report";"Geology",#N/A,FALSE,"Cost Summary";"Geolgy Recon",#N/A,FALSE,"UG Geology Rep."}</definedName>
    <definedName name="wrn.Rob._.Smith." localSheetId="17" hidden="1">{#N/A,#N/A,FALSE,"Cost Report";"Geology",#N/A,FALSE,"Cost Summary";"Geolgy Recon",#N/A,FALSE,"UG Geology Rep."}</definedName>
    <definedName name="wrn.Rob._.Smith." localSheetId="18" hidden="1">{#N/A,#N/A,FALSE,"Cost Report";"Geology",#N/A,FALSE,"Cost Summary";"Geolgy Recon",#N/A,FALSE,"UG Geology Rep."}</definedName>
    <definedName name="wrn.Rob._.Smith." localSheetId="19" hidden="1">{#N/A,#N/A,FALSE,"Cost Report";"Geology",#N/A,FALSE,"Cost Summary";"Geolgy Recon",#N/A,FALSE,"UG Geology Rep."}</definedName>
    <definedName name="wrn.Rob._.Smith." localSheetId="20" hidden="1">{#N/A,#N/A,FALSE,"Cost Report";"Geology",#N/A,FALSE,"Cost Summary";"Geolgy Recon",#N/A,FALSE,"UG Geology Rep."}</definedName>
    <definedName name="wrn.Rob._.Smith." localSheetId="21" hidden="1">{#N/A,#N/A,FALSE,"Cost Report";"Geology",#N/A,FALSE,"Cost Summary";"Geolgy Recon",#N/A,FALSE,"UG Geology Rep."}</definedName>
    <definedName name="wrn.Rob._.Smith." localSheetId="22" hidden="1">{#N/A,#N/A,FALSE,"Cost Report";"Geology",#N/A,FALSE,"Cost Summary";"Geolgy Recon",#N/A,FALSE,"UG Geology Rep."}</definedName>
    <definedName name="wrn.Rob._.Smith." localSheetId="23" hidden="1">{#N/A,#N/A,FALSE,"Cost Report";"Geology",#N/A,FALSE,"Cost Summary";"Geolgy Recon",#N/A,FALSE,"UG Geology Rep."}</definedName>
    <definedName name="wrn.Rob._.Smith." localSheetId="24" hidden="1">{#N/A,#N/A,FALSE,"Cost Report";"Geology",#N/A,FALSE,"Cost Summary";"Geolgy Recon",#N/A,FALSE,"UG Geology Rep."}</definedName>
    <definedName name="wrn.Rob._.Smith." localSheetId="25" hidden="1">{#N/A,#N/A,FALSE,"Cost Report";"Geology",#N/A,FALSE,"Cost Summary";"Geolgy Recon",#N/A,FALSE,"UG Geology Rep."}</definedName>
    <definedName name="wrn.Rob._.Smith." localSheetId="26" hidden="1">{#N/A,#N/A,FALSE,"Cost Report";"Geology",#N/A,FALSE,"Cost Summary";"Geolgy Recon",#N/A,FALSE,"UG Geology Rep."}</definedName>
    <definedName name="wrn.Rob._.Smith." localSheetId="27" hidden="1">{#N/A,#N/A,FALSE,"Cost Report";"Geology",#N/A,FALSE,"Cost Summary";"Geolgy Recon",#N/A,FALSE,"UG Geology Rep."}</definedName>
    <definedName name="wrn.Rob._.Smith." localSheetId="28" hidden="1">{#N/A,#N/A,FALSE,"Cost Report";"Geology",#N/A,FALSE,"Cost Summary";"Geolgy Recon",#N/A,FALSE,"UG Geology Rep."}</definedName>
    <definedName name="wrn.Rob._.Smith." localSheetId="29" hidden="1">{#N/A,#N/A,FALSE,"Cost Report";"Geology",#N/A,FALSE,"Cost Summary";"Geolgy Recon",#N/A,FALSE,"UG Geology Rep."}</definedName>
    <definedName name="wrn.Rob._.Smith." localSheetId="30" hidden="1">{#N/A,#N/A,FALSE,"Cost Report";"Geology",#N/A,FALSE,"Cost Summary";"Geolgy Recon",#N/A,FALSE,"UG Geology Rep."}</definedName>
    <definedName name="wrn.Rob._.Smith." localSheetId="31" hidden="1">{#N/A,#N/A,FALSE,"Cost Report";"Geology",#N/A,FALSE,"Cost Summary";"Geolgy Recon",#N/A,FALSE,"UG Geology Rep."}</definedName>
    <definedName name="wrn.Rob._.Smith." localSheetId="32" hidden="1">{#N/A,#N/A,FALSE,"Cost Report";"Geology",#N/A,FALSE,"Cost Summary";"Geolgy Recon",#N/A,FALSE,"UG Geology Rep."}</definedName>
    <definedName name="wrn.Rob._.Smith." localSheetId="33" hidden="1">{#N/A,#N/A,FALSE,"Cost Report";"Geology",#N/A,FALSE,"Cost Summary";"Geolgy Recon",#N/A,FALSE,"UG Geology Rep."}</definedName>
    <definedName name="wrn.Rob._.Smith." localSheetId="34" hidden="1">{#N/A,#N/A,FALSE,"Cost Report";"Geology",#N/A,FALSE,"Cost Summary";"Geolgy Recon",#N/A,FALSE,"UG Geology Rep."}</definedName>
    <definedName name="wrn.Rob._.Smith." localSheetId="35" hidden="1">{#N/A,#N/A,FALSE,"Cost Report";"Geology",#N/A,FALSE,"Cost Summary";"Geolgy Recon",#N/A,FALSE,"UG Geology Rep."}</definedName>
    <definedName name="wrn.Rob._.Smith." localSheetId="36" hidden="1">{#N/A,#N/A,FALSE,"Cost Report";"Geology",#N/A,FALSE,"Cost Summary";"Geolgy Recon",#N/A,FALSE,"UG Geology Rep."}</definedName>
    <definedName name="wrn.Rob._.Smith." localSheetId="37" hidden="1">{#N/A,#N/A,FALSE,"Cost Report";"Geology",#N/A,FALSE,"Cost Summary";"Geolgy Recon",#N/A,FALSE,"UG Geology Rep."}</definedName>
    <definedName name="wrn.Rob._.Smith." localSheetId="38" hidden="1">{#N/A,#N/A,FALSE,"Cost Report";"Geology",#N/A,FALSE,"Cost Summary";"Geolgy Recon",#N/A,FALSE,"UG Geology Rep."}</definedName>
    <definedName name="wrn.Rob._.Smith." localSheetId="39" hidden="1">{#N/A,#N/A,FALSE,"Cost Report";"Geology",#N/A,FALSE,"Cost Summary";"Geolgy Recon",#N/A,FALSE,"UG Geology Rep."}</definedName>
    <definedName name="wrn.Rob._.Smith." localSheetId="40" hidden="1">{#N/A,#N/A,FALSE,"Cost Report";"Geology",#N/A,FALSE,"Cost Summary";"Geolgy Recon",#N/A,FALSE,"UG Geology Rep."}</definedName>
    <definedName name="wrn.Rob._.Smith." localSheetId="41" hidden="1">{#N/A,#N/A,FALSE,"Cost Report";"Geology",#N/A,FALSE,"Cost Summary";"Geolgy Recon",#N/A,FALSE,"UG Geology Rep."}</definedName>
    <definedName name="wrn.Rob._.Smith." localSheetId="42" hidden="1">{#N/A,#N/A,FALSE,"Cost Report";"Geology",#N/A,FALSE,"Cost Summary";"Geolgy Recon",#N/A,FALSE,"UG Geology Rep."}</definedName>
    <definedName name="wrn.Rob._.Smith." localSheetId="43" hidden="1">{#N/A,#N/A,FALSE,"Cost Report";"Geology",#N/A,FALSE,"Cost Summary";"Geolgy Recon",#N/A,FALSE,"UG Geology Rep."}</definedName>
    <definedName name="wrn.Rob._.Smith." localSheetId="44" hidden="1">{#N/A,#N/A,FALSE,"Cost Report";"Geology",#N/A,FALSE,"Cost Summary";"Geolgy Recon",#N/A,FALSE,"UG Geology Rep."}</definedName>
    <definedName name="wrn.Rob._.Smith." localSheetId="45" hidden="1">{#N/A,#N/A,FALSE,"Cost Report";"Geology",#N/A,FALSE,"Cost Summary";"Geolgy Recon",#N/A,FALSE,"UG Geology Rep."}</definedName>
    <definedName name="wrn.Rob._.Smith." localSheetId="46" hidden="1">{#N/A,#N/A,FALSE,"Cost Report";"Geology",#N/A,FALSE,"Cost Summary";"Geolgy Recon",#N/A,FALSE,"UG Geology Rep."}</definedName>
    <definedName name="wrn.Rob._.Smith." localSheetId="6" hidden="1">{#N/A,#N/A,FALSE,"Cost Report";"Geology",#N/A,FALSE,"Cost Summary";"Geolgy Recon",#N/A,FALSE,"UG Geology Rep."}</definedName>
    <definedName name="wrn.Rob._.Smith." localSheetId="7" hidden="1">{#N/A,#N/A,FALSE,"Cost Report";"Geology",#N/A,FALSE,"Cost Summary";"Geolgy Recon",#N/A,FALSE,"UG Geology Rep."}</definedName>
    <definedName name="wrn.Rob._.Smith." localSheetId="4" hidden="1">{#N/A,#N/A,FALSE,"Cost Report";"Geology",#N/A,FALSE,"Cost Summary";"Geolgy Recon",#N/A,FALSE,"UG Geology Rep."}</definedName>
    <definedName name="wrn.Rob._.Smith." localSheetId="5" hidden="1">{#N/A,#N/A,FALSE,"Cost Report";"Geology",#N/A,FALSE,"Cost Summary";"Geolgy Recon",#N/A,FALSE,"UG Geology Rep."}</definedName>
    <definedName name="wrn.Rob._.Smith." hidden="1">{#N/A,#N/A,FALSE,"Cost Report";"Geology",#N/A,FALSE,"Cost Summary";"Geolgy Recon",#N/A,FALSE,"UG Geology Rep."}</definedName>
    <definedName name="wrn.Simon._.Wulff." localSheetId="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9">#REF!</definedName>
    <definedName name="xxxx" localSheetId="10">#REF!</definedName>
    <definedName name="xxxx" localSheetId="11">#REF!</definedName>
    <definedName name="xxxx" localSheetId="8">#REF!</definedName>
    <definedName name="xxxx" localSheetId="12">#REF!</definedName>
    <definedName name="xxxx" localSheetId="13">#REF!</definedName>
    <definedName name="xxxx" localSheetId="14">#REF!</definedName>
    <definedName name="xxxx" localSheetId="15">#REF!</definedName>
    <definedName name="xxxx" localSheetId="16">#REF!</definedName>
    <definedName name="xxxx" localSheetId="17">#REF!</definedName>
    <definedName name="xxxx" localSheetId="18">#REF!</definedName>
    <definedName name="xxxx" localSheetId="19">#REF!</definedName>
    <definedName name="xxxx" localSheetId="20">#REF!</definedName>
    <definedName name="xxxx" localSheetId="21">#REF!</definedName>
    <definedName name="xxxx" localSheetId="22">#REF!</definedName>
    <definedName name="xxxx" localSheetId="23">#REF!</definedName>
    <definedName name="xxxx" localSheetId="24">#REF!</definedName>
    <definedName name="xxxx" localSheetId="25">#REF!</definedName>
    <definedName name="xxxx" localSheetId="26">#REF!</definedName>
    <definedName name="xxxx" localSheetId="27">#REF!</definedName>
    <definedName name="xxxx" localSheetId="28">#REF!</definedName>
    <definedName name="xxxx" localSheetId="29">#REF!</definedName>
    <definedName name="xxxx" localSheetId="30">#REF!</definedName>
    <definedName name="xxxx" localSheetId="31">#REF!</definedName>
    <definedName name="xxxx" localSheetId="32">#REF!</definedName>
    <definedName name="xxxx" localSheetId="33">#REF!</definedName>
    <definedName name="xxxx" localSheetId="34">#REF!</definedName>
    <definedName name="xxxx" localSheetId="35">#REF!</definedName>
    <definedName name="xxxx" localSheetId="36">#REF!</definedName>
    <definedName name="xxxx" localSheetId="37">#REF!</definedName>
    <definedName name="xxxx" localSheetId="38">#REF!</definedName>
    <definedName name="xxxx" localSheetId="39">#REF!</definedName>
    <definedName name="xxxx" localSheetId="40">#REF!</definedName>
    <definedName name="xxxx" localSheetId="41">#REF!</definedName>
    <definedName name="xxxx" localSheetId="42">#REF!</definedName>
    <definedName name="xxxx" localSheetId="43">#REF!</definedName>
    <definedName name="xxxx" localSheetId="44">#REF!</definedName>
    <definedName name="xxxx" localSheetId="45">#REF!</definedName>
    <definedName name="xxxx" localSheetId="46">#REF!</definedName>
    <definedName name="xxxx" localSheetId="6">#REF!</definedName>
    <definedName name="xxxx" localSheetId="7">#REF!</definedName>
    <definedName name="xxxx" localSheetId="4">#REF!</definedName>
    <definedName name="xxxx" localSheetId="5">#REF!</definedName>
    <definedName name="xxxx">#REF!</definedName>
    <definedName name="Z_079E5118_88DF_4C17_8DD7_4C23E21C216B_.wvu.Cols" localSheetId="9" hidden="1">#REF!</definedName>
    <definedName name="Z_079E5118_88DF_4C17_8DD7_4C23E21C216B_.wvu.Cols" localSheetId="10" hidden="1">#REF!</definedName>
    <definedName name="Z_079E5118_88DF_4C17_8DD7_4C23E21C216B_.wvu.Cols" localSheetId="11" hidden="1">#REF!</definedName>
    <definedName name="Z_079E5118_88DF_4C17_8DD7_4C23E21C216B_.wvu.Cols" localSheetId="8" hidden="1">#REF!</definedName>
    <definedName name="Z_079E5118_88DF_4C17_8DD7_4C23E21C216B_.wvu.Cols" localSheetId="12" hidden="1">#REF!</definedName>
    <definedName name="Z_079E5118_88DF_4C17_8DD7_4C23E21C216B_.wvu.Cols" localSheetId="13" hidden="1">#REF!</definedName>
    <definedName name="Z_079E5118_88DF_4C17_8DD7_4C23E21C216B_.wvu.Cols" localSheetId="14" hidden="1">#REF!</definedName>
    <definedName name="Z_079E5118_88DF_4C17_8DD7_4C23E21C216B_.wvu.Cols" localSheetId="15" hidden="1">#REF!</definedName>
    <definedName name="Z_079E5118_88DF_4C17_8DD7_4C23E21C216B_.wvu.Cols" localSheetId="16" hidden="1">#REF!</definedName>
    <definedName name="Z_079E5118_88DF_4C17_8DD7_4C23E21C216B_.wvu.Cols" localSheetId="17" hidden="1">#REF!</definedName>
    <definedName name="Z_079E5118_88DF_4C17_8DD7_4C23E21C216B_.wvu.Cols" localSheetId="18" hidden="1">#REF!</definedName>
    <definedName name="Z_079E5118_88DF_4C17_8DD7_4C23E21C216B_.wvu.Cols" localSheetId="19" hidden="1">#REF!</definedName>
    <definedName name="Z_079E5118_88DF_4C17_8DD7_4C23E21C216B_.wvu.Cols" localSheetId="20" hidden="1">#REF!</definedName>
    <definedName name="Z_079E5118_88DF_4C17_8DD7_4C23E21C216B_.wvu.Cols" localSheetId="21" hidden="1">#REF!</definedName>
    <definedName name="Z_079E5118_88DF_4C17_8DD7_4C23E21C216B_.wvu.Cols" localSheetId="22" hidden="1">#REF!</definedName>
    <definedName name="Z_079E5118_88DF_4C17_8DD7_4C23E21C216B_.wvu.Cols" localSheetId="23" hidden="1">#REF!</definedName>
    <definedName name="Z_079E5118_88DF_4C17_8DD7_4C23E21C216B_.wvu.Cols" localSheetId="24" hidden="1">#REF!</definedName>
    <definedName name="Z_079E5118_88DF_4C17_8DD7_4C23E21C216B_.wvu.Cols" localSheetId="25" hidden="1">#REF!</definedName>
    <definedName name="Z_079E5118_88DF_4C17_8DD7_4C23E21C216B_.wvu.Cols" localSheetId="26" hidden="1">#REF!</definedName>
    <definedName name="Z_079E5118_88DF_4C17_8DD7_4C23E21C216B_.wvu.Cols" localSheetId="27" hidden="1">#REF!</definedName>
    <definedName name="Z_079E5118_88DF_4C17_8DD7_4C23E21C216B_.wvu.Cols" localSheetId="28" hidden="1">#REF!</definedName>
    <definedName name="Z_079E5118_88DF_4C17_8DD7_4C23E21C216B_.wvu.Cols" localSheetId="29" hidden="1">#REF!</definedName>
    <definedName name="Z_079E5118_88DF_4C17_8DD7_4C23E21C216B_.wvu.Cols" localSheetId="30" hidden="1">#REF!</definedName>
    <definedName name="Z_079E5118_88DF_4C17_8DD7_4C23E21C216B_.wvu.Cols" localSheetId="31" hidden="1">#REF!</definedName>
    <definedName name="Z_079E5118_88DF_4C17_8DD7_4C23E21C216B_.wvu.Cols" localSheetId="32" hidden="1">#REF!</definedName>
    <definedName name="Z_079E5118_88DF_4C17_8DD7_4C23E21C216B_.wvu.Cols" localSheetId="33" hidden="1">#REF!</definedName>
    <definedName name="Z_079E5118_88DF_4C17_8DD7_4C23E21C216B_.wvu.Cols" localSheetId="34" hidden="1">#REF!</definedName>
    <definedName name="Z_079E5118_88DF_4C17_8DD7_4C23E21C216B_.wvu.Cols" localSheetId="35" hidden="1">#REF!</definedName>
    <definedName name="Z_079E5118_88DF_4C17_8DD7_4C23E21C216B_.wvu.Cols" localSheetId="36" hidden="1">#REF!</definedName>
    <definedName name="Z_079E5118_88DF_4C17_8DD7_4C23E21C216B_.wvu.Cols" localSheetId="37" hidden="1">#REF!</definedName>
    <definedName name="Z_079E5118_88DF_4C17_8DD7_4C23E21C216B_.wvu.Cols" localSheetId="38" hidden="1">#REF!</definedName>
    <definedName name="Z_079E5118_88DF_4C17_8DD7_4C23E21C216B_.wvu.Cols" localSheetId="39" hidden="1">#REF!</definedName>
    <definedName name="Z_079E5118_88DF_4C17_8DD7_4C23E21C216B_.wvu.Cols" localSheetId="40" hidden="1">#REF!</definedName>
    <definedName name="Z_079E5118_88DF_4C17_8DD7_4C23E21C216B_.wvu.Cols" localSheetId="41" hidden="1">#REF!</definedName>
    <definedName name="Z_079E5118_88DF_4C17_8DD7_4C23E21C216B_.wvu.Cols" localSheetId="42" hidden="1">#REF!</definedName>
    <definedName name="Z_079E5118_88DF_4C17_8DD7_4C23E21C216B_.wvu.Cols" localSheetId="43" hidden="1">#REF!</definedName>
    <definedName name="Z_079E5118_88DF_4C17_8DD7_4C23E21C216B_.wvu.Cols" localSheetId="44" hidden="1">#REF!</definedName>
    <definedName name="Z_079E5118_88DF_4C17_8DD7_4C23E21C216B_.wvu.Cols" localSheetId="45" hidden="1">#REF!</definedName>
    <definedName name="Z_079E5118_88DF_4C17_8DD7_4C23E21C216B_.wvu.Cols" localSheetId="46" hidden="1">#REF!</definedName>
    <definedName name="Z_079E5118_88DF_4C17_8DD7_4C23E21C216B_.wvu.Cols" localSheetId="6" hidden="1">#REF!</definedName>
    <definedName name="Z_079E5118_88DF_4C17_8DD7_4C23E21C216B_.wvu.Cols" localSheetId="7" hidden="1">#REF!</definedName>
    <definedName name="Z_079E5118_88DF_4C17_8DD7_4C23E21C216B_.wvu.Cols" localSheetId="4" hidden="1">#REF!</definedName>
    <definedName name="Z_079E5118_88DF_4C17_8DD7_4C23E21C216B_.wvu.Cols" localSheetId="5" hidden="1">#REF!</definedName>
    <definedName name="Z_079E5118_88DF_4C17_8DD7_4C23E21C216B_.wvu.Cols" hidden="1">#REF!</definedName>
    <definedName name="Z_079E5118_88DF_4C17_8DD7_4C23E21C216B_.wvu.PrintArea" localSheetId="9" hidden="1">#REF!</definedName>
    <definedName name="Z_079E5118_88DF_4C17_8DD7_4C23E21C216B_.wvu.PrintArea" localSheetId="10" hidden="1">#REF!</definedName>
    <definedName name="Z_079E5118_88DF_4C17_8DD7_4C23E21C216B_.wvu.PrintArea" localSheetId="11" hidden="1">#REF!</definedName>
    <definedName name="Z_079E5118_88DF_4C17_8DD7_4C23E21C216B_.wvu.PrintArea" localSheetId="8" hidden="1">#REF!</definedName>
    <definedName name="Z_079E5118_88DF_4C17_8DD7_4C23E21C216B_.wvu.PrintArea" localSheetId="12" hidden="1">#REF!</definedName>
    <definedName name="Z_079E5118_88DF_4C17_8DD7_4C23E21C216B_.wvu.PrintArea" localSheetId="13" hidden="1">#REF!</definedName>
    <definedName name="Z_079E5118_88DF_4C17_8DD7_4C23E21C216B_.wvu.PrintArea" localSheetId="14" hidden="1">#REF!</definedName>
    <definedName name="Z_079E5118_88DF_4C17_8DD7_4C23E21C216B_.wvu.PrintArea" localSheetId="15" hidden="1">#REF!</definedName>
    <definedName name="Z_079E5118_88DF_4C17_8DD7_4C23E21C216B_.wvu.PrintArea" localSheetId="16" hidden="1">#REF!</definedName>
    <definedName name="Z_079E5118_88DF_4C17_8DD7_4C23E21C216B_.wvu.PrintArea" localSheetId="17" hidden="1">#REF!</definedName>
    <definedName name="Z_079E5118_88DF_4C17_8DD7_4C23E21C216B_.wvu.PrintArea" localSheetId="18" hidden="1">#REF!</definedName>
    <definedName name="Z_079E5118_88DF_4C17_8DD7_4C23E21C216B_.wvu.PrintArea" localSheetId="19" hidden="1">#REF!</definedName>
    <definedName name="Z_079E5118_88DF_4C17_8DD7_4C23E21C216B_.wvu.PrintArea" localSheetId="20" hidden="1">#REF!</definedName>
    <definedName name="Z_079E5118_88DF_4C17_8DD7_4C23E21C216B_.wvu.PrintArea" localSheetId="21" hidden="1">#REF!</definedName>
    <definedName name="Z_079E5118_88DF_4C17_8DD7_4C23E21C216B_.wvu.PrintArea" localSheetId="22" hidden="1">#REF!</definedName>
    <definedName name="Z_079E5118_88DF_4C17_8DD7_4C23E21C216B_.wvu.PrintArea" localSheetId="23" hidden="1">#REF!</definedName>
    <definedName name="Z_079E5118_88DF_4C17_8DD7_4C23E21C216B_.wvu.PrintArea" localSheetId="24" hidden="1">#REF!</definedName>
    <definedName name="Z_079E5118_88DF_4C17_8DD7_4C23E21C216B_.wvu.PrintArea" localSheetId="25" hidden="1">#REF!</definedName>
    <definedName name="Z_079E5118_88DF_4C17_8DD7_4C23E21C216B_.wvu.PrintArea" localSheetId="26" hidden="1">#REF!</definedName>
    <definedName name="Z_079E5118_88DF_4C17_8DD7_4C23E21C216B_.wvu.PrintArea" localSheetId="27" hidden="1">#REF!</definedName>
    <definedName name="Z_079E5118_88DF_4C17_8DD7_4C23E21C216B_.wvu.PrintArea" localSheetId="28" hidden="1">#REF!</definedName>
    <definedName name="Z_079E5118_88DF_4C17_8DD7_4C23E21C216B_.wvu.PrintArea" localSheetId="29" hidden="1">#REF!</definedName>
    <definedName name="Z_079E5118_88DF_4C17_8DD7_4C23E21C216B_.wvu.PrintArea" localSheetId="30" hidden="1">#REF!</definedName>
    <definedName name="Z_079E5118_88DF_4C17_8DD7_4C23E21C216B_.wvu.PrintArea" localSheetId="31" hidden="1">#REF!</definedName>
    <definedName name="Z_079E5118_88DF_4C17_8DD7_4C23E21C216B_.wvu.PrintArea" localSheetId="32" hidden="1">#REF!</definedName>
    <definedName name="Z_079E5118_88DF_4C17_8DD7_4C23E21C216B_.wvu.PrintArea" localSheetId="33" hidden="1">#REF!</definedName>
    <definedName name="Z_079E5118_88DF_4C17_8DD7_4C23E21C216B_.wvu.PrintArea" localSheetId="34" hidden="1">#REF!</definedName>
    <definedName name="Z_079E5118_88DF_4C17_8DD7_4C23E21C216B_.wvu.PrintArea" localSheetId="35" hidden="1">#REF!</definedName>
    <definedName name="Z_079E5118_88DF_4C17_8DD7_4C23E21C216B_.wvu.PrintArea" localSheetId="36" hidden="1">#REF!</definedName>
    <definedName name="Z_079E5118_88DF_4C17_8DD7_4C23E21C216B_.wvu.PrintArea" localSheetId="37" hidden="1">#REF!</definedName>
    <definedName name="Z_079E5118_88DF_4C17_8DD7_4C23E21C216B_.wvu.PrintArea" localSheetId="38" hidden="1">#REF!</definedName>
    <definedName name="Z_079E5118_88DF_4C17_8DD7_4C23E21C216B_.wvu.PrintArea" localSheetId="39" hidden="1">#REF!</definedName>
    <definedName name="Z_079E5118_88DF_4C17_8DD7_4C23E21C216B_.wvu.PrintArea" localSheetId="40" hidden="1">#REF!</definedName>
    <definedName name="Z_079E5118_88DF_4C17_8DD7_4C23E21C216B_.wvu.PrintArea" localSheetId="41" hidden="1">#REF!</definedName>
    <definedName name="Z_079E5118_88DF_4C17_8DD7_4C23E21C216B_.wvu.PrintArea" localSheetId="42" hidden="1">#REF!</definedName>
    <definedName name="Z_079E5118_88DF_4C17_8DD7_4C23E21C216B_.wvu.PrintArea" localSheetId="43" hidden="1">#REF!</definedName>
    <definedName name="Z_079E5118_88DF_4C17_8DD7_4C23E21C216B_.wvu.PrintArea" localSheetId="44" hidden="1">#REF!</definedName>
    <definedName name="Z_079E5118_88DF_4C17_8DD7_4C23E21C216B_.wvu.PrintArea" localSheetId="45" hidden="1">#REF!</definedName>
    <definedName name="Z_079E5118_88DF_4C17_8DD7_4C23E21C216B_.wvu.PrintArea" localSheetId="46" hidden="1">#REF!</definedName>
    <definedName name="Z_079E5118_88DF_4C17_8DD7_4C23E21C216B_.wvu.PrintArea" localSheetId="6" hidden="1">#REF!</definedName>
    <definedName name="Z_079E5118_88DF_4C17_8DD7_4C23E21C216B_.wvu.PrintArea" localSheetId="7" hidden="1">#REF!</definedName>
    <definedName name="Z_079E5118_88DF_4C17_8DD7_4C23E21C216B_.wvu.PrintArea" localSheetId="4" hidden="1">#REF!</definedName>
    <definedName name="Z_079E5118_88DF_4C17_8DD7_4C23E21C216B_.wvu.PrintArea" localSheetId="5" hidden="1">#REF!</definedName>
    <definedName name="Z_079E5118_88DF_4C17_8DD7_4C23E21C216B_.wvu.PrintArea" hidden="1">#REF!</definedName>
    <definedName name="Z_079E5118_88DF_4C17_8DD7_4C23E21C216B_.wvu.Rows"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8"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26" hidden="1">#REF!</definedName>
    <definedName name="Z_66E11401_3E20_11D5_9ADD_00609724276F_.wvu.PrintArea" localSheetId="27" hidden="1">#REF!</definedName>
    <definedName name="Z_66E11401_3E20_11D5_9ADD_00609724276F_.wvu.PrintArea" localSheetId="28" hidden="1">#REF!</definedName>
    <definedName name="Z_66E11401_3E20_11D5_9ADD_00609724276F_.wvu.PrintArea" localSheetId="29" hidden="1">#REF!</definedName>
    <definedName name="Z_66E11401_3E20_11D5_9ADD_00609724276F_.wvu.PrintArea" localSheetId="30" hidden="1">#REF!</definedName>
    <definedName name="Z_66E11401_3E20_11D5_9ADD_00609724276F_.wvu.PrintArea" localSheetId="31" hidden="1">#REF!</definedName>
    <definedName name="Z_66E11401_3E20_11D5_9ADD_00609724276F_.wvu.PrintArea" localSheetId="32" hidden="1">#REF!</definedName>
    <definedName name="Z_66E11401_3E20_11D5_9ADD_00609724276F_.wvu.PrintArea" localSheetId="33" hidden="1">#REF!</definedName>
    <definedName name="Z_66E11401_3E20_11D5_9ADD_00609724276F_.wvu.PrintArea" localSheetId="34" hidden="1">#REF!</definedName>
    <definedName name="Z_66E11401_3E20_11D5_9ADD_00609724276F_.wvu.PrintArea" localSheetId="35" hidden="1">#REF!</definedName>
    <definedName name="Z_66E11401_3E20_11D5_9ADD_00609724276F_.wvu.PrintArea" localSheetId="36" hidden="1">#REF!</definedName>
    <definedName name="Z_66E11401_3E20_11D5_9ADD_00609724276F_.wvu.PrintArea" localSheetId="37" hidden="1">#REF!</definedName>
    <definedName name="Z_66E11401_3E20_11D5_9ADD_00609724276F_.wvu.PrintArea" localSheetId="38" hidden="1">#REF!</definedName>
    <definedName name="Z_66E11401_3E20_11D5_9ADD_00609724276F_.wvu.PrintArea" localSheetId="39" hidden="1">#REF!</definedName>
    <definedName name="Z_66E11401_3E20_11D5_9ADD_00609724276F_.wvu.PrintArea" localSheetId="40" hidden="1">#REF!</definedName>
    <definedName name="Z_66E11401_3E20_11D5_9ADD_00609724276F_.wvu.PrintArea" localSheetId="41" hidden="1">#REF!</definedName>
    <definedName name="Z_66E11401_3E20_11D5_9ADD_00609724276F_.wvu.PrintArea" localSheetId="42" hidden="1">#REF!</definedName>
    <definedName name="Z_66E11401_3E20_11D5_9ADD_00609724276F_.wvu.PrintArea" localSheetId="43" hidden="1">#REF!</definedName>
    <definedName name="Z_66E11401_3E20_11D5_9ADD_00609724276F_.wvu.PrintArea" localSheetId="44" hidden="1">#REF!</definedName>
    <definedName name="Z_66E11401_3E20_11D5_9ADD_00609724276F_.wvu.PrintArea" localSheetId="45" hidden="1">#REF!</definedName>
    <definedName name="Z_66E11401_3E20_11D5_9ADD_00609724276F_.wvu.PrintArea" localSheetId="46"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3" hidden="1">#REF!</definedName>
    <definedName name="Z_66E11401_3E20_11D5_9ADD_00609724276F_.wvu.PrintArea" localSheetId="4" hidden="1">#REF!</definedName>
    <definedName name="Z_66E11401_3E20_11D5_9ADD_00609724276F_.wvu.PrintArea" localSheetId="5" hidden="1">#REF!</definedName>
    <definedName name="Z_66E11401_3E20_11D5_9ADD_00609724276F_.wvu.PrintArea" hidden="1">#REF!</definedName>
    <definedName name="あ">#REF!</definedName>
    <definedName name="あ１２５" localSheetId="9">[21]MAIN時間見積り!#REF!</definedName>
    <definedName name="あ１２５" localSheetId="10">[21]MAIN時間見積り!#REF!</definedName>
    <definedName name="あ１２５" localSheetId="11">[21]MAIN時間見積り!#REF!</definedName>
    <definedName name="あ１２５" localSheetId="8">[21]MAIN時間見積り!#REF!</definedName>
    <definedName name="あ１２５" localSheetId="12">[21]MAIN時間見積り!#REF!</definedName>
    <definedName name="あ１２５" localSheetId="13">[21]MAIN時間見積り!#REF!</definedName>
    <definedName name="あ１２５" localSheetId="14">[21]MAIN時間見積り!#REF!</definedName>
    <definedName name="あ１２５" localSheetId="15">[21]MAIN時間見積り!#REF!</definedName>
    <definedName name="あ１２５" localSheetId="16">[21]MAIN時間見積り!#REF!</definedName>
    <definedName name="あ１２５" localSheetId="17">[21]MAIN時間見積り!#REF!</definedName>
    <definedName name="あ１２５" localSheetId="18">[21]MAIN時間見積り!#REF!</definedName>
    <definedName name="あ１２５" localSheetId="19">[21]MAIN時間見積り!#REF!</definedName>
    <definedName name="あ１２５" localSheetId="20">[21]MAIN時間見積り!#REF!</definedName>
    <definedName name="あ１２５" localSheetId="21">[21]MAIN時間見積り!#REF!</definedName>
    <definedName name="あ１２５" localSheetId="22">[21]MAIN時間見積り!#REF!</definedName>
    <definedName name="あ１２５" localSheetId="23">[21]MAIN時間見積り!#REF!</definedName>
    <definedName name="あ１２５" localSheetId="24">[21]MAIN時間見積り!#REF!</definedName>
    <definedName name="あ１２５" localSheetId="25">[21]MAIN時間見積り!#REF!</definedName>
    <definedName name="あ１２５" localSheetId="26">[21]MAIN時間見積り!#REF!</definedName>
    <definedName name="あ１２５" localSheetId="27">[21]MAIN時間見積り!#REF!</definedName>
    <definedName name="あ１２５" localSheetId="28">[21]MAIN時間見積り!#REF!</definedName>
    <definedName name="あ１２５" localSheetId="29">[21]MAIN時間見積り!#REF!</definedName>
    <definedName name="あ１２５" localSheetId="30">[21]MAIN時間見積り!#REF!</definedName>
    <definedName name="あ１２５" localSheetId="31">[21]MAIN時間見積り!#REF!</definedName>
    <definedName name="あ１２５" localSheetId="32">[21]MAIN時間見積り!#REF!</definedName>
    <definedName name="あ１２５" localSheetId="33">[21]MAIN時間見積り!#REF!</definedName>
    <definedName name="あ１２５" localSheetId="34">[21]MAIN時間見積り!#REF!</definedName>
    <definedName name="あ１２５" localSheetId="35">[21]MAIN時間見積り!#REF!</definedName>
    <definedName name="あ１２５" localSheetId="36">[21]MAIN時間見積り!#REF!</definedName>
    <definedName name="あ１２５" localSheetId="37">[21]MAIN時間見積り!#REF!</definedName>
    <definedName name="あ１２５" localSheetId="38">[21]MAIN時間見積り!#REF!</definedName>
    <definedName name="あ１２５" localSheetId="39">[21]MAIN時間見積り!#REF!</definedName>
    <definedName name="あ１２５" localSheetId="40">[21]MAIN時間見積り!#REF!</definedName>
    <definedName name="あ１２５" localSheetId="41">[21]MAIN時間見積り!#REF!</definedName>
    <definedName name="あ１２５" localSheetId="42">[21]MAIN時間見積り!#REF!</definedName>
    <definedName name="あ１２５" localSheetId="43">[21]MAIN時間見積り!#REF!</definedName>
    <definedName name="あ１２５" localSheetId="44">[21]MAIN時間見積り!#REF!</definedName>
    <definedName name="あ１２５" localSheetId="45">[21]MAIN時間見積り!#REF!</definedName>
    <definedName name="あ１２５" localSheetId="46">[21]MAIN時間見積り!#REF!</definedName>
    <definedName name="あ１２５" localSheetId="6">[21]MAIN時間見積り!#REF!</definedName>
    <definedName name="あ１２５" localSheetId="7">[21]MAIN時間見積り!#REF!</definedName>
    <definedName name="あ１２５" localSheetId="4">[21]MAIN時間見積り!#REF!</definedName>
    <definedName name="あ１２５" localSheetId="5">[21]MAIN時間見積り!#REF!</definedName>
    <definedName name="あ１２５">[21]MAIN時間見積り!#REF!</definedName>
    <definedName name="あ４２０" localSheetId="9">[22]処理機能記述!#REF!</definedName>
    <definedName name="あ４２０" localSheetId="10">[22]処理機能記述!#REF!</definedName>
    <definedName name="あ４２０" localSheetId="11">[22]処理機能記述!#REF!</definedName>
    <definedName name="あ４２０" localSheetId="8">[22]処理機能記述!#REF!</definedName>
    <definedName name="あ４２０" localSheetId="12">[22]処理機能記述!#REF!</definedName>
    <definedName name="あ４２０" localSheetId="13">[22]処理機能記述!#REF!</definedName>
    <definedName name="あ４２０" localSheetId="14">[22]処理機能記述!#REF!</definedName>
    <definedName name="あ４２０" localSheetId="15">[22]処理機能記述!#REF!</definedName>
    <definedName name="あ４２０" localSheetId="16">[22]処理機能記述!#REF!</definedName>
    <definedName name="あ４２０" localSheetId="17">[22]処理機能記述!#REF!</definedName>
    <definedName name="あ４２０" localSheetId="18">[22]処理機能記述!#REF!</definedName>
    <definedName name="あ４２０" localSheetId="19">[22]処理機能記述!#REF!</definedName>
    <definedName name="あ４２０" localSheetId="20">[22]処理機能記述!#REF!</definedName>
    <definedName name="あ４２０" localSheetId="21">[22]処理機能記述!#REF!</definedName>
    <definedName name="あ４２０" localSheetId="22">[22]処理機能記述!#REF!</definedName>
    <definedName name="あ４２０" localSheetId="23">[22]処理機能記述!#REF!</definedName>
    <definedName name="あ４２０" localSheetId="24">[22]処理機能記述!#REF!</definedName>
    <definedName name="あ４２０" localSheetId="25">[22]処理機能記述!#REF!</definedName>
    <definedName name="あ４２０" localSheetId="26">[22]処理機能記述!#REF!</definedName>
    <definedName name="あ４２０" localSheetId="27">[22]処理機能記述!#REF!</definedName>
    <definedName name="あ４２０" localSheetId="28">[22]処理機能記述!#REF!</definedName>
    <definedName name="あ４２０" localSheetId="29">[22]処理機能記述!#REF!</definedName>
    <definedName name="あ４２０" localSheetId="30">[22]処理機能記述!#REF!</definedName>
    <definedName name="あ４２０" localSheetId="31">[22]処理機能記述!#REF!</definedName>
    <definedName name="あ４２０" localSheetId="32">[22]処理機能記述!#REF!</definedName>
    <definedName name="あ４２０" localSheetId="33">[22]処理機能記述!#REF!</definedName>
    <definedName name="あ４２０" localSheetId="34">[22]処理機能記述!#REF!</definedName>
    <definedName name="あ４２０" localSheetId="35">[22]処理機能記述!#REF!</definedName>
    <definedName name="あ４２０" localSheetId="36">[22]処理機能記述!#REF!</definedName>
    <definedName name="あ４２０" localSheetId="37">[22]処理機能記述!#REF!</definedName>
    <definedName name="あ４２０" localSheetId="38">[22]処理機能記述!#REF!</definedName>
    <definedName name="あ４２０" localSheetId="39">[22]処理機能記述!#REF!</definedName>
    <definedName name="あ４２０" localSheetId="40">[22]処理機能記述!#REF!</definedName>
    <definedName name="あ４２０" localSheetId="41">[22]処理機能記述!#REF!</definedName>
    <definedName name="あ４２０" localSheetId="42">[22]処理機能記述!#REF!</definedName>
    <definedName name="あ４２０" localSheetId="43">[22]処理機能記述!#REF!</definedName>
    <definedName name="あ４２０" localSheetId="44">[22]処理機能記述!#REF!</definedName>
    <definedName name="あ４２０" localSheetId="45">[22]処理機能記述!#REF!</definedName>
    <definedName name="あ４２０" localSheetId="46">[22]処理機能記述!#REF!</definedName>
    <definedName name="あ４２０" localSheetId="6">[22]処理機能記述!#REF!</definedName>
    <definedName name="あ４２０" localSheetId="7">[22]処理機能記述!#REF!</definedName>
    <definedName name="あ４２０" localSheetId="4">[22]処理機能記述!#REF!</definedName>
    <definedName name="あ４２０" localSheetId="5">[22]処理機能記述!#REF!</definedName>
    <definedName name="あ４２０">[22]処理機能記述!#REF!</definedName>
    <definedName name="あ４５０" localSheetId="9">[22]処理機能記述!#REF!</definedName>
    <definedName name="あ４５０" localSheetId="10">[22]処理機能記述!#REF!</definedName>
    <definedName name="あ４５０" localSheetId="11">[22]処理機能記述!#REF!</definedName>
    <definedName name="あ４５０" localSheetId="8">[22]処理機能記述!#REF!</definedName>
    <definedName name="あ４５０" localSheetId="12">[22]処理機能記述!#REF!</definedName>
    <definedName name="あ４５０" localSheetId="13">[22]処理機能記述!#REF!</definedName>
    <definedName name="あ４５０" localSheetId="14">[22]処理機能記述!#REF!</definedName>
    <definedName name="あ４５０" localSheetId="15">[22]処理機能記述!#REF!</definedName>
    <definedName name="あ４５０" localSheetId="16">[22]処理機能記述!#REF!</definedName>
    <definedName name="あ４５０" localSheetId="17">[22]処理機能記述!#REF!</definedName>
    <definedName name="あ４５０" localSheetId="18">[22]処理機能記述!#REF!</definedName>
    <definedName name="あ４５０" localSheetId="19">[22]処理機能記述!#REF!</definedName>
    <definedName name="あ４５０" localSheetId="20">[22]処理機能記述!#REF!</definedName>
    <definedName name="あ４５０" localSheetId="21">[22]処理機能記述!#REF!</definedName>
    <definedName name="あ４５０" localSheetId="22">[22]処理機能記述!#REF!</definedName>
    <definedName name="あ４５０" localSheetId="23">[22]処理機能記述!#REF!</definedName>
    <definedName name="あ４５０" localSheetId="24">[22]処理機能記述!#REF!</definedName>
    <definedName name="あ４５０" localSheetId="25">[22]処理機能記述!#REF!</definedName>
    <definedName name="あ４５０" localSheetId="26">[22]処理機能記述!#REF!</definedName>
    <definedName name="あ４５０" localSheetId="27">[22]処理機能記述!#REF!</definedName>
    <definedName name="あ４５０" localSheetId="28">[22]処理機能記述!#REF!</definedName>
    <definedName name="あ４５０" localSheetId="29">[22]処理機能記述!#REF!</definedName>
    <definedName name="あ４５０" localSheetId="30">[22]処理機能記述!#REF!</definedName>
    <definedName name="あ４５０" localSheetId="31">[22]処理機能記述!#REF!</definedName>
    <definedName name="あ４５０" localSheetId="32">[22]処理機能記述!#REF!</definedName>
    <definedName name="あ４５０" localSheetId="33">[22]処理機能記述!#REF!</definedName>
    <definedName name="あ４５０" localSheetId="34">[22]処理機能記述!#REF!</definedName>
    <definedName name="あ４５０" localSheetId="35">[22]処理機能記述!#REF!</definedName>
    <definedName name="あ４５０" localSheetId="36">[22]処理機能記述!#REF!</definedName>
    <definedName name="あ４５０" localSheetId="37">[22]処理機能記述!#REF!</definedName>
    <definedName name="あ４５０" localSheetId="38">[22]処理機能記述!#REF!</definedName>
    <definedName name="あ４５０" localSheetId="39">[22]処理機能記述!#REF!</definedName>
    <definedName name="あ４５０" localSheetId="40">[22]処理機能記述!#REF!</definedName>
    <definedName name="あ４５０" localSheetId="41">[22]処理機能記述!#REF!</definedName>
    <definedName name="あ４５０" localSheetId="42">[22]処理機能記述!#REF!</definedName>
    <definedName name="あ４５０" localSheetId="43">[22]処理機能記述!#REF!</definedName>
    <definedName name="あ４５０" localSheetId="44">[22]処理機能記述!#REF!</definedName>
    <definedName name="あ４５０" localSheetId="45">[22]処理機能記述!#REF!</definedName>
    <definedName name="あ４５０" localSheetId="46">[22]処理機能記述!#REF!</definedName>
    <definedName name="あ４５０" localSheetId="6">[22]処理機能記述!#REF!</definedName>
    <definedName name="あ４５０" localSheetId="7">[22]処理機能記述!#REF!</definedName>
    <definedName name="あ４５０" localSheetId="4">[22]処理機能記述!#REF!</definedName>
    <definedName name="あ４５０" localSheetId="5">[22]処理機能記述!#REF!</definedName>
    <definedName name="あ４５０">[22]処理機能記述!#REF!</definedName>
    <definedName name="あ５００" localSheetId="9">#REF!</definedName>
    <definedName name="あ５００" localSheetId="10">#REF!</definedName>
    <definedName name="あ５００" localSheetId="11">#REF!</definedName>
    <definedName name="あ５００" localSheetId="8">#REF!</definedName>
    <definedName name="あ５００" localSheetId="12">#REF!</definedName>
    <definedName name="あ５００" localSheetId="13">#REF!</definedName>
    <definedName name="あ５００" localSheetId="14">#REF!</definedName>
    <definedName name="あ５００" localSheetId="15">#REF!</definedName>
    <definedName name="あ５００" localSheetId="16">#REF!</definedName>
    <definedName name="あ５００" localSheetId="17">#REF!</definedName>
    <definedName name="あ５００" localSheetId="18">#REF!</definedName>
    <definedName name="あ５００" localSheetId="19">#REF!</definedName>
    <definedName name="あ５００" localSheetId="20">#REF!</definedName>
    <definedName name="あ５００" localSheetId="21">#REF!</definedName>
    <definedName name="あ５００" localSheetId="22">#REF!</definedName>
    <definedName name="あ５００" localSheetId="23">#REF!</definedName>
    <definedName name="あ５００" localSheetId="24">#REF!</definedName>
    <definedName name="あ５００" localSheetId="25">#REF!</definedName>
    <definedName name="あ５００" localSheetId="26">#REF!</definedName>
    <definedName name="あ５００" localSheetId="27">#REF!</definedName>
    <definedName name="あ５００" localSheetId="28">#REF!</definedName>
    <definedName name="あ５００" localSheetId="29">#REF!</definedName>
    <definedName name="あ５００" localSheetId="30">#REF!</definedName>
    <definedName name="あ５００" localSheetId="31">#REF!</definedName>
    <definedName name="あ５００" localSheetId="32">#REF!</definedName>
    <definedName name="あ５００" localSheetId="33">#REF!</definedName>
    <definedName name="あ５００" localSheetId="34">#REF!</definedName>
    <definedName name="あ５００" localSheetId="35">#REF!</definedName>
    <definedName name="あ５００" localSheetId="36">#REF!</definedName>
    <definedName name="あ５００" localSheetId="37">#REF!</definedName>
    <definedName name="あ５００" localSheetId="38">#REF!</definedName>
    <definedName name="あ５００" localSheetId="39">#REF!</definedName>
    <definedName name="あ５００" localSheetId="40">#REF!</definedName>
    <definedName name="あ５００" localSheetId="41">#REF!</definedName>
    <definedName name="あ５００" localSheetId="42">#REF!</definedName>
    <definedName name="あ５００" localSheetId="43">#REF!</definedName>
    <definedName name="あ５００" localSheetId="44">#REF!</definedName>
    <definedName name="あ５００" localSheetId="45">#REF!</definedName>
    <definedName name="あ５００" localSheetId="46">#REF!</definedName>
    <definedName name="あ５００" localSheetId="6">#REF!</definedName>
    <definedName name="あ５００" localSheetId="7">#REF!</definedName>
    <definedName name="あ５００" localSheetId="4">#REF!</definedName>
    <definedName name="あ５００" localSheetId="5">#REF!</definedName>
    <definedName name="あ５００">#REF!</definedName>
    <definedName name="あああ" localSheetId="9">#REF!</definedName>
    <definedName name="あああ" localSheetId="10">#REF!</definedName>
    <definedName name="あああ" localSheetId="11">#REF!</definedName>
    <definedName name="あああ" localSheetId="8">#REF!</definedName>
    <definedName name="あああ" localSheetId="12">#REF!</definedName>
    <definedName name="あああ" localSheetId="13">#REF!</definedName>
    <definedName name="あああ" localSheetId="14">#REF!</definedName>
    <definedName name="あああ" localSheetId="15">#REF!</definedName>
    <definedName name="あああ" localSheetId="16">#REF!</definedName>
    <definedName name="あああ" localSheetId="17">#REF!</definedName>
    <definedName name="あああ" localSheetId="18">#REF!</definedName>
    <definedName name="あああ" localSheetId="19">#REF!</definedName>
    <definedName name="あああ" localSheetId="20">#REF!</definedName>
    <definedName name="あああ" localSheetId="21">#REF!</definedName>
    <definedName name="あああ" localSheetId="22">#REF!</definedName>
    <definedName name="あああ" localSheetId="23">#REF!</definedName>
    <definedName name="あああ" localSheetId="24">#REF!</definedName>
    <definedName name="あああ" localSheetId="25">#REF!</definedName>
    <definedName name="あああ" localSheetId="26">#REF!</definedName>
    <definedName name="あああ" localSheetId="27">#REF!</definedName>
    <definedName name="あああ" localSheetId="28">#REF!</definedName>
    <definedName name="あああ" localSheetId="29">#REF!</definedName>
    <definedName name="あああ" localSheetId="30">#REF!</definedName>
    <definedName name="あああ" localSheetId="31">#REF!</definedName>
    <definedName name="あああ" localSheetId="32">#REF!</definedName>
    <definedName name="あああ" localSheetId="33">#REF!</definedName>
    <definedName name="あああ" localSheetId="34">#REF!</definedName>
    <definedName name="あああ" localSheetId="35">#REF!</definedName>
    <definedName name="あああ" localSheetId="36">#REF!</definedName>
    <definedName name="あああ" localSheetId="37">#REF!</definedName>
    <definedName name="あああ" localSheetId="38">#REF!</definedName>
    <definedName name="あああ" localSheetId="39">#REF!</definedName>
    <definedName name="あああ" localSheetId="40">#REF!</definedName>
    <definedName name="あああ" localSheetId="41">#REF!</definedName>
    <definedName name="あああ" localSheetId="42">#REF!</definedName>
    <definedName name="あああ" localSheetId="43">#REF!</definedName>
    <definedName name="あああ" localSheetId="44">#REF!</definedName>
    <definedName name="あああ" localSheetId="45">#REF!</definedName>
    <definedName name="あああ" localSheetId="46">#REF!</definedName>
    <definedName name="あああ" localSheetId="6">#REF!</definedName>
    <definedName name="あああ" localSheetId="7">#REF!</definedName>
    <definedName name="あああ" localSheetId="4">#REF!</definedName>
    <definedName name="あああ" localSheetId="5">#REF!</definedName>
    <definedName name="あああ">#REF!</definedName>
    <definedName name="いいい" localSheetId="9">#REF!</definedName>
    <definedName name="いいい" localSheetId="10">#REF!</definedName>
    <definedName name="いいい" localSheetId="11">#REF!</definedName>
    <definedName name="いいい" localSheetId="8">#REF!</definedName>
    <definedName name="いいい" localSheetId="12">#REF!</definedName>
    <definedName name="いいい" localSheetId="13">#REF!</definedName>
    <definedName name="いいい" localSheetId="14">#REF!</definedName>
    <definedName name="いいい" localSheetId="15">#REF!</definedName>
    <definedName name="いいい" localSheetId="16">#REF!</definedName>
    <definedName name="いいい" localSheetId="17">#REF!</definedName>
    <definedName name="いいい" localSheetId="18">#REF!</definedName>
    <definedName name="いいい" localSheetId="19">#REF!</definedName>
    <definedName name="いいい" localSheetId="20">#REF!</definedName>
    <definedName name="いいい" localSheetId="21">#REF!</definedName>
    <definedName name="いいい" localSheetId="22">#REF!</definedName>
    <definedName name="いいい" localSheetId="23">#REF!</definedName>
    <definedName name="いいい" localSheetId="24">#REF!</definedName>
    <definedName name="いいい" localSheetId="25">#REF!</definedName>
    <definedName name="いいい" localSheetId="26">#REF!</definedName>
    <definedName name="いいい" localSheetId="27">#REF!</definedName>
    <definedName name="いいい" localSheetId="28">#REF!</definedName>
    <definedName name="いいい" localSheetId="29">#REF!</definedName>
    <definedName name="いいい" localSheetId="30">#REF!</definedName>
    <definedName name="いいい" localSheetId="31">#REF!</definedName>
    <definedName name="いいい" localSheetId="32">#REF!</definedName>
    <definedName name="いいい" localSheetId="33">#REF!</definedName>
    <definedName name="いいい" localSheetId="34">#REF!</definedName>
    <definedName name="いいい" localSheetId="35">#REF!</definedName>
    <definedName name="いいい" localSheetId="36">#REF!</definedName>
    <definedName name="いいい" localSheetId="37">#REF!</definedName>
    <definedName name="いいい" localSheetId="38">#REF!</definedName>
    <definedName name="いいい" localSheetId="39">#REF!</definedName>
    <definedName name="いいい" localSheetId="40">#REF!</definedName>
    <definedName name="いいい" localSheetId="41">#REF!</definedName>
    <definedName name="いいい" localSheetId="42">#REF!</definedName>
    <definedName name="いいい" localSheetId="43">#REF!</definedName>
    <definedName name="いいい" localSheetId="44">#REF!</definedName>
    <definedName name="いいい" localSheetId="45">#REF!</definedName>
    <definedName name="いいい" localSheetId="46">#REF!</definedName>
    <definedName name="いいい" localSheetId="6">#REF!</definedName>
    <definedName name="いいい" localSheetId="7">#REF!</definedName>
    <definedName name="いいい" localSheetId="4">#REF!</definedName>
    <definedName name="いいい" localSheetId="5">#REF!</definedName>
    <definedName name="いいい">#REF!</definedName>
    <definedName name="ｽﾐﾄﾛ材CIF単価ﾄﾞﾙ">#REF!</definedName>
    <definedName name="ｽﾐﾄﾛ材CIF率">#REF!</definedName>
    <definedName name="ｽﾐﾄﾛ材FOB率">#REF!</definedName>
    <definedName name="テーブルレイアウト作成">#REF!</definedName>
    <definedName name="プログラム区分名称">[23]選択項目一覧!$A$1</definedName>
    <definedName name="ﾚｰﾄKD" localSheetId="9">#REF!</definedName>
    <definedName name="ﾚｰﾄKD" localSheetId="10">#REF!</definedName>
    <definedName name="ﾚｰﾄKD" localSheetId="11">#REF!</definedName>
    <definedName name="ﾚｰﾄKD" localSheetId="8">#REF!</definedName>
    <definedName name="ﾚｰﾄKD" localSheetId="12">#REF!</definedName>
    <definedName name="ﾚｰﾄKD" localSheetId="13">#REF!</definedName>
    <definedName name="ﾚｰﾄKD" localSheetId="14">#REF!</definedName>
    <definedName name="ﾚｰﾄKD" localSheetId="15">#REF!</definedName>
    <definedName name="ﾚｰﾄKD" localSheetId="16">#REF!</definedName>
    <definedName name="ﾚｰﾄKD" localSheetId="17">#REF!</definedName>
    <definedName name="ﾚｰﾄKD" localSheetId="18">#REF!</definedName>
    <definedName name="ﾚｰﾄKD" localSheetId="19">#REF!</definedName>
    <definedName name="ﾚｰﾄKD" localSheetId="20">#REF!</definedName>
    <definedName name="ﾚｰﾄKD" localSheetId="21">#REF!</definedName>
    <definedName name="ﾚｰﾄKD" localSheetId="22">#REF!</definedName>
    <definedName name="ﾚｰﾄKD" localSheetId="23">#REF!</definedName>
    <definedName name="ﾚｰﾄKD" localSheetId="24">#REF!</definedName>
    <definedName name="ﾚｰﾄKD" localSheetId="25">#REF!</definedName>
    <definedName name="ﾚｰﾄKD" localSheetId="26">#REF!</definedName>
    <definedName name="ﾚｰﾄKD" localSheetId="27">#REF!</definedName>
    <definedName name="ﾚｰﾄKD" localSheetId="28">#REF!</definedName>
    <definedName name="ﾚｰﾄKD" localSheetId="29">#REF!</definedName>
    <definedName name="ﾚｰﾄKD" localSheetId="30">#REF!</definedName>
    <definedName name="ﾚｰﾄKD" localSheetId="31">#REF!</definedName>
    <definedName name="ﾚｰﾄKD" localSheetId="32">#REF!</definedName>
    <definedName name="ﾚｰﾄKD" localSheetId="33">#REF!</definedName>
    <definedName name="ﾚｰﾄKD" localSheetId="34">#REF!</definedName>
    <definedName name="ﾚｰﾄKD" localSheetId="35">#REF!</definedName>
    <definedName name="ﾚｰﾄKD" localSheetId="36">#REF!</definedName>
    <definedName name="ﾚｰﾄKD" localSheetId="37">#REF!</definedName>
    <definedName name="ﾚｰﾄKD" localSheetId="38">#REF!</definedName>
    <definedName name="ﾚｰﾄKD" localSheetId="39">#REF!</definedName>
    <definedName name="ﾚｰﾄKD" localSheetId="40">#REF!</definedName>
    <definedName name="ﾚｰﾄKD" localSheetId="41">#REF!</definedName>
    <definedName name="ﾚｰﾄKD" localSheetId="42">#REF!</definedName>
    <definedName name="ﾚｰﾄKD" localSheetId="43">#REF!</definedName>
    <definedName name="ﾚｰﾄKD" localSheetId="44">#REF!</definedName>
    <definedName name="ﾚｰﾄKD" localSheetId="45">#REF!</definedName>
    <definedName name="ﾚｰﾄKD" localSheetId="46">#REF!</definedName>
    <definedName name="ﾚｰﾄKD" localSheetId="6">#REF!</definedName>
    <definedName name="ﾚｰﾄKD" localSheetId="7">#REF!</definedName>
    <definedName name="ﾚｰﾄKD" localSheetId="4">#REF!</definedName>
    <definedName name="ﾚｰﾄKD" localSheetId="5">#REF!</definedName>
    <definedName name="ﾚｰﾄKD">#REF!</definedName>
    <definedName name="ﾚｰﾄKD外" localSheetId="9">#REF!</definedName>
    <definedName name="ﾚｰﾄKD外" localSheetId="10">#REF!</definedName>
    <definedName name="ﾚｰﾄKD外" localSheetId="11">#REF!</definedName>
    <definedName name="ﾚｰﾄKD外" localSheetId="8">#REF!</definedName>
    <definedName name="ﾚｰﾄKD外" localSheetId="12">#REF!</definedName>
    <definedName name="ﾚｰﾄKD外" localSheetId="13">#REF!</definedName>
    <definedName name="ﾚｰﾄKD外" localSheetId="14">#REF!</definedName>
    <definedName name="ﾚｰﾄKD外" localSheetId="15">#REF!</definedName>
    <definedName name="ﾚｰﾄKD外" localSheetId="16">#REF!</definedName>
    <definedName name="ﾚｰﾄKD外" localSheetId="17">#REF!</definedName>
    <definedName name="ﾚｰﾄKD外" localSheetId="18">#REF!</definedName>
    <definedName name="ﾚｰﾄKD外" localSheetId="19">#REF!</definedName>
    <definedName name="ﾚｰﾄKD外" localSheetId="20">#REF!</definedName>
    <definedName name="ﾚｰﾄKD外" localSheetId="21">#REF!</definedName>
    <definedName name="ﾚｰﾄKD外" localSheetId="22">#REF!</definedName>
    <definedName name="ﾚｰﾄKD外" localSheetId="23">#REF!</definedName>
    <definedName name="ﾚｰﾄKD外" localSheetId="24">#REF!</definedName>
    <definedName name="ﾚｰﾄKD外" localSheetId="25">#REF!</definedName>
    <definedName name="ﾚｰﾄKD外" localSheetId="26">#REF!</definedName>
    <definedName name="ﾚｰﾄKD外" localSheetId="27">#REF!</definedName>
    <definedName name="ﾚｰﾄKD外" localSheetId="28">#REF!</definedName>
    <definedName name="ﾚｰﾄKD外" localSheetId="29">#REF!</definedName>
    <definedName name="ﾚｰﾄKD外" localSheetId="30">#REF!</definedName>
    <definedName name="ﾚｰﾄKD外" localSheetId="31">#REF!</definedName>
    <definedName name="ﾚｰﾄKD外" localSheetId="32">#REF!</definedName>
    <definedName name="ﾚｰﾄKD外" localSheetId="33">#REF!</definedName>
    <definedName name="ﾚｰﾄKD外" localSheetId="34">#REF!</definedName>
    <definedName name="ﾚｰﾄKD外" localSheetId="35">#REF!</definedName>
    <definedName name="ﾚｰﾄKD外" localSheetId="36">#REF!</definedName>
    <definedName name="ﾚｰﾄKD外" localSheetId="37">#REF!</definedName>
    <definedName name="ﾚｰﾄKD外" localSheetId="38">#REF!</definedName>
    <definedName name="ﾚｰﾄKD外" localSheetId="39">#REF!</definedName>
    <definedName name="ﾚｰﾄKD外" localSheetId="40">#REF!</definedName>
    <definedName name="ﾚｰﾄKD外" localSheetId="41">#REF!</definedName>
    <definedName name="ﾚｰﾄKD外" localSheetId="42">#REF!</definedName>
    <definedName name="ﾚｰﾄKD外" localSheetId="43">#REF!</definedName>
    <definedName name="ﾚｰﾄKD外" localSheetId="44">#REF!</definedName>
    <definedName name="ﾚｰﾄKD外" localSheetId="45">#REF!</definedName>
    <definedName name="ﾚｰﾄKD外" localSheetId="46">#REF!</definedName>
    <definedName name="ﾚｰﾄKD外" localSheetId="6">#REF!</definedName>
    <definedName name="ﾚｰﾄKD外" localSheetId="7">#REF!</definedName>
    <definedName name="ﾚｰﾄKD外" localSheetId="4">#REF!</definedName>
    <definedName name="ﾚｰﾄKD外" localSheetId="5">#REF!</definedName>
    <definedName name="ﾚｰﾄKD外">#REF!</definedName>
    <definedName name="為替レート">[24]D1BOX原価表!$C$6</definedName>
    <definedName name="為替ﾚﾄ円ﾄﾞﾙ" localSheetId="9">#REF!</definedName>
    <definedName name="為替ﾚﾄ円ﾄﾞﾙ" localSheetId="10">#REF!</definedName>
    <definedName name="為替ﾚﾄ円ﾄﾞﾙ" localSheetId="11">#REF!</definedName>
    <definedName name="為替ﾚﾄ円ﾄﾞﾙ" localSheetId="8">#REF!</definedName>
    <definedName name="為替ﾚﾄ円ﾄﾞﾙ" localSheetId="12">#REF!</definedName>
    <definedName name="為替ﾚﾄ円ﾄﾞﾙ" localSheetId="13">#REF!</definedName>
    <definedName name="為替ﾚﾄ円ﾄﾞﾙ" localSheetId="14">#REF!</definedName>
    <definedName name="為替ﾚﾄ円ﾄﾞﾙ" localSheetId="15">#REF!</definedName>
    <definedName name="為替ﾚﾄ円ﾄﾞﾙ" localSheetId="16">#REF!</definedName>
    <definedName name="為替ﾚﾄ円ﾄﾞﾙ" localSheetId="17">#REF!</definedName>
    <definedName name="為替ﾚﾄ円ﾄﾞﾙ" localSheetId="18">#REF!</definedName>
    <definedName name="為替ﾚﾄ円ﾄﾞﾙ" localSheetId="19">#REF!</definedName>
    <definedName name="為替ﾚﾄ円ﾄﾞﾙ" localSheetId="20">#REF!</definedName>
    <definedName name="為替ﾚﾄ円ﾄﾞﾙ" localSheetId="21">#REF!</definedName>
    <definedName name="為替ﾚﾄ円ﾄﾞﾙ" localSheetId="22">#REF!</definedName>
    <definedName name="為替ﾚﾄ円ﾄﾞﾙ" localSheetId="23">#REF!</definedName>
    <definedName name="為替ﾚﾄ円ﾄﾞﾙ" localSheetId="24">#REF!</definedName>
    <definedName name="為替ﾚﾄ円ﾄﾞﾙ" localSheetId="25">#REF!</definedName>
    <definedName name="為替ﾚﾄ円ﾄﾞﾙ" localSheetId="26">#REF!</definedName>
    <definedName name="為替ﾚﾄ円ﾄﾞﾙ" localSheetId="27">#REF!</definedName>
    <definedName name="為替ﾚﾄ円ﾄﾞﾙ" localSheetId="28">#REF!</definedName>
    <definedName name="為替ﾚﾄ円ﾄﾞﾙ" localSheetId="29">#REF!</definedName>
    <definedName name="為替ﾚﾄ円ﾄﾞﾙ" localSheetId="30">#REF!</definedName>
    <definedName name="為替ﾚﾄ円ﾄﾞﾙ" localSheetId="31">#REF!</definedName>
    <definedName name="為替ﾚﾄ円ﾄﾞﾙ" localSheetId="32">#REF!</definedName>
    <definedName name="為替ﾚﾄ円ﾄﾞﾙ" localSheetId="33">#REF!</definedName>
    <definedName name="為替ﾚﾄ円ﾄﾞﾙ" localSheetId="34">#REF!</definedName>
    <definedName name="為替ﾚﾄ円ﾄﾞﾙ" localSheetId="35">#REF!</definedName>
    <definedName name="為替ﾚﾄ円ﾄﾞﾙ" localSheetId="36">#REF!</definedName>
    <definedName name="為替ﾚﾄ円ﾄﾞﾙ" localSheetId="37">#REF!</definedName>
    <definedName name="為替ﾚﾄ円ﾄﾞﾙ" localSheetId="38">#REF!</definedName>
    <definedName name="為替ﾚﾄ円ﾄﾞﾙ" localSheetId="39">#REF!</definedName>
    <definedName name="為替ﾚﾄ円ﾄﾞﾙ" localSheetId="40">#REF!</definedName>
    <definedName name="為替ﾚﾄ円ﾄﾞﾙ" localSheetId="41">#REF!</definedName>
    <definedName name="為替ﾚﾄ円ﾄﾞﾙ" localSheetId="42">#REF!</definedName>
    <definedName name="為替ﾚﾄ円ﾄﾞﾙ" localSheetId="43">#REF!</definedName>
    <definedName name="為替ﾚﾄ円ﾄﾞﾙ" localSheetId="44">#REF!</definedName>
    <definedName name="為替ﾚﾄ円ﾄﾞﾙ" localSheetId="45">#REF!</definedName>
    <definedName name="為替ﾚﾄ円ﾄﾞﾙ" localSheetId="46">#REF!</definedName>
    <definedName name="為替ﾚﾄ円ﾄﾞﾙ" localSheetId="6">#REF!</definedName>
    <definedName name="為替ﾚﾄ円ﾄﾞﾙ" localSheetId="7">#REF!</definedName>
    <definedName name="為替ﾚﾄ円ﾄﾞﾙ" localSheetId="4">#REF!</definedName>
    <definedName name="為替ﾚﾄ円ﾄﾞﾙ" localSheetId="5">#REF!</definedName>
    <definedName name="為替ﾚﾄ円ﾄﾞﾙ">#REF!</definedName>
    <definedName name="為替ﾚﾄ円元" localSheetId="9">#REF!</definedName>
    <definedName name="為替ﾚﾄ円元" localSheetId="10">#REF!</definedName>
    <definedName name="為替ﾚﾄ円元" localSheetId="11">#REF!</definedName>
    <definedName name="為替ﾚﾄ円元" localSheetId="8">#REF!</definedName>
    <definedName name="為替ﾚﾄ円元" localSheetId="12">#REF!</definedName>
    <definedName name="為替ﾚﾄ円元" localSheetId="13">#REF!</definedName>
    <definedName name="為替ﾚﾄ円元" localSheetId="14">#REF!</definedName>
    <definedName name="為替ﾚﾄ円元" localSheetId="15">#REF!</definedName>
    <definedName name="為替ﾚﾄ円元" localSheetId="16">#REF!</definedName>
    <definedName name="為替ﾚﾄ円元" localSheetId="17">#REF!</definedName>
    <definedName name="為替ﾚﾄ円元" localSheetId="18">#REF!</definedName>
    <definedName name="為替ﾚﾄ円元" localSheetId="19">#REF!</definedName>
    <definedName name="為替ﾚﾄ円元" localSheetId="20">#REF!</definedName>
    <definedName name="為替ﾚﾄ円元" localSheetId="21">#REF!</definedName>
    <definedName name="為替ﾚﾄ円元" localSheetId="22">#REF!</definedName>
    <definedName name="為替ﾚﾄ円元" localSheetId="23">#REF!</definedName>
    <definedName name="為替ﾚﾄ円元" localSheetId="24">#REF!</definedName>
    <definedName name="為替ﾚﾄ円元" localSheetId="25">#REF!</definedName>
    <definedName name="為替ﾚﾄ円元" localSheetId="26">#REF!</definedName>
    <definedName name="為替ﾚﾄ円元" localSheetId="27">#REF!</definedName>
    <definedName name="為替ﾚﾄ円元" localSheetId="28">#REF!</definedName>
    <definedName name="為替ﾚﾄ円元" localSheetId="29">#REF!</definedName>
    <definedName name="為替ﾚﾄ円元" localSheetId="30">#REF!</definedName>
    <definedName name="為替ﾚﾄ円元" localSheetId="31">#REF!</definedName>
    <definedName name="為替ﾚﾄ円元" localSheetId="32">#REF!</definedName>
    <definedName name="為替ﾚﾄ円元" localSheetId="33">#REF!</definedName>
    <definedName name="為替ﾚﾄ円元" localSheetId="34">#REF!</definedName>
    <definedName name="為替ﾚﾄ円元" localSheetId="35">#REF!</definedName>
    <definedName name="為替ﾚﾄ円元" localSheetId="36">#REF!</definedName>
    <definedName name="為替ﾚﾄ円元" localSheetId="37">#REF!</definedName>
    <definedName name="為替ﾚﾄ円元" localSheetId="38">#REF!</definedName>
    <definedName name="為替ﾚﾄ円元" localSheetId="39">#REF!</definedName>
    <definedName name="為替ﾚﾄ円元" localSheetId="40">#REF!</definedName>
    <definedName name="為替ﾚﾄ円元" localSheetId="41">#REF!</definedName>
    <definedName name="為替ﾚﾄ円元" localSheetId="42">#REF!</definedName>
    <definedName name="為替ﾚﾄ円元" localSheetId="43">#REF!</definedName>
    <definedName name="為替ﾚﾄ円元" localSheetId="44">#REF!</definedName>
    <definedName name="為替ﾚﾄ円元" localSheetId="45">#REF!</definedName>
    <definedName name="為替ﾚﾄ円元" localSheetId="46">#REF!</definedName>
    <definedName name="為替ﾚﾄ円元" localSheetId="6">#REF!</definedName>
    <definedName name="為替ﾚﾄ円元" localSheetId="7">#REF!</definedName>
    <definedName name="為替ﾚﾄ円元" localSheetId="4">#REF!</definedName>
    <definedName name="為替ﾚﾄ円元" localSheetId="5">#REF!</definedName>
    <definedName name="為替ﾚﾄ円元">#REF!</definedName>
    <definedName name="為替ﾚﾄ元ﾄﾞﾙ" localSheetId="9">#REF!</definedName>
    <definedName name="為替ﾚﾄ元ﾄﾞﾙ" localSheetId="10">#REF!</definedName>
    <definedName name="為替ﾚﾄ元ﾄﾞﾙ" localSheetId="11">#REF!</definedName>
    <definedName name="為替ﾚﾄ元ﾄﾞﾙ" localSheetId="8">#REF!</definedName>
    <definedName name="為替ﾚﾄ元ﾄﾞﾙ" localSheetId="12">#REF!</definedName>
    <definedName name="為替ﾚﾄ元ﾄﾞﾙ" localSheetId="13">#REF!</definedName>
    <definedName name="為替ﾚﾄ元ﾄﾞﾙ" localSheetId="14">#REF!</definedName>
    <definedName name="為替ﾚﾄ元ﾄﾞﾙ" localSheetId="15">#REF!</definedName>
    <definedName name="為替ﾚﾄ元ﾄﾞﾙ" localSheetId="16">#REF!</definedName>
    <definedName name="為替ﾚﾄ元ﾄﾞﾙ" localSheetId="17">#REF!</definedName>
    <definedName name="為替ﾚﾄ元ﾄﾞﾙ" localSheetId="18">#REF!</definedName>
    <definedName name="為替ﾚﾄ元ﾄﾞﾙ" localSheetId="19">#REF!</definedName>
    <definedName name="為替ﾚﾄ元ﾄﾞﾙ" localSheetId="20">#REF!</definedName>
    <definedName name="為替ﾚﾄ元ﾄﾞﾙ" localSheetId="21">#REF!</definedName>
    <definedName name="為替ﾚﾄ元ﾄﾞﾙ" localSheetId="22">#REF!</definedName>
    <definedName name="為替ﾚﾄ元ﾄﾞﾙ" localSheetId="23">#REF!</definedName>
    <definedName name="為替ﾚﾄ元ﾄﾞﾙ" localSheetId="24">#REF!</definedName>
    <definedName name="為替ﾚﾄ元ﾄﾞﾙ" localSheetId="25">#REF!</definedName>
    <definedName name="為替ﾚﾄ元ﾄﾞﾙ" localSheetId="26">#REF!</definedName>
    <definedName name="為替ﾚﾄ元ﾄﾞﾙ" localSheetId="27">#REF!</definedName>
    <definedName name="為替ﾚﾄ元ﾄﾞﾙ" localSheetId="28">#REF!</definedName>
    <definedName name="為替ﾚﾄ元ﾄﾞﾙ" localSheetId="29">#REF!</definedName>
    <definedName name="為替ﾚﾄ元ﾄﾞﾙ" localSheetId="30">#REF!</definedName>
    <definedName name="為替ﾚﾄ元ﾄﾞﾙ" localSheetId="31">#REF!</definedName>
    <definedName name="為替ﾚﾄ元ﾄﾞﾙ" localSheetId="32">#REF!</definedName>
    <definedName name="為替ﾚﾄ元ﾄﾞﾙ" localSheetId="33">#REF!</definedName>
    <definedName name="為替ﾚﾄ元ﾄﾞﾙ" localSheetId="34">#REF!</definedName>
    <definedName name="為替ﾚﾄ元ﾄﾞﾙ" localSheetId="35">#REF!</definedName>
    <definedName name="為替ﾚﾄ元ﾄﾞﾙ" localSheetId="36">#REF!</definedName>
    <definedName name="為替ﾚﾄ元ﾄﾞﾙ" localSheetId="37">#REF!</definedName>
    <definedName name="為替ﾚﾄ元ﾄﾞﾙ" localSheetId="38">#REF!</definedName>
    <definedName name="為替ﾚﾄ元ﾄﾞﾙ" localSheetId="39">#REF!</definedName>
    <definedName name="為替ﾚﾄ元ﾄﾞﾙ" localSheetId="40">#REF!</definedName>
    <definedName name="為替ﾚﾄ元ﾄﾞﾙ" localSheetId="41">#REF!</definedName>
    <definedName name="為替ﾚﾄ元ﾄﾞﾙ" localSheetId="42">#REF!</definedName>
    <definedName name="為替ﾚﾄ元ﾄﾞﾙ" localSheetId="43">#REF!</definedName>
    <definedName name="為替ﾚﾄ元ﾄﾞﾙ" localSheetId="44">#REF!</definedName>
    <definedName name="為替ﾚﾄ元ﾄﾞﾙ" localSheetId="45">#REF!</definedName>
    <definedName name="為替ﾚﾄ元ﾄﾞﾙ" localSheetId="46">#REF!</definedName>
    <definedName name="為替ﾚﾄ元ﾄﾞﾙ" localSheetId="6">#REF!</definedName>
    <definedName name="為替ﾚﾄ元ﾄﾞﾙ" localSheetId="7">#REF!</definedName>
    <definedName name="為替ﾚﾄ元ﾄﾞﾙ" localSheetId="4">#REF!</definedName>
    <definedName name="為替ﾚﾄ元ﾄﾞﾙ" localSheetId="5">#REF!</definedName>
    <definedName name="為替ﾚﾄ元ﾄﾞﾙ">#REF!</definedName>
    <definedName name="移行">#REF!</definedName>
    <definedName name="一般為替ﾚｰﾄ円ﾄﾞﾙ">#REF!</definedName>
    <definedName name="一般為替ﾚｰﾄ円元">#REF!</definedName>
    <definedName name="一般為替ﾚｰﾄ元ﾄﾞﾙ">#REF!</definedName>
    <definedName name="印刷用" localSheetId="9">[25]レポートレイアウト!#REF!</definedName>
    <definedName name="印刷用" localSheetId="10">[25]レポートレイアウト!#REF!</definedName>
    <definedName name="印刷用" localSheetId="11">[25]レポートレイアウト!#REF!</definedName>
    <definedName name="印刷用" localSheetId="8">[25]レポートレイアウト!#REF!</definedName>
    <definedName name="印刷用" localSheetId="12">[25]レポートレイアウト!#REF!</definedName>
    <definedName name="印刷用" localSheetId="13">[25]レポートレイアウト!#REF!</definedName>
    <definedName name="印刷用" localSheetId="14">[25]レポートレイアウト!#REF!</definedName>
    <definedName name="印刷用" localSheetId="15">[25]レポートレイアウト!#REF!</definedName>
    <definedName name="印刷用" localSheetId="16">[25]レポートレイアウト!#REF!</definedName>
    <definedName name="印刷用" localSheetId="17">[25]レポートレイアウト!#REF!</definedName>
    <definedName name="印刷用" localSheetId="18">[25]レポートレイアウト!#REF!</definedName>
    <definedName name="印刷用" localSheetId="19">[25]レポートレイアウト!#REF!</definedName>
    <definedName name="印刷用" localSheetId="20">[25]レポートレイアウト!#REF!</definedName>
    <definedName name="印刷用" localSheetId="21">[25]レポートレイアウト!#REF!</definedName>
    <definedName name="印刷用" localSheetId="22">[25]レポートレイアウト!#REF!</definedName>
    <definedName name="印刷用" localSheetId="23">[25]レポートレイアウト!#REF!</definedName>
    <definedName name="印刷用" localSheetId="24">[25]レポートレイアウト!#REF!</definedName>
    <definedName name="印刷用" localSheetId="25">[25]レポートレイアウト!#REF!</definedName>
    <definedName name="印刷用" localSheetId="26">[25]レポートレイアウト!#REF!</definedName>
    <definedName name="印刷用" localSheetId="27">[25]レポートレイアウト!#REF!</definedName>
    <definedName name="印刷用" localSheetId="28">[25]レポートレイアウト!#REF!</definedName>
    <definedName name="印刷用" localSheetId="29">[25]レポートレイアウト!#REF!</definedName>
    <definedName name="印刷用" localSheetId="30">[25]レポートレイアウト!#REF!</definedName>
    <definedName name="印刷用" localSheetId="31">[25]レポートレイアウト!#REF!</definedName>
    <definedName name="印刷用" localSheetId="32">[25]レポートレイアウト!#REF!</definedName>
    <definedName name="印刷用" localSheetId="33">[25]レポートレイアウト!#REF!</definedName>
    <definedName name="印刷用" localSheetId="34">[25]レポートレイアウト!#REF!</definedName>
    <definedName name="印刷用" localSheetId="35">[25]レポートレイアウト!#REF!</definedName>
    <definedName name="印刷用" localSheetId="36">[25]レポートレイアウト!#REF!</definedName>
    <definedName name="印刷用" localSheetId="37">[25]レポートレイアウト!#REF!</definedName>
    <definedName name="印刷用" localSheetId="38">[25]レポートレイアウト!#REF!</definedName>
    <definedName name="印刷用" localSheetId="39">[25]レポートレイアウト!#REF!</definedName>
    <definedName name="印刷用" localSheetId="40">[25]レポートレイアウト!#REF!</definedName>
    <definedName name="印刷用" localSheetId="41">[25]レポートレイアウト!#REF!</definedName>
    <definedName name="印刷用" localSheetId="42">[25]レポートレイアウト!#REF!</definedName>
    <definedName name="印刷用" localSheetId="43">[25]レポートレイアウト!#REF!</definedName>
    <definedName name="印刷用" localSheetId="44">[25]レポートレイアウト!#REF!</definedName>
    <definedName name="印刷用" localSheetId="45">[25]レポートレイアウト!#REF!</definedName>
    <definedName name="印刷用" localSheetId="46">[25]レポートレイアウト!#REF!</definedName>
    <definedName name="印刷用" localSheetId="6">[25]レポートレイアウト!#REF!</definedName>
    <definedName name="印刷用" localSheetId="7">[25]レポートレイアウト!#REF!</definedName>
    <definedName name="印刷用" localSheetId="4">[25]レポートレイアウト!#REF!</definedName>
    <definedName name="印刷用" localSheetId="5">[25]レポートレイアウト!#REF!</definedName>
    <definedName name="印刷用">[25]レポートレイアウト!#REF!</definedName>
    <definedName name="円ドル" localSheetId="9">#REF!</definedName>
    <definedName name="円ドル" localSheetId="10">#REF!</definedName>
    <definedName name="円ドル" localSheetId="11">#REF!</definedName>
    <definedName name="円ドル" localSheetId="8">#REF!</definedName>
    <definedName name="円ドル" localSheetId="12">#REF!</definedName>
    <definedName name="円ドル" localSheetId="13">#REF!</definedName>
    <definedName name="円ドル" localSheetId="14">#REF!</definedName>
    <definedName name="円ドル" localSheetId="15">#REF!</definedName>
    <definedName name="円ドル" localSheetId="16">#REF!</definedName>
    <definedName name="円ドル" localSheetId="17">#REF!</definedName>
    <definedName name="円ドル" localSheetId="18">#REF!</definedName>
    <definedName name="円ドル" localSheetId="19">#REF!</definedName>
    <definedName name="円ドル" localSheetId="20">#REF!</definedName>
    <definedName name="円ドル" localSheetId="21">#REF!</definedName>
    <definedName name="円ドル" localSheetId="22">#REF!</definedName>
    <definedName name="円ドル" localSheetId="23">#REF!</definedName>
    <definedName name="円ドル" localSheetId="24">#REF!</definedName>
    <definedName name="円ドル" localSheetId="25">#REF!</definedName>
    <definedName name="円ドル" localSheetId="26">#REF!</definedName>
    <definedName name="円ドル" localSheetId="27">#REF!</definedName>
    <definedName name="円ドル" localSheetId="28">#REF!</definedName>
    <definedName name="円ドル" localSheetId="29">#REF!</definedName>
    <definedName name="円ドル" localSheetId="30">#REF!</definedName>
    <definedName name="円ドル" localSheetId="31">#REF!</definedName>
    <definedName name="円ドル" localSheetId="32">#REF!</definedName>
    <definedName name="円ドル" localSheetId="33">#REF!</definedName>
    <definedName name="円ドル" localSheetId="34">#REF!</definedName>
    <definedName name="円ドル" localSheetId="35">#REF!</definedName>
    <definedName name="円ドル" localSheetId="36">#REF!</definedName>
    <definedName name="円ドル" localSheetId="37">#REF!</definedName>
    <definedName name="円ドル" localSheetId="38">#REF!</definedName>
    <definedName name="円ドル" localSheetId="39">#REF!</definedName>
    <definedName name="円ドル" localSheetId="40">#REF!</definedName>
    <definedName name="円ドル" localSheetId="41">#REF!</definedName>
    <definedName name="円ドル" localSheetId="42">#REF!</definedName>
    <definedName name="円ドル" localSheetId="43">#REF!</definedName>
    <definedName name="円ドル" localSheetId="44">#REF!</definedName>
    <definedName name="円ドル" localSheetId="45">#REF!</definedName>
    <definedName name="円ドル" localSheetId="46">#REF!</definedName>
    <definedName name="円ドル" localSheetId="6">#REF!</definedName>
    <definedName name="円ドル" localSheetId="7">#REF!</definedName>
    <definedName name="円ドル" localSheetId="4">#REF!</definedName>
    <definedName name="円ドル" localSheetId="5">#REF!</definedName>
    <definedName name="円ドル">#REF!</definedName>
    <definedName name="海上運賃率" localSheetId="9">#REF!</definedName>
    <definedName name="海上運賃率" localSheetId="10">#REF!</definedName>
    <definedName name="海上運賃率" localSheetId="11">#REF!</definedName>
    <definedName name="海上運賃率" localSheetId="8">#REF!</definedName>
    <definedName name="海上運賃率" localSheetId="12">#REF!</definedName>
    <definedName name="海上運賃率" localSheetId="13">#REF!</definedName>
    <definedName name="海上運賃率" localSheetId="14">#REF!</definedName>
    <definedName name="海上運賃率" localSheetId="15">#REF!</definedName>
    <definedName name="海上運賃率" localSheetId="16">#REF!</definedName>
    <definedName name="海上運賃率" localSheetId="17">#REF!</definedName>
    <definedName name="海上運賃率" localSheetId="18">#REF!</definedName>
    <definedName name="海上運賃率" localSheetId="19">#REF!</definedName>
    <definedName name="海上運賃率" localSheetId="20">#REF!</definedName>
    <definedName name="海上運賃率" localSheetId="21">#REF!</definedName>
    <definedName name="海上運賃率" localSheetId="22">#REF!</definedName>
    <definedName name="海上運賃率" localSheetId="23">#REF!</definedName>
    <definedName name="海上運賃率" localSheetId="24">#REF!</definedName>
    <definedName name="海上運賃率" localSheetId="25">#REF!</definedName>
    <definedName name="海上運賃率" localSheetId="26">#REF!</definedName>
    <definedName name="海上運賃率" localSheetId="27">#REF!</definedName>
    <definedName name="海上運賃率" localSheetId="28">#REF!</definedName>
    <definedName name="海上運賃率" localSheetId="29">#REF!</definedName>
    <definedName name="海上運賃率" localSheetId="30">#REF!</definedName>
    <definedName name="海上運賃率" localSheetId="31">#REF!</definedName>
    <definedName name="海上運賃率" localSheetId="32">#REF!</definedName>
    <definedName name="海上運賃率" localSheetId="33">#REF!</definedName>
    <definedName name="海上運賃率" localSheetId="34">#REF!</definedName>
    <definedName name="海上運賃率" localSheetId="35">#REF!</definedName>
    <definedName name="海上運賃率" localSheetId="36">#REF!</definedName>
    <definedName name="海上運賃率" localSheetId="37">#REF!</definedName>
    <definedName name="海上運賃率" localSheetId="38">#REF!</definedName>
    <definedName name="海上運賃率" localSheetId="39">#REF!</definedName>
    <definedName name="海上運賃率" localSheetId="40">#REF!</definedName>
    <definedName name="海上運賃率" localSheetId="41">#REF!</definedName>
    <definedName name="海上運賃率" localSheetId="42">#REF!</definedName>
    <definedName name="海上運賃率" localSheetId="43">#REF!</definedName>
    <definedName name="海上運賃率" localSheetId="44">#REF!</definedName>
    <definedName name="海上運賃率" localSheetId="45">#REF!</definedName>
    <definedName name="海上運賃率" localSheetId="46">#REF!</definedName>
    <definedName name="海上運賃率" localSheetId="6">#REF!</definedName>
    <definedName name="海上運賃率" localSheetId="7">#REF!</definedName>
    <definedName name="海上運賃率" localSheetId="4">#REF!</definedName>
    <definedName name="海上運賃率" localSheetId="5">#REF!</definedName>
    <definedName name="海上運賃率">#REF!</definedName>
    <definedName name="開始行" localSheetId="9">[26]書換え条件!#REF!</definedName>
    <definedName name="開始行" localSheetId="10">[26]書換え条件!#REF!</definedName>
    <definedName name="開始行" localSheetId="11">[26]書換え条件!#REF!</definedName>
    <definedName name="開始行" localSheetId="8">[26]書換え条件!#REF!</definedName>
    <definedName name="開始行" localSheetId="12">[26]書換え条件!#REF!</definedName>
    <definedName name="開始行" localSheetId="13">[26]書換え条件!#REF!</definedName>
    <definedName name="開始行" localSheetId="14">[26]書換え条件!#REF!</definedName>
    <definedName name="開始行" localSheetId="15">[26]書換え条件!#REF!</definedName>
    <definedName name="開始行" localSheetId="16">[26]書換え条件!#REF!</definedName>
    <definedName name="開始行" localSheetId="17">[26]書換え条件!#REF!</definedName>
    <definedName name="開始行" localSheetId="18">[26]書換え条件!#REF!</definedName>
    <definedName name="開始行" localSheetId="19">[26]書換え条件!#REF!</definedName>
    <definedName name="開始行" localSheetId="20">[26]書換え条件!#REF!</definedName>
    <definedName name="開始行" localSheetId="21">[26]書換え条件!#REF!</definedName>
    <definedName name="開始行" localSheetId="22">[26]書換え条件!#REF!</definedName>
    <definedName name="開始行" localSheetId="23">[26]書換え条件!#REF!</definedName>
    <definedName name="開始行" localSheetId="24">[26]書換え条件!#REF!</definedName>
    <definedName name="開始行" localSheetId="25">[26]書換え条件!#REF!</definedName>
    <definedName name="開始行" localSheetId="26">[26]書換え条件!#REF!</definedName>
    <definedName name="開始行" localSheetId="27">[26]書換え条件!#REF!</definedName>
    <definedName name="開始行" localSheetId="28">[26]書換え条件!#REF!</definedName>
    <definedName name="開始行" localSheetId="29">[26]書換え条件!#REF!</definedName>
    <definedName name="開始行" localSheetId="30">[26]書換え条件!#REF!</definedName>
    <definedName name="開始行" localSheetId="31">[26]書換え条件!#REF!</definedName>
    <definedName name="開始行" localSheetId="32">[26]書換え条件!#REF!</definedName>
    <definedName name="開始行" localSheetId="33">[26]書換え条件!#REF!</definedName>
    <definedName name="開始行" localSheetId="34">[26]書換え条件!#REF!</definedName>
    <definedName name="開始行" localSheetId="35">[26]書換え条件!#REF!</definedName>
    <definedName name="開始行" localSheetId="36">[26]書換え条件!#REF!</definedName>
    <definedName name="開始行" localSheetId="37">[26]書換え条件!#REF!</definedName>
    <definedName name="開始行" localSheetId="38">[26]書換え条件!#REF!</definedName>
    <definedName name="開始行" localSheetId="39">[26]書換え条件!#REF!</definedName>
    <definedName name="開始行" localSheetId="40">[26]書換え条件!#REF!</definedName>
    <definedName name="開始行" localSheetId="41">[26]書換え条件!#REF!</definedName>
    <definedName name="開始行" localSheetId="42">[26]書換え条件!#REF!</definedName>
    <definedName name="開始行" localSheetId="43">[26]書換え条件!#REF!</definedName>
    <definedName name="開始行" localSheetId="44">[26]書換え条件!#REF!</definedName>
    <definedName name="開始行" localSheetId="45">[26]書換え条件!#REF!</definedName>
    <definedName name="開始行" localSheetId="46">[26]書換え条件!#REF!</definedName>
    <definedName name="開始行" localSheetId="6">[26]書換え条件!#REF!</definedName>
    <definedName name="開始行" localSheetId="7">[26]書換え条件!#REF!</definedName>
    <definedName name="開始行" localSheetId="4">[26]書換え条件!#REF!</definedName>
    <definedName name="開始行" localSheetId="5">[26]書換え条件!#REF!</definedName>
    <definedName name="開始行">[26]書換え条件!#REF!</definedName>
    <definedName name="基礎" localSheetId="9">#REF!</definedName>
    <definedName name="基礎" localSheetId="10">#REF!</definedName>
    <definedName name="基礎" localSheetId="11">#REF!</definedName>
    <definedName name="基礎" localSheetId="8">#REF!</definedName>
    <definedName name="基礎" localSheetId="12">#REF!</definedName>
    <definedName name="基礎" localSheetId="13">#REF!</definedName>
    <definedName name="基礎" localSheetId="14">#REF!</definedName>
    <definedName name="基礎" localSheetId="15">#REF!</definedName>
    <definedName name="基礎" localSheetId="16">#REF!</definedName>
    <definedName name="基礎" localSheetId="17">#REF!</definedName>
    <definedName name="基礎" localSheetId="18">#REF!</definedName>
    <definedName name="基礎" localSheetId="19">#REF!</definedName>
    <definedName name="基礎" localSheetId="20">#REF!</definedName>
    <definedName name="基礎" localSheetId="21">#REF!</definedName>
    <definedName name="基礎" localSheetId="22">#REF!</definedName>
    <definedName name="基礎" localSheetId="23">#REF!</definedName>
    <definedName name="基礎" localSheetId="24">#REF!</definedName>
    <definedName name="基礎" localSheetId="25">#REF!</definedName>
    <definedName name="基礎" localSheetId="26">#REF!</definedName>
    <definedName name="基礎" localSheetId="27">#REF!</definedName>
    <definedName name="基礎" localSheetId="28">#REF!</definedName>
    <definedName name="基礎" localSheetId="29">#REF!</definedName>
    <definedName name="基礎" localSheetId="30">#REF!</definedName>
    <definedName name="基礎" localSheetId="31">#REF!</definedName>
    <definedName name="基礎" localSheetId="32">#REF!</definedName>
    <definedName name="基礎" localSheetId="33">#REF!</definedName>
    <definedName name="基礎" localSheetId="34">#REF!</definedName>
    <definedName name="基礎" localSheetId="35">#REF!</definedName>
    <definedName name="基礎" localSheetId="36">#REF!</definedName>
    <definedName name="基礎" localSheetId="37">#REF!</definedName>
    <definedName name="基礎" localSheetId="38">#REF!</definedName>
    <definedName name="基礎" localSheetId="39">#REF!</definedName>
    <definedName name="基礎" localSheetId="40">#REF!</definedName>
    <definedName name="基礎" localSheetId="41">#REF!</definedName>
    <definedName name="基礎" localSheetId="42">#REF!</definedName>
    <definedName name="基礎" localSheetId="43">#REF!</definedName>
    <definedName name="基礎" localSheetId="44">#REF!</definedName>
    <definedName name="基礎" localSheetId="45">#REF!</definedName>
    <definedName name="基礎" localSheetId="46">#REF!</definedName>
    <definedName name="基礎" localSheetId="6">#REF!</definedName>
    <definedName name="基礎" localSheetId="7">#REF!</definedName>
    <definedName name="基礎" localSheetId="4">#REF!</definedName>
    <definedName name="基礎" localSheetId="5">#REF!</definedName>
    <definedName name="基礎">#REF!</definedName>
    <definedName name="機能" localSheetId="9">#REF!</definedName>
    <definedName name="機能" localSheetId="10">#REF!</definedName>
    <definedName name="機能" localSheetId="11">#REF!</definedName>
    <definedName name="機能" localSheetId="8">#REF!</definedName>
    <definedName name="機能" localSheetId="12">#REF!</definedName>
    <definedName name="機能" localSheetId="13">#REF!</definedName>
    <definedName name="機能" localSheetId="14">#REF!</definedName>
    <definedName name="機能" localSheetId="15">#REF!</definedName>
    <definedName name="機能" localSheetId="16">#REF!</definedName>
    <definedName name="機能" localSheetId="17">#REF!</definedName>
    <definedName name="機能" localSheetId="18">#REF!</definedName>
    <definedName name="機能" localSheetId="19">#REF!</definedName>
    <definedName name="機能" localSheetId="20">#REF!</definedName>
    <definedName name="機能" localSheetId="21">#REF!</definedName>
    <definedName name="機能" localSheetId="22">#REF!</definedName>
    <definedName name="機能" localSheetId="23">#REF!</definedName>
    <definedName name="機能" localSheetId="24">#REF!</definedName>
    <definedName name="機能" localSheetId="25">#REF!</definedName>
    <definedName name="機能" localSheetId="26">#REF!</definedName>
    <definedName name="機能" localSheetId="27">#REF!</definedName>
    <definedName name="機能" localSheetId="28">#REF!</definedName>
    <definedName name="機能" localSheetId="29">#REF!</definedName>
    <definedName name="機能" localSheetId="30">#REF!</definedName>
    <definedName name="機能" localSheetId="31">#REF!</definedName>
    <definedName name="機能" localSheetId="32">#REF!</definedName>
    <definedName name="機能" localSheetId="33">#REF!</definedName>
    <definedName name="機能" localSheetId="34">#REF!</definedName>
    <definedName name="機能" localSheetId="35">#REF!</definedName>
    <definedName name="機能" localSheetId="36">#REF!</definedName>
    <definedName name="機能" localSheetId="37">#REF!</definedName>
    <definedName name="機能" localSheetId="38">#REF!</definedName>
    <definedName name="機能" localSheetId="39">#REF!</definedName>
    <definedName name="機能" localSheetId="40">#REF!</definedName>
    <definedName name="機能" localSheetId="41">#REF!</definedName>
    <definedName name="機能" localSheetId="42">#REF!</definedName>
    <definedName name="機能" localSheetId="43">#REF!</definedName>
    <definedName name="機能" localSheetId="44">#REF!</definedName>
    <definedName name="機能" localSheetId="45">#REF!</definedName>
    <definedName name="機能" localSheetId="46">#REF!</definedName>
    <definedName name="機能" localSheetId="6">#REF!</definedName>
    <definedName name="機能" localSheetId="7">#REF!</definedName>
    <definedName name="機能" localSheetId="4">#REF!</definedName>
    <definedName name="機能" localSheetId="5">#REF!</definedName>
    <definedName name="機能">#REF!</definedName>
    <definedName name="検索" localSheetId="9">#REF!</definedName>
    <definedName name="検索" localSheetId="10">#REF!</definedName>
    <definedName name="検索" localSheetId="11">#REF!</definedName>
    <definedName name="検索" localSheetId="8">#REF!</definedName>
    <definedName name="検索" localSheetId="12">#REF!</definedName>
    <definedName name="検索" localSheetId="13">#REF!</definedName>
    <definedName name="検索" localSheetId="14">#REF!</definedName>
    <definedName name="検索" localSheetId="15">#REF!</definedName>
    <definedName name="検索" localSheetId="16">#REF!</definedName>
    <definedName name="検索" localSheetId="17">#REF!</definedName>
    <definedName name="検索" localSheetId="18">#REF!</definedName>
    <definedName name="検索" localSheetId="19">#REF!</definedName>
    <definedName name="検索" localSheetId="20">#REF!</definedName>
    <definedName name="検索" localSheetId="21">#REF!</definedName>
    <definedName name="検索" localSheetId="22">#REF!</definedName>
    <definedName name="検索" localSheetId="23">#REF!</definedName>
    <definedName name="検索" localSheetId="24">#REF!</definedName>
    <definedName name="検索" localSheetId="25">#REF!</definedName>
    <definedName name="検索" localSheetId="26">#REF!</definedName>
    <definedName name="検索" localSheetId="27">#REF!</definedName>
    <definedName name="検索" localSheetId="28">#REF!</definedName>
    <definedName name="検索" localSheetId="29">#REF!</definedName>
    <definedName name="検索" localSheetId="30">#REF!</definedName>
    <definedName name="検索" localSheetId="31">#REF!</definedName>
    <definedName name="検索" localSheetId="32">#REF!</definedName>
    <definedName name="検索" localSheetId="33">#REF!</definedName>
    <definedName name="検索" localSheetId="34">#REF!</definedName>
    <definedName name="検索" localSheetId="35">#REF!</definedName>
    <definedName name="検索" localSheetId="36">#REF!</definedName>
    <definedName name="検索" localSheetId="37">#REF!</definedName>
    <definedName name="検索" localSheetId="38">#REF!</definedName>
    <definedName name="検索" localSheetId="39">#REF!</definedName>
    <definedName name="検索" localSheetId="40">#REF!</definedName>
    <definedName name="検索" localSheetId="41">#REF!</definedName>
    <definedName name="検索" localSheetId="42">#REF!</definedName>
    <definedName name="検索" localSheetId="43">#REF!</definedName>
    <definedName name="検索" localSheetId="44">#REF!</definedName>
    <definedName name="検索" localSheetId="45">#REF!</definedName>
    <definedName name="検索" localSheetId="46">#REF!</definedName>
    <definedName name="検索" localSheetId="6">#REF!</definedName>
    <definedName name="検索" localSheetId="7">#REF!</definedName>
    <definedName name="検索" localSheetId="4">#REF!</definedName>
    <definedName name="検索" localSheetId="5">#REF!</definedName>
    <definedName name="検索">#REF!</definedName>
    <definedName name="現地共通費率">#REF!</definedName>
    <definedName name="現地材増値税除外品部品単価ﾄﾞﾙ">#REF!</definedName>
    <definedName name="現地材増値税対象部品単価元">#REF!</definedName>
    <definedName name="現地調達材増値税率">#REF!</definedName>
    <definedName name="現地販売管理費率">#REF!</definedName>
    <definedName name="現地補助費">#REF!</definedName>
    <definedName name="現地補助部門費率">#REF!</definedName>
    <definedName name="現地利益率">#REF!</definedName>
    <definedName name="更新">#REF!</definedName>
    <definedName name="材料減耗費率">'[27]125円ﾃﾞｰﾀ'!$E$119</definedName>
    <definedName name="材料減耗費率FOB" localSheetId="9">#REF!</definedName>
    <definedName name="材料減耗費率FOB" localSheetId="10">#REF!</definedName>
    <definedName name="材料減耗費率FOB" localSheetId="11">#REF!</definedName>
    <definedName name="材料減耗費率FOB" localSheetId="8">#REF!</definedName>
    <definedName name="材料減耗費率FOB" localSheetId="12">#REF!</definedName>
    <definedName name="材料減耗費率FOB" localSheetId="13">#REF!</definedName>
    <definedName name="材料減耗費率FOB" localSheetId="14">#REF!</definedName>
    <definedName name="材料減耗費率FOB" localSheetId="15">#REF!</definedName>
    <definedName name="材料減耗費率FOB" localSheetId="16">#REF!</definedName>
    <definedName name="材料減耗費率FOB" localSheetId="17">#REF!</definedName>
    <definedName name="材料減耗費率FOB" localSheetId="18">#REF!</definedName>
    <definedName name="材料減耗費率FOB" localSheetId="19">#REF!</definedName>
    <definedName name="材料減耗費率FOB" localSheetId="20">#REF!</definedName>
    <definedName name="材料減耗費率FOB" localSheetId="21">#REF!</definedName>
    <definedName name="材料減耗費率FOB" localSheetId="22">#REF!</definedName>
    <definedName name="材料減耗費率FOB" localSheetId="23">#REF!</definedName>
    <definedName name="材料減耗費率FOB" localSheetId="24">#REF!</definedName>
    <definedName name="材料減耗費率FOB" localSheetId="25">#REF!</definedName>
    <definedName name="材料減耗費率FOB" localSheetId="26">#REF!</definedName>
    <definedName name="材料減耗費率FOB" localSheetId="27">#REF!</definedName>
    <definedName name="材料減耗費率FOB" localSheetId="28">#REF!</definedName>
    <definedName name="材料減耗費率FOB" localSheetId="29">#REF!</definedName>
    <definedName name="材料減耗費率FOB" localSheetId="30">#REF!</definedName>
    <definedName name="材料減耗費率FOB" localSheetId="31">#REF!</definedName>
    <definedName name="材料減耗費率FOB" localSheetId="32">#REF!</definedName>
    <definedName name="材料減耗費率FOB" localSheetId="33">#REF!</definedName>
    <definedName name="材料減耗費率FOB" localSheetId="34">#REF!</definedName>
    <definedName name="材料減耗費率FOB" localSheetId="35">#REF!</definedName>
    <definedName name="材料減耗費率FOB" localSheetId="36">#REF!</definedName>
    <definedName name="材料減耗費率FOB" localSheetId="37">#REF!</definedName>
    <definedName name="材料減耗費率FOB" localSheetId="38">#REF!</definedName>
    <definedName name="材料減耗費率FOB" localSheetId="39">#REF!</definedName>
    <definedName name="材料減耗費率FOB" localSheetId="40">#REF!</definedName>
    <definedName name="材料減耗費率FOB" localSheetId="41">#REF!</definedName>
    <definedName name="材料減耗費率FOB" localSheetId="42">#REF!</definedName>
    <definedName name="材料減耗費率FOB" localSheetId="43">#REF!</definedName>
    <definedName name="材料減耗費率FOB" localSheetId="44">#REF!</definedName>
    <definedName name="材料減耗費率FOB" localSheetId="45">#REF!</definedName>
    <definedName name="材料減耗費率FOB" localSheetId="46">#REF!</definedName>
    <definedName name="材料減耗費率FOB" localSheetId="6">#REF!</definedName>
    <definedName name="材料減耗費率FOB" localSheetId="7">#REF!</definedName>
    <definedName name="材料減耗費率FOB" localSheetId="4">#REF!</definedName>
    <definedName name="材料減耗費率FOB" localSheetId="5">#REF!</definedName>
    <definedName name="材料減耗費率FOB">#REF!</definedName>
    <definedName name="材料総合率" localSheetId="9">#REF!</definedName>
    <definedName name="材料総合率" localSheetId="10">#REF!</definedName>
    <definedName name="材料総合率" localSheetId="11">#REF!</definedName>
    <definedName name="材料総合率" localSheetId="8">#REF!</definedName>
    <definedName name="材料総合率" localSheetId="12">#REF!</definedName>
    <definedName name="材料総合率" localSheetId="13">#REF!</definedName>
    <definedName name="材料総合率" localSheetId="14">#REF!</definedName>
    <definedName name="材料総合率" localSheetId="15">#REF!</definedName>
    <definedName name="材料総合率" localSheetId="16">#REF!</definedName>
    <definedName name="材料総合率" localSheetId="17">#REF!</definedName>
    <definedName name="材料総合率" localSheetId="18">#REF!</definedName>
    <definedName name="材料総合率" localSheetId="19">#REF!</definedName>
    <definedName name="材料総合率" localSheetId="20">#REF!</definedName>
    <definedName name="材料総合率" localSheetId="21">#REF!</definedName>
    <definedName name="材料総合率" localSheetId="22">#REF!</definedName>
    <definedName name="材料総合率" localSheetId="23">#REF!</definedName>
    <definedName name="材料総合率" localSheetId="24">#REF!</definedName>
    <definedName name="材料総合率" localSheetId="25">#REF!</definedName>
    <definedName name="材料総合率" localSheetId="26">#REF!</definedName>
    <definedName name="材料総合率" localSheetId="27">#REF!</definedName>
    <definedName name="材料総合率" localSheetId="28">#REF!</definedName>
    <definedName name="材料総合率" localSheetId="29">#REF!</definedName>
    <definedName name="材料総合率" localSheetId="30">#REF!</definedName>
    <definedName name="材料総合率" localSheetId="31">#REF!</definedName>
    <definedName name="材料総合率" localSheetId="32">#REF!</definedName>
    <definedName name="材料総合率" localSheetId="33">#REF!</definedName>
    <definedName name="材料総合率" localSheetId="34">#REF!</definedName>
    <definedName name="材料総合率" localSheetId="35">#REF!</definedName>
    <definedName name="材料総合率" localSheetId="36">#REF!</definedName>
    <definedName name="材料総合率" localSheetId="37">#REF!</definedName>
    <definedName name="材料総合率" localSheetId="38">#REF!</definedName>
    <definedName name="材料総合率" localSheetId="39">#REF!</definedName>
    <definedName name="材料総合率" localSheetId="40">#REF!</definedName>
    <definedName name="材料総合率" localSheetId="41">#REF!</definedName>
    <definedName name="材料総合率" localSheetId="42">#REF!</definedName>
    <definedName name="材料総合率" localSheetId="43">#REF!</definedName>
    <definedName name="材料総合率" localSheetId="44">#REF!</definedName>
    <definedName name="材料総合率" localSheetId="45">#REF!</definedName>
    <definedName name="材料総合率" localSheetId="46">#REF!</definedName>
    <definedName name="材料総合率" localSheetId="6">#REF!</definedName>
    <definedName name="材料総合率" localSheetId="7">#REF!</definedName>
    <definedName name="材料総合率" localSheetId="4">#REF!</definedName>
    <definedName name="材料総合率" localSheetId="5">#REF!</definedName>
    <definedName name="材料総合率">#REF!</definedName>
    <definedName name="材料調達資金金利率" localSheetId="9">#REF!</definedName>
    <definedName name="材料調達資金金利率" localSheetId="10">#REF!</definedName>
    <definedName name="材料調達資金金利率" localSheetId="11">#REF!</definedName>
    <definedName name="材料調達資金金利率" localSheetId="8">#REF!</definedName>
    <definedName name="材料調達資金金利率" localSheetId="12">#REF!</definedName>
    <definedName name="材料調達資金金利率" localSheetId="13">#REF!</definedName>
    <definedName name="材料調達資金金利率" localSheetId="14">#REF!</definedName>
    <definedName name="材料調達資金金利率" localSheetId="15">#REF!</definedName>
    <definedName name="材料調達資金金利率" localSheetId="16">#REF!</definedName>
    <definedName name="材料調達資金金利率" localSheetId="17">#REF!</definedName>
    <definedName name="材料調達資金金利率" localSheetId="18">#REF!</definedName>
    <definedName name="材料調達資金金利率" localSheetId="19">#REF!</definedName>
    <definedName name="材料調達資金金利率" localSheetId="20">#REF!</definedName>
    <definedName name="材料調達資金金利率" localSheetId="21">#REF!</definedName>
    <definedName name="材料調達資金金利率" localSheetId="22">#REF!</definedName>
    <definedName name="材料調達資金金利率" localSheetId="23">#REF!</definedName>
    <definedName name="材料調達資金金利率" localSheetId="24">#REF!</definedName>
    <definedName name="材料調達資金金利率" localSheetId="25">#REF!</definedName>
    <definedName name="材料調達資金金利率" localSheetId="26">#REF!</definedName>
    <definedName name="材料調達資金金利率" localSheetId="27">#REF!</definedName>
    <definedName name="材料調達資金金利率" localSheetId="28">#REF!</definedName>
    <definedName name="材料調達資金金利率" localSheetId="29">#REF!</definedName>
    <definedName name="材料調達資金金利率" localSheetId="30">#REF!</definedName>
    <definedName name="材料調達資金金利率" localSheetId="31">#REF!</definedName>
    <definedName name="材料調達資金金利率" localSheetId="32">#REF!</definedName>
    <definedName name="材料調達資金金利率" localSheetId="33">#REF!</definedName>
    <definedName name="材料調達資金金利率" localSheetId="34">#REF!</definedName>
    <definedName name="材料調達資金金利率" localSheetId="35">#REF!</definedName>
    <definedName name="材料調達資金金利率" localSheetId="36">#REF!</definedName>
    <definedName name="材料調達資金金利率" localSheetId="37">#REF!</definedName>
    <definedName name="材料調達資金金利率" localSheetId="38">#REF!</definedName>
    <definedName name="材料調達資金金利率" localSheetId="39">#REF!</definedName>
    <definedName name="材料調達資金金利率" localSheetId="40">#REF!</definedName>
    <definedName name="材料調達資金金利率" localSheetId="41">#REF!</definedName>
    <definedName name="材料調達資金金利率" localSheetId="42">#REF!</definedName>
    <definedName name="材料調達資金金利率" localSheetId="43">#REF!</definedName>
    <definedName name="材料調達資金金利率" localSheetId="44">#REF!</definedName>
    <definedName name="材料調達資金金利率" localSheetId="45">#REF!</definedName>
    <definedName name="材料調達資金金利率" localSheetId="46">#REF!</definedName>
    <definedName name="材料調達資金金利率" localSheetId="6">#REF!</definedName>
    <definedName name="材料調達資金金利率" localSheetId="7">#REF!</definedName>
    <definedName name="材料調達資金金利率" localSheetId="4">#REF!</definedName>
    <definedName name="材料調達資金金利率" localSheetId="5">#REF!</definedName>
    <definedName name="材料調達資金金利率">#REF!</definedName>
    <definedName name="社内加工賃率平均元分">#REF!</definedName>
    <definedName name="社内梱包費率">#REF!</definedName>
    <definedName name="終了行" localSheetId="9">[26]書換え条件!#REF!</definedName>
    <definedName name="終了行" localSheetId="10">[26]書換え条件!#REF!</definedName>
    <definedName name="終了行" localSheetId="11">[26]書換え条件!#REF!</definedName>
    <definedName name="終了行" localSheetId="8">[26]書換え条件!#REF!</definedName>
    <definedName name="終了行" localSheetId="12">[26]書換え条件!#REF!</definedName>
    <definedName name="終了行" localSheetId="13">[26]書換え条件!#REF!</definedName>
    <definedName name="終了行" localSheetId="14">[26]書換え条件!#REF!</definedName>
    <definedName name="終了行" localSheetId="15">[26]書換え条件!#REF!</definedName>
    <definedName name="終了行" localSheetId="16">[26]書換え条件!#REF!</definedName>
    <definedName name="終了行" localSheetId="17">[26]書換え条件!#REF!</definedName>
    <definedName name="終了行" localSheetId="18">[26]書換え条件!#REF!</definedName>
    <definedName name="終了行" localSheetId="19">[26]書換え条件!#REF!</definedName>
    <definedName name="終了行" localSheetId="20">[26]書換え条件!#REF!</definedName>
    <definedName name="終了行" localSheetId="21">[26]書換え条件!#REF!</definedName>
    <definedName name="終了行" localSheetId="22">[26]書換え条件!#REF!</definedName>
    <definedName name="終了行" localSheetId="23">[26]書換え条件!#REF!</definedName>
    <definedName name="終了行" localSheetId="24">[26]書換え条件!#REF!</definedName>
    <definedName name="終了行" localSheetId="25">[26]書換え条件!#REF!</definedName>
    <definedName name="終了行" localSheetId="26">[26]書換え条件!#REF!</definedName>
    <definedName name="終了行" localSheetId="27">[26]書換え条件!#REF!</definedName>
    <definedName name="終了行" localSheetId="28">[26]書換え条件!#REF!</definedName>
    <definedName name="終了行" localSheetId="29">[26]書換え条件!#REF!</definedName>
    <definedName name="終了行" localSheetId="30">[26]書換え条件!#REF!</definedName>
    <definedName name="終了行" localSheetId="31">[26]書換え条件!#REF!</definedName>
    <definedName name="終了行" localSheetId="32">[26]書換え条件!#REF!</definedName>
    <definedName name="終了行" localSheetId="33">[26]書換え条件!#REF!</definedName>
    <definedName name="終了行" localSheetId="34">[26]書換え条件!#REF!</definedName>
    <definedName name="終了行" localSheetId="35">[26]書換え条件!#REF!</definedName>
    <definedName name="終了行" localSheetId="36">[26]書換え条件!#REF!</definedName>
    <definedName name="終了行" localSheetId="37">[26]書換え条件!#REF!</definedName>
    <definedName name="終了行" localSheetId="38">[26]書換え条件!#REF!</definedName>
    <definedName name="終了行" localSheetId="39">[26]書換え条件!#REF!</definedName>
    <definedName name="終了行" localSheetId="40">[26]書換え条件!#REF!</definedName>
    <definedName name="終了行" localSheetId="41">[26]書換え条件!#REF!</definedName>
    <definedName name="終了行" localSheetId="42">[26]書換え条件!#REF!</definedName>
    <definedName name="終了行" localSheetId="43">[26]書換え条件!#REF!</definedName>
    <definedName name="終了行" localSheetId="44">[26]書換え条件!#REF!</definedName>
    <definedName name="終了行" localSheetId="45">[26]書換え条件!#REF!</definedName>
    <definedName name="終了行" localSheetId="46">[26]書換え条件!#REF!</definedName>
    <definedName name="終了行" localSheetId="6">[26]書換え条件!#REF!</definedName>
    <definedName name="終了行" localSheetId="7">[26]書換え条件!#REF!</definedName>
    <definedName name="終了行" localSheetId="4">[26]書換え条件!#REF!</definedName>
    <definedName name="終了行" localSheetId="5">[26]書換え条件!#REF!</definedName>
    <definedName name="終了行">[26]書換え条件!#REF!</definedName>
    <definedName name="所要量1" localSheetId="9">#REF!</definedName>
    <definedName name="所要量1" localSheetId="10">#REF!</definedName>
    <definedName name="所要量1" localSheetId="11">#REF!</definedName>
    <definedName name="所要量1" localSheetId="8">#REF!</definedName>
    <definedName name="所要量1" localSheetId="12">#REF!</definedName>
    <definedName name="所要量1" localSheetId="13">#REF!</definedName>
    <definedName name="所要量1" localSheetId="14">#REF!</definedName>
    <definedName name="所要量1" localSheetId="15">#REF!</definedName>
    <definedName name="所要量1" localSheetId="16">#REF!</definedName>
    <definedName name="所要量1" localSheetId="17">#REF!</definedName>
    <definedName name="所要量1" localSheetId="18">#REF!</definedName>
    <definedName name="所要量1" localSheetId="19">#REF!</definedName>
    <definedName name="所要量1" localSheetId="20">#REF!</definedName>
    <definedName name="所要量1" localSheetId="21">#REF!</definedName>
    <definedName name="所要量1" localSheetId="22">#REF!</definedName>
    <definedName name="所要量1" localSheetId="23">#REF!</definedName>
    <definedName name="所要量1" localSheetId="24">#REF!</definedName>
    <definedName name="所要量1" localSheetId="25">#REF!</definedName>
    <definedName name="所要量1" localSheetId="26">#REF!</definedName>
    <definedName name="所要量1" localSheetId="27">#REF!</definedName>
    <definedName name="所要量1" localSheetId="28">#REF!</definedName>
    <definedName name="所要量1" localSheetId="29">#REF!</definedName>
    <definedName name="所要量1" localSheetId="30">#REF!</definedName>
    <definedName name="所要量1" localSheetId="31">#REF!</definedName>
    <definedName name="所要量1" localSheetId="32">#REF!</definedName>
    <definedName name="所要量1" localSheetId="33">#REF!</definedName>
    <definedName name="所要量1" localSheetId="34">#REF!</definedName>
    <definedName name="所要量1" localSheetId="35">#REF!</definedName>
    <definedName name="所要量1" localSheetId="36">#REF!</definedName>
    <definedName name="所要量1" localSheetId="37">#REF!</definedName>
    <definedName name="所要量1" localSheetId="38">#REF!</definedName>
    <definedName name="所要量1" localSheetId="39">#REF!</definedName>
    <definedName name="所要量1" localSheetId="40">#REF!</definedName>
    <definedName name="所要量1" localSheetId="41">#REF!</definedName>
    <definedName name="所要量1" localSheetId="42">#REF!</definedName>
    <definedName name="所要量1" localSheetId="43">#REF!</definedName>
    <definedName name="所要量1" localSheetId="44">#REF!</definedName>
    <definedName name="所要量1" localSheetId="45">#REF!</definedName>
    <definedName name="所要量1" localSheetId="46">#REF!</definedName>
    <definedName name="所要量1" localSheetId="6">#REF!</definedName>
    <definedName name="所要量1" localSheetId="7">#REF!</definedName>
    <definedName name="所要量1" localSheetId="4">#REF!</definedName>
    <definedName name="所要量1" localSheetId="5">#REF!</definedName>
    <definedName name="所要量1">#REF!</definedName>
    <definedName name="所要量2" localSheetId="9">#REF!</definedName>
    <definedName name="所要量2" localSheetId="10">#REF!</definedName>
    <definedName name="所要量2" localSheetId="11">#REF!</definedName>
    <definedName name="所要量2" localSheetId="8">#REF!</definedName>
    <definedName name="所要量2" localSheetId="12">#REF!</definedName>
    <definedName name="所要量2" localSheetId="13">#REF!</definedName>
    <definedName name="所要量2" localSheetId="14">#REF!</definedName>
    <definedName name="所要量2" localSheetId="15">#REF!</definedName>
    <definedName name="所要量2" localSheetId="16">#REF!</definedName>
    <definedName name="所要量2" localSheetId="17">#REF!</definedName>
    <definedName name="所要量2" localSheetId="18">#REF!</definedName>
    <definedName name="所要量2" localSheetId="19">#REF!</definedName>
    <definedName name="所要量2" localSheetId="20">#REF!</definedName>
    <definedName name="所要量2" localSheetId="21">#REF!</definedName>
    <definedName name="所要量2" localSheetId="22">#REF!</definedName>
    <definedName name="所要量2" localSheetId="23">#REF!</definedName>
    <definedName name="所要量2" localSheetId="24">#REF!</definedName>
    <definedName name="所要量2" localSheetId="25">#REF!</definedName>
    <definedName name="所要量2" localSheetId="26">#REF!</definedName>
    <definedName name="所要量2" localSheetId="27">#REF!</definedName>
    <definedName name="所要量2" localSheetId="28">#REF!</definedName>
    <definedName name="所要量2" localSheetId="29">#REF!</definedName>
    <definedName name="所要量2" localSheetId="30">#REF!</definedName>
    <definedName name="所要量2" localSheetId="31">#REF!</definedName>
    <definedName name="所要量2" localSheetId="32">#REF!</definedName>
    <definedName name="所要量2" localSheetId="33">#REF!</definedName>
    <definedName name="所要量2" localSheetId="34">#REF!</definedName>
    <definedName name="所要量2" localSheetId="35">#REF!</definedName>
    <definedName name="所要量2" localSheetId="36">#REF!</definedName>
    <definedName name="所要量2" localSheetId="37">#REF!</definedName>
    <definedName name="所要量2" localSheetId="38">#REF!</definedName>
    <definedName name="所要量2" localSheetId="39">#REF!</definedName>
    <definedName name="所要量2" localSheetId="40">#REF!</definedName>
    <definedName name="所要量2" localSheetId="41">#REF!</definedName>
    <definedName name="所要量2" localSheetId="42">#REF!</definedName>
    <definedName name="所要量2" localSheetId="43">#REF!</definedName>
    <definedName name="所要量2" localSheetId="44">#REF!</definedName>
    <definedName name="所要量2" localSheetId="45">#REF!</definedName>
    <definedName name="所要量2" localSheetId="46">#REF!</definedName>
    <definedName name="所要量2" localSheetId="6">#REF!</definedName>
    <definedName name="所要量2" localSheetId="7">#REF!</definedName>
    <definedName name="所要量2" localSheetId="4">#REF!</definedName>
    <definedName name="所要量2" localSheetId="5">#REF!</definedName>
    <definedName name="所要量2">#REF!</definedName>
    <definedName name="所要量3" localSheetId="9">#REF!</definedName>
    <definedName name="所要量3" localSheetId="10">#REF!</definedName>
    <definedName name="所要量3" localSheetId="11">#REF!</definedName>
    <definedName name="所要量3" localSheetId="8">#REF!</definedName>
    <definedName name="所要量3" localSheetId="12">#REF!</definedName>
    <definedName name="所要量3" localSheetId="13">#REF!</definedName>
    <definedName name="所要量3" localSheetId="14">#REF!</definedName>
    <definedName name="所要量3" localSheetId="15">#REF!</definedName>
    <definedName name="所要量3" localSheetId="16">#REF!</definedName>
    <definedName name="所要量3" localSheetId="17">#REF!</definedName>
    <definedName name="所要量3" localSheetId="18">#REF!</definedName>
    <definedName name="所要量3" localSheetId="19">#REF!</definedName>
    <definedName name="所要量3" localSheetId="20">#REF!</definedName>
    <definedName name="所要量3" localSheetId="21">#REF!</definedName>
    <definedName name="所要量3" localSheetId="22">#REF!</definedName>
    <definedName name="所要量3" localSheetId="23">#REF!</definedName>
    <definedName name="所要量3" localSheetId="24">#REF!</definedName>
    <definedName name="所要量3" localSheetId="25">#REF!</definedName>
    <definedName name="所要量3" localSheetId="26">#REF!</definedName>
    <definedName name="所要量3" localSheetId="27">#REF!</definedName>
    <definedName name="所要量3" localSheetId="28">#REF!</definedName>
    <definedName name="所要量3" localSheetId="29">#REF!</definedName>
    <definedName name="所要量3" localSheetId="30">#REF!</definedName>
    <definedName name="所要量3" localSheetId="31">#REF!</definedName>
    <definedName name="所要量3" localSheetId="32">#REF!</definedName>
    <definedName name="所要量3" localSheetId="33">#REF!</definedName>
    <definedName name="所要量3" localSheetId="34">#REF!</definedName>
    <definedName name="所要量3" localSheetId="35">#REF!</definedName>
    <definedName name="所要量3" localSheetId="36">#REF!</definedName>
    <definedName name="所要量3" localSheetId="37">#REF!</definedName>
    <definedName name="所要量3" localSheetId="38">#REF!</definedName>
    <definedName name="所要量3" localSheetId="39">#REF!</definedName>
    <definedName name="所要量3" localSheetId="40">#REF!</definedName>
    <definedName name="所要量3" localSheetId="41">#REF!</definedName>
    <definedName name="所要量3" localSheetId="42">#REF!</definedName>
    <definedName name="所要量3" localSheetId="43">#REF!</definedName>
    <definedName name="所要量3" localSheetId="44">#REF!</definedName>
    <definedName name="所要量3" localSheetId="45">#REF!</definedName>
    <definedName name="所要量3" localSheetId="46">#REF!</definedName>
    <definedName name="所要量3" localSheetId="6">#REF!</definedName>
    <definedName name="所要量3" localSheetId="7">#REF!</definedName>
    <definedName name="所要量3" localSheetId="4">#REF!</definedName>
    <definedName name="所要量3" localSheetId="5">#REF!</definedName>
    <definedName name="所要量3">#REF!</definedName>
    <definedName name="所要量4">#REF!</definedName>
    <definedName name="所要量5">#REF!</definedName>
    <definedName name="身上">#REF!</definedName>
    <definedName name="設備投資2011.2.19" hidden="1">"P80"</definedName>
    <definedName name="損耗費" localSheetId="9">#REF!</definedName>
    <definedName name="損耗費" localSheetId="10">#REF!</definedName>
    <definedName name="損耗費" localSheetId="11">#REF!</definedName>
    <definedName name="損耗費" localSheetId="8">#REF!</definedName>
    <definedName name="損耗費" localSheetId="12">#REF!</definedName>
    <definedName name="損耗費" localSheetId="13">#REF!</definedName>
    <definedName name="損耗費" localSheetId="14">#REF!</definedName>
    <definedName name="損耗費" localSheetId="15">#REF!</definedName>
    <definedName name="損耗費" localSheetId="16">#REF!</definedName>
    <definedName name="損耗費" localSheetId="17">#REF!</definedName>
    <definedName name="損耗費" localSheetId="18">#REF!</definedName>
    <definedName name="損耗費" localSheetId="19">#REF!</definedName>
    <definedName name="損耗費" localSheetId="20">#REF!</definedName>
    <definedName name="損耗費" localSheetId="21">#REF!</definedName>
    <definedName name="損耗費" localSheetId="22">#REF!</definedName>
    <definedName name="損耗費" localSheetId="23">#REF!</definedName>
    <definedName name="損耗費" localSheetId="24">#REF!</definedName>
    <definedName name="損耗費" localSheetId="25">#REF!</definedName>
    <definedName name="損耗費" localSheetId="26">#REF!</definedName>
    <definedName name="損耗費" localSheetId="27">#REF!</definedName>
    <definedName name="損耗費" localSheetId="28">#REF!</definedName>
    <definedName name="損耗費" localSheetId="29">#REF!</definedName>
    <definedName name="損耗費" localSheetId="30">#REF!</definedName>
    <definedName name="損耗費" localSheetId="31">#REF!</definedName>
    <definedName name="損耗費" localSheetId="32">#REF!</definedName>
    <definedName name="損耗費" localSheetId="33">#REF!</definedName>
    <definedName name="損耗費" localSheetId="34">#REF!</definedName>
    <definedName name="損耗費" localSheetId="35">#REF!</definedName>
    <definedName name="損耗費" localSheetId="36">#REF!</definedName>
    <definedName name="損耗費" localSheetId="37">#REF!</definedName>
    <definedName name="損耗費" localSheetId="38">#REF!</definedName>
    <definedName name="損耗費" localSheetId="39">#REF!</definedName>
    <definedName name="損耗費" localSheetId="40">#REF!</definedName>
    <definedName name="損耗費" localSheetId="41">#REF!</definedName>
    <definedName name="損耗費" localSheetId="42">#REF!</definedName>
    <definedName name="損耗費" localSheetId="43">#REF!</definedName>
    <definedName name="損耗費" localSheetId="44">#REF!</definedName>
    <definedName name="損耗費" localSheetId="45">#REF!</definedName>
    <definedName name="損耗費" localSheetId="46">#REF!</definedName>
    <definedName name="損耗費" localSheetId="6">#REF!</definedName>
    <definedName name="損耗費" localSheetId="7">#REF!</definedName>
    <definedName name="損耗費" localSheetId="4">#REF!</definedName>
    <definedName name="損耗費" localSheetId="5">#REF!</definedName>
    <definedName name="損耗費">#REF!</definedName>
    <definedName name="他社輸入一般為替ﾚｰﾄ円ﾄﾞﾙ" localSheetId="9">#REF!</definedName>
    <definedName name="他社輸入一般為替ﾚｰﾄ円ﾄﾞﾙ" localSheetId="10">#REF!</definedName>
    <definedName name="他社輸入一般為替ﾚｰﾄ円ﾄﾞﾙ" localSheetId="11">#REF!</definedName>
    <definedName name="他社輸入一般為替ﾚｰﾄ円ﾄﾞﾙ" localSheetId="8">#REF!</definedName>
    <definedName name="他社輸入一般為替ﾚｰﾄ円ﾄﾞﾙ" localSheetId="12">#REF!</definedName>
    <definedName name="他社輸入一般為替ﾚｰﾄ円ﾄﾞﾙ" localSheetId="13">#REF!</definedName>
    <definedName name="他社輸入一般為替ﾚｰﾄ円ﾄﾞﾙ" localSheetId="14">#REF!</definedName>
    <definedName name="他社輸入一般為替ﾚｰﾄ円ﾄﾞﾙ" localSheetId="15">#REF!</definedName>
    <definedName name="他社輸入一般為替ﾚｰﾄ円ﾄﾞﾙ" localSheetId="16">#REF!</definedName>
    <definedName name="他社輸入一般為替ﾚｰﾄ円ﾄﾞﾙ" localSheetId="17">#REF!</definedName>
    <definedName name="他社輸入一般為替ﾚｰﾄ円ﾄﾞﾙ" localSheetId="18">#REF!</definedName>
    <definedName name="他社輸入一般為替ﾚｰﾄ円ﾄﾞﾙ" localSheetId="19">#REF!</definedName>
    <definedName name="他社輸入一般為替ﾚｰﾄ円ﾄﾞﾙ" localSheetId="20">#REF!</definedName>
    <definedName name="他社輸入一般為替ﾚｰﾄ円ﾄﾞﾙ" localSheetId="21">#REF!</definedName>
    <definedName name="他社輸入一般為替ﾚｰﾄ円ﾄﾞﾙ" localSheetId="22">#REF!</definedName>
    <definedName name="他社輸入一般為替ﾚｰﾄ円ﾄﾞﾙ" localSheetId="23">#REF!</definedName>
    <definedName name="他社輸入一般為替ﾚｰﾄ円ﾄﾞﾙ" localSheetId="24">#REF!</definedName>
    <definedName name="他社輸入一般為替ﾚｰﾄ円ﾄﾞﾙ" localSheetId="25">#REF!</definedName>
    <definedName name="他社輸入一般為替ﾚｰﾄ円ﾄﾞﾙ" localSheetId="26">#REF!</definedName>
    <definedName name="他社輸入一般為替ﾚｰﾄ円ﾄﾞﾙ" localSheetId="27">#REF!</definedName>
    <definedName name="他社輸入一般為替ﾚｰﾄ円ﾄﾞﾙ" localSheetId="28">#REF!</definedName>
    <definedName name="他社輸入一般為替ﾚｰﾄ円ﾄﾞﾙ" localSheetId="29">#REF!</definedName>
    <definedName name="他社輸入一般為替ﾚｰﾄ円ﾄﾞﾙ" localSheetId="30">#REF!</definedName>
    <definedName name="他社輸入一般為替ﾚｰﾄ円ﾄﾞﾙ" localSheetId="31">#REF!</definedName>
    <definedName name="他社輸入一般為替ﾚｰﾄ円ﾄﾞﾙ" localSheetId="32">#REF!</definedName>
    <definedName name="他社輸入一般為替ﾚｰﾄ円ﾄﾞﾙ" localSheetId="33">#REF!</definedName>
    <definedName name="他社輸入一般為替ﾚｰﾄ円ﾄﾞﾙ" localSheetId="34">#REF!</definedName>
    <definedName name="他社輸入一般為替ﾚｰﾄ円ﾄﾞﾙ" localSheetId="35">#REF!</definedName>
    <definedName name="他社輸入一般為替ﾚｰﾄ円ﾄﾞﾙ" localSheetId="36">#REF!</definedName>
    <definedName name="他社輸入一般為替ﾚｰﾄ円ﾄﾞﾙ" localSheetId="37">#REF!</definedName>
    <definedName name="他社輸入一般為替ﾚｰﾄ円ﾄﾞﾙ" localSheetId="38">#REF!</definedName>
    <definedName name="他社輸入一般為替ﾚｰﾄ円ﾄﾞﾙ" localSheetId="39">#REF!</definedName>
    <definedName name="他社輸入一般為替ﾚｰﾄ円ﾄﾞﾙ" localSheetId="40">#REF!</definedName>
    <definedName name="他社輸入一般為替ﾚｰﾄ円ﾄﾞﾙ" localSheetId="41">#REF!</definedName>
    <definedName name="他社輸入一般為替ﾚｰﾄ円ﾄﾞﾙ" localSheetId="42">#REF!</definedName>
    <definedName name="他社輸入一般為替ﾚｰﾄ円ﾄﾞﾙ" localSheetId="43">#REF!</definedName>
    <definedName name="他社輸入一般為替ﾚｰﾄ円ﾄﾞﾙ" localSheetId="44">#REF!</definedName>
    <definedName name="他社輸入一般為替ﾚｰﾄ円ﾄﾞﾙ" localSheetId="45">#REF!</definedName>
    <definedName name="他社輸入一般為替ﾚｰﾄ円ﾄﾞﾙ" localSheetId="46">#REF!</definedName>
    <definedName name="他社輸入一般為替ﾚｰﾄ円ﾄﾞﾙ" localSheetId="6">#REF!</definedName>
    <definedName name="他社輸入一般為替ﾚｰﾄ円ﾄﾞﾙ" localSheetId="7">#REF!</definedName>
    <definedName name="他社輸入一般為替ﾚｰﾄ円ﾄﾞﾙ" localSheetId="4">#REF!</definedName>
    <definedName name="他社輸入一般為替ﾚｰﾄ円ﾄﾞﾙ" localSheetId="5">#REF!</definedName>
    <definedName name="他社輸入一般為替ﾚｰﾄ円ﾄﾞﾙ">#REF!</definedName>
    <definedName name="他社輸入材CIF単価ﾄﾞﾙ" localSheetId="9">#REF!</definedName>
    <definedName name="他社輸入材CIF単価ﾄﾞﾙ" localSheetId="10">#REF!</definedName>
    <definedName name="他社輸入材CIF単価ﾄﾞﾙ" localSheetId="11">#REF!</definedName>
    <definedName name="他社輸入材CIF単価ﾄﾞﾙ" localSheetId="8">#REF!</definedName>
    <definedName name="他社輸入材CIF単価ﾄﾞﾙ" localSheetId="12">#REF!</definedName>
    <definedName name="他社輸入材CIF単価ﾄﾞﾙ" localSheetId="13">#REF!</definedName>
    <definedName name="他社輸入材CIF単価ﾄﾞﾙ" localSheetId="14">#REF!</definedName>
    <definedName name="他社輸入材CIF単価ﾄﾞﾙ" localSheetId="15">#REF!</definedName>
    <definedName name="他社輸入材CIF単価ﾄﾞﾙ" localSheetId="16">#REF!</definedName>
    <definedName name="他社輸入材CIF単価ﾄﾞﾙ" localSheetId="17">#REF!</definedName>
    <definedName name="他社輸入材CIF単価ﾄﾞﾙ" localSheetId="18">#REF!</definedName>
    <definedName name="他社輸入材CIF単価ﾄﾞﾙ" localSheetId="19">#REF!</definedName>
    <definedName name="他社輸入材CIF単価ﾄﾞﾙ" localSheetId="20">#REF!</definedName>
    <definedName name="他社輸入材CIF単価ﾄﾞﾙ" localSheetId="21">#REF!</definedName>
    <definedName name="他社輸入材CIF単価ﾄﾞﾙ" localSheetId="22">#REF!</definedName>
    <definedName name="他社輸入材CIF単価ﾄﾞﾙ" localSheetId="23">#REF!</definedName>
    <definedName name="他社輸入材CIF単価ﾄﾞﾙ" localSheetId="24">#REF!</definedName>
    <definedName name="他社輸入材CIF単価ﾄﾞﾙ" localSheetId="25">#REF!</definedName>
    <definedName name="他社輸入材CIF単価ﾄﾞﾙ" localSheetId="26">#REF!</definedName>
    <definedName name="他社輸入材CIF単価ﾄﾞﾙ" localSheetId="27">#REF!</definedName>
    <definedName name="他社輸入材CIF単価ﾄﾞﾙ" localSheetId="28">#REF!</definedName>
    <definedName name="他社輸入材CIF単価ﾄﾞﾙ" localSheetId="29">#REF!</definedName>
    <definedName name="他社輸入材CIF単価ﾄﾞﾙ" localSheetId="30">#REF!</definedName>
    <definedName name="他社輸入材CIF単価ﾄﾞﾙ" localSheetId="31">#REF!</definedName>
    <definedName name="他社輸入材CIF単価ﾄﾞﾙ" localSheetId="32">#REF!</definedName>
    <definedName name="他社輸入材CIF単価ﾄﾞﾙ" localSheetId="33">#REF!</definedName>
    <definedName name="他社輸入材CIF単価ﾄﾞﾙ" localSheetId="34">#REF!</definedName>
    <definedName name="他社輸入材CIF単価ﾄﾞﾙ" localSheetId="35">#REF!</definedName>
    <definedName name="他社輸入材CIF単価ﾄﾞﾙ" localSheetId="36">#REF!</definedName>
    <definedName name="他社輸入材CIF単価ﾄﾞﾙ" localSheetId="37">#REF!</definedName>
    <definedName name="他社輸入材CIF単価ﾄﾞﾙ" localSheetId="38">#REF!</definedName>
    <definedName name="他社輸入材CIF単価ﾄﾞﾙ" localSheetId="39">#REF!</definedName>
    <definedName name="他社輸入材CIF単価ﾄﾞﾙ" localSheetId="40">#REF!</definedName>
    <definedName name="他社輸入材CIF単価ﾄﾞﾙ" localSheetId="41">#REF!</definedName>
    <definedName name="他社輸入材CIF単価ﾄﾞﾙ" localSheetId="42">#REF!</definedName>
    <definedName name="他社輸入材CIF単価ﾄﾞﾙ" localSheetId="43">#REF!</definedName>
    <definedName name="他社輸入材CIF単価ﾄﾞﾙ" localSheetId="44">#REF!</definedName>
    <definedName name="他社輸入材CIF単価ﾄﾞﾙ" localSheetId="45">#REF!</definedName>
    <definedName name="他社輸入材CIF単価ﾄﾞﾙ" localSheetId="46">#REF!</definedName>
    <definedName name="他社輸入材CIF単価ﾄﾞﾙ" localSheetId="6">#REF!</definedName>
    <definedName name="他社輸入材CIF単価ﾄﾞﾙ" localSheetId="7">#REF!</definedName>
    <definedName name="他社輸入材CIF単価ﾄﾞﾙ" localSheetId="4">#REF!</definedName>
    <definedName name="他社輸入材CIF単価ﾄﾞﾙ" localSheetId="5">#REF!</definedName>
    <definedName name="他社輸入材CIF単価ﾄﾞﾙ">#REF!</definedName>
    <definedName name="他社輸入材一般CIF率">#REF!</definedName>
    <definedName name="帳票">#REF!</definedName>
    <definedName name="賃率CLEL組立">#REF!</definedName>
    <definedName name="賃率MKｹｰｽ成形">#REF!</definedName>
    <definedName name="賃率MKｹｰｽ塗装">#REF!</definedName>
    <definedName name="賃率MK組立GH">#REF!</definedName>
    <definedName name="賃率MK部品GH">#REF!</definedName>
    <definedName name="賃率ｼｰﾄSMT">#REF!</definedName>
    <definedName name="賃率ｼｰﾄ自挿">#REF!</definedName>
    <definedName name="賃率ｼｰﾄ手挿">#REF!</definedName>
    <definedName name="賃率木工機械">#REF!</definedName>
    <definedName name="賃率木工組立">#REF!</definedName>
    <definedName name="日本支給材CIF単価ﾄﾞﾙ">#REF!</definedName>
    <definedName name="日本支給材KDCIF率">#REF!</definedName>
    <definedName name="日本支給材KD為替円ﾄﾞﾙ">#REF!</definedName>
    <definedName name="日本支給材為替ﾚﾄ円ﾄﾞﾙ">#REF!</definedName>
    <definedName name="日本支給材確定単価円">#REF!</definedName>
    <definedName name="日本支給材実勢単価計円">#REF!</definedName>
    <definedName name="能率CLEL組立て">#REF!</definedName>
    <definedName name="能率MK組立GH">#REF!</definedName>
    <definedName name="能率MK部品GH">#REF!</definedName>
    <definedName name="能率ｹｰｽ成形">#REF!</definedName>
    <definedName name="能率ｹｰｽ塗装">#REF!</definedName>
    <definedName name="能率ｼｰﾄSMT">#REF!</definedName>
    <definedName name="能率ｼｰﾄ自挿">#REF!</definedName>
    <definedName name="能率ｼｰﾄ手挿">#REF!</definedName>
    <definedName name="能率木工機械">#REF!</definedName>
    <definedName name="能率木工組立">#REF!</definedName>
    <definedName name="保険料率">#REF!</definedName>
    <definedName name="本社管理費率">#REF!</definedName>
    <definedName name="本社生産共通費率">#REF!</definedName>
    <definedName name="本社補助部門費率">#REF!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7" i="9780" l="1"/>
  <c r="T27" i="9780"/>
  <c r="O27" i="9780"/>
  <c r="N27" i="9780"/>
  <c r="M27" i="9780"/>
  <c r="D27" i="9780"/>
  <c r="V25" i="9780"/>
  <c r="L25" i="9780"/>
  <c r="K25" i="9780"/>
  <c r="I25" i="9780"/>
  <c r="H25" i="9780"/>
  <c r="G25" i="9780"/>
  <c r="F25" i="9780"/>
  <c r="C25" i="9780"/>
  <c r="V24" i="9780"/>
  <c r="L24" i="9780"/>
  <c r="K24" i="9780"/>
  <c r="I24" i="9780"/>
  <c r="H24" i="9780"/>
  <c r="G24" i="9780"/>
  <c r="F24" i="9780"/>
  <c r="C24" i="9780"/>
  <c r="V23" i="9780"/>
  <c r="L23" i="9780"/>
  <c r="K23" i="9780"/>
  <c r="I23" i="9780"/>
  <c r="H23" i="9780"/>
  <c r="F23" i="9780"/>
  <c r="G23" i="9780" s="1"/>
  <c r="C23" i="9780"/>
  <c r="V22" i="9780"/>
  <c r="L22" i="9780"/>
  <c r="K22" i="9780"/>
  <c r="I22" i="9780"/>
  <c r="H22" i="9780"/>
  <c r="F22" i="9780"/>
  <c r="G22" i="9780" s="1"/>
  <c r="C22" i="9780"/>
  <c r="V21" i="9780"/>
  <c r="L21" i="9780"/>
  <c r="K21" i="9780"/>
  <c r="I21" i="9780"/>
  <c r="H21" i="9780"/>
  <c r="F21" i="9780"/>
  <c r="G21" i="9780" s="1"/>
  <c r="C21" i="9780"/>
  <c r="V20" i="9780"/>
  <c r="L20" i="9780"/>
  <c r="K20" i="9780"/>
  <c r="I20" i="9780"/>
  <c r="H20" i="9780"/>
  <c r="F20" i="9780"/>
  <c r="G20" i="9780" s="1"/>
  <c r="C20" i="9780"/>
  <c r="V19" i="9780"/>
  <c r="L19" i="9780"/>
  <c r="K19" i="9780"/>
  <c r="I19" i="9780"/>
  <c r="H19" i="9780"/>
  <c r="F19" i="9780"/>
  <c r="G19" i="9780" s="1"/>
  <c r="C19" i="9780"/>
  <c r="V18" i="9780"/>
  <c r="L18" i="9780"/>
  <c r="K18" i="9780"/>
  <c r="I18" i="9780"/>
  <c r="H18" i="9780"/>
  <c r="G18" i="9780"/>
  <c r="F18" i="9780"/>
  <c r="C18" i="9780"/>
  <c r="I5" i="9780"/>
  <c r="V22" i="9779"/>
  <c r="L22" i="9779"/>
  <c r="K22" i="9779"/>
  <c r="I22" i="9779"/>
  <c r="H22" i="9779"/>
  <c r="F22" i="9779"/>
  <c r="G22" i="9779" s="1"/>
  <c r="C22" i="9779"/>
  <c r="K27" i="9780" l="1"/>
  <c r="L27" i="9780"/>
  <c r="V27" i="9780"/>
  <c r="G27" i="9780"/>
  <c r="C19" i="9779"/>
  <c r="V23" i="9779"/>
  <c r="V26" i="9779"/>
  <c r="L26" i="9779"/>
  <c r="K26" i="9779"/>
  <c r="I26" i="9779"/>
  <c r="H26" i="9779"/>
  <c r="F26" i="9779"/>
  <c r="G26" i="9779" s="1"/>
  <c r="C26" i="9779"/>
  <c r="V25" i="9779"/>
  <c r="L25" i="9779"/>
  <c r="K25" i="9779"/>
  <c r="I25" i="9779"/>
  <c r="H25" i="9779"/>
  <c r="F25" i="9779"/>
  <c r="G25" i="9779" s="1"/>
  <c r="C25" i="9779"/>
  <c r="V24" i="9779"/>
  <c r="L24" i="9779"/>
  <c r="K24" i="9779"/>
  <c r="I24" i="9779"/>
  <c r="H24" i="9779"/>
  <c r="F24" i="9779"/>
  <c r="G24" i="9779" s="1"/>
  <c r="C24" i="9779"/>
  <c r="L23" i="9779"/>
  <c r="K23" i="9779"/>
  <c r="I23" i="9779"/>
  <c r="H23" i="9779"/>
  <c r="F23" i="9779"/>
  <c r="G23" i="9779" s="1"/>
  <c r="C23" i="9779"/>
  <c r="U30" i="9779"/>
  <c r="T30" i="9779"/>
  <c r="O30" i="9779"/>
  <c r="N30" i="9779"/>
  <c r="M30" i="9779"/>
  <c r="D30" i="9779"/>
  <c r="V28" i="9779"/>
  <c r="L28" i="9779"/>
  <c r="K28" i="9779"/>
  <c r="I28" i="9779"/>
  <c r="H28" i="9779"/>
  <c r="G28" i="9779"/>
  <c r="F28" i="9779"/>
  <c r="C28" i="9779"/>
  <c r="V27" i="9779"/>
  <c r="L27" i="9779"/>
  <c r="K27" i="9779"/>
  <c r="I27" i="9779"/>
  <c r="H27" i="9779"/>
  <c r="G27" i="9779"/>
  <c r="F27" i="9779"/>
  <c r="C27" i="9779"/>
  <c r="V21" i="9779"/>
  <c r="L21" i="9779"/>
  <c r="K21" i="9779"/>
  <c r="I21" i="9779"/>
  <c r="H21" i="9779"/>
  <c r="G21" i="9779"/>
  <c r="F21" i="9779"/>
  <c r="C21" i="9779"/>
  <c r="V20" i="9779"/>
  <c r="L20" i="9779"/>
  <c r="K20" i="9779"/>
  <c r="I20" i="9779"/>
  <c r="H20" i="9779"/>
  <c r="F20" i="9779"/>
  <c r="G20" i="9779" s="1"/>
  <c r="C20" i="9779"/>
  <c r="V19" i="9779"/>
  <c r="L19" i="9779"/>
  <c r="K19" i="9779"/>
  <c r="I19" i="9779"/>
  <c r="H19" i="9779"/>
  <c r="F19" i="9779"/>
  <c r="G19" i="9779" s="1"/>
  <c r="V18" i="9779"/>
  <c r="L18" i="9779"/>
  <c r="K18" i="9779"/>
  <c r="I18" i="9779"/>
  <c r="H18" i="9779"/>
  <c r="G18" i="9779"/>
  <c r="F18" i="9779"/>
  <c r="C18" i="9779"/>
  <c r="I5" i="9779"/>
  <c r="U26" i="9778"/>
  <c r="T26" i="9778"/>
  <c r="O26" i="9778"/>
  <c r="N26" i="9778"/>
  <c r="M26" i="9778"/>
  <c r="D26" i="9778"/>
  <c r="V24" i="9778"/>
  <c r="L24" i="9778"/>
  <c r="K24" i="9778"/>
  <c r="I24" i="9778"/>
  <c r="H24" i="9778"/>
  <c r="G24" i="9778"/>
  <c r="F24" i="9778"/>
  <c r="C24" i="9778"/>
  <c r="V23" i="9778"/>
  <c r="L23" i="9778"/>
  <c r="K23" i="9778"/>
  <c r="I23" i="9778"/>
  <c r="H23" i="9778"/>
  <c r="G23" i="9778"/>
  <c r="F23" i="9778"/>
  <c r="C23" i="9778"/>
  <c r="V22" i="9778"/>
  <c r="L22" i="9778"/>
  <c r="K22" i="9778"/>
  <c r="I22" i="9778"/>
  <c r="H22" i="9778"/>
  <c r="G22" i="9778"/>
  <c r="F22" i="9778"/>
  <c r="C22" i="9778"/>
  <c r="V21" i="9778"/>
  <c r="L21" i="9778"/>
  <c r="K21" i="9778"/>
  <c r="I21" i="9778"/>
  <c r="H21" i="9778"/>
  <c r="G21" i="9778"/>
  <c r="F21" i="9778"/>
  <c r="C21" i="9778"/>
  <c r="V20" i="9778"/>
  <c r="L20" i="9778"/>
  <c r="K20" i="9778"/>
  <c r="I20" i="9778"/>
  <c r="H20" i="9778"/>
  <c r="G20" i="9778"/>
  <c r="F20" i="9778"/>
  <c r="C20" i="9778"/>
  <c r="G19" i="9778"/>
  <c r="V18" i="9778"/>
  <c r="V26" i="9778" s="1"/>
  <c r="L18" i="9778"/>
  <c r="K18" i="9778"/>
  <c r="K26" i="9778" s="1"/>
  <c r="I18" i="9778"/>
  <c r="H18" i="9778"/>
  <c r="G18" i="9778"/>
  <c r="F18" i="9778"/>
  <c r="C18" i="9778"/>
  <c r="I5" i="9778"/>
  <c r="U26" i="9777"/>
  <c r="T26" i="9777"/>
  <c r="O26" i="9777"/>
  <c r="N26" i="9777"/>
  <c r="M26" i="9777"/>
  <c r="D26" i="9777"/>
  <c r="V24" i="9777"/>
  <c r="L24" i="9777"/>
  <c r="K24" i="9777"/>
  <c r="I24" i="9777"/>
  <c r="H24" i="9777"/>
  <c r="G24" i="9777"/>
  <c r="F24" i="9777"/>
  <c r="C24" i="9777"/>
  <c r="V23" i="9777"/>
  <c r="L23" i="9777"/>
  <c r="K23" i="9777"/>
  <c r="I23" i="9777"/>
  <c r="H23" i="9777"/>
  <c r="F23" i="9777"/>
  <c r="G23" i="9777" s="1"/>
  <c r="C23" i="9777"/>
  <c r="V22" i="9777"/>
  <c r="L22" i="9777"/>
  <c r="K22" i="9777"/>
  <c r="I22" i="9777"/>
  <c r="H22" i="9777"/>
  <c r="F22" i="9777"/>
  <c r="G22" i="9777" s="1"/>
  <c r="C22" i="9777"/>
  <c r="V21" i="9777"/>
  <c r="L21" i="9777"/>
  <c r="K21" i="9777"/>
  <c r="I21" i="9777"/>
  <c r="H21" i="9777"/>
  <c r="G21" i="9777"/>
  <c r="F21" i="9777"/>
  <c r="C21" i="9777"/>
  <c r="V20" i="9777"/>
  <c r="L20" i="9777"/>
  <c r="K20" i="9777"/>
  <c r="I20" i="9777"/>
  <c r="H20" i="9777"/>
  <c r="F20" i="9777"/>
  <c r="G20" i="9777" s="1"/>
  <c r="C20" i="9777"/>
  <c r="G19" i="9777"/>
  <c r="V18" i="9777"/>
  <c r="L18" i="9777"/>
  <c r="K18" i="9777"/>
  <c r="I18" i="9777"/>
  <c r="H18" i="9777"/>
  <c r="G18" i="9777"/>
  <c r="F18" i="9777"/>
  <c r="C18" i="9777"/>
  <c r="I5" i="9777"/>
  <c r="U26" i="9776"/>
  <c r="T26" i="9776"/>
  <c r="O26" i="9776"/>
  <c r="N26" i="9776"/>
  <c r="M26" i="9776"/>
  <c r="D26" i="9776"/>
  <c r="V24" i="9776"/>
  <c r="L24" i="9776"/>
  <c r="K24" i="9776"/>
  <c r="I24" i="9776"/>
  <c r="H24" i="9776"/>
  <c r="G24" i="9776"/>
  <c r="F24" i="9776"/>
  <c r="C24" i="9776"/>
  <c r="V23" i="9776"/>
  <c r="L23" i="9776"/>
  <c r="K23" i="9776"/>
  <c r="I23" i="9776"/>
  <c r="H23" i="9776"/>
  <c r="G23" i="9776"/>
  <c r="F23" i="9776"/>
  <c r="C23" i="9776"/>
  <c r="V20" i="9776"/>
  <c r="L20" i="9776"/>
  <c r="K20" i="9776"/>
  <c r="I20" i="9776"/>
  <c r="H20" i="9776"/>
  <c r="G20" i="9776"/>
  <c r="F20" i="9776"/>
  <c r="C20" i="9776"/>
  <c r="V19" i="9776"/>
  <c r="L19" i="9776"/>
  <c r="K19" i="9776"/>
  <c r="I19" i="9776"/>
  <c r="H19" i="9776"/>
  <c r="F19" i="9776"/>
  <c r="G19" i="9776" s="1"/>
  <c r="C19" i="9776"/>
  <c r="V18" i="9776"/>
  <c r="L18" i="9776"/>
  <c r="K18" i="9776"/>
  <c r="I18" i="9776"/>
  <c r="H18" i="9776"/>
  <c r="G18" i="9776"/>
  <c r="F18" i="9776"/>
  <c r="C18" i="9776"/>
  <c r="V22" i="9776"/>
  <c r="L22" i="9776"/>
  <c r="K22" i="9776"/>
  <c r="I22" i="9776"/>
  <c r="H22" i="9776"/>
  <c r="F22" i="9776"/>
  <c r="G22" i="9776" s="1"/>
  <c r="C22" i="9776"/>
  <c r="V21" i="9776"/>
  <c r="L21" i="9776"/>
  <c r="K21" i="9776"/>
  <c r="I21" i="9776"/>
  <c r="H21" i="9776"/>
  <c r="G21" i="9776"/>
  <c r="F21" i="9776"/>
  <c r="C21" i="9776"/>
  <c r="I5" i="9776"/>
  <c r="D29" i="9775"/>
  <c r="K30" i="9779" l="1"/>
  <c r="L30" i="9779"/>
  <c r="V30" i="9779"/>
  <c r="G30" i="9779"/>
  <c r="V26" i="9776"/>
  <c r="G26" i="9778"/>
  <c r="L26" i="9778"/>
  <c r="V26" i="9777"/>
  <c r="K26" i="9777"/>
  <c r="L26" i="9777"/>
  <c r="G26" i="9777"/>
  <c r="G26" i="9776"/>
  <c r="L26" i="9776"/>
  <c r="K26" i="9776"/>
  <c r="V25" i="9775"/>
  <c r="L25" i="9775"/>
  <c r="K25" i="9775"/>
  <c r="I25" i="9775"/>
  <c r="H25" i="9775"/>
  <c r="F25" i="9775"/>
  <c r="G25" i="9775" s="1"/>
  <c r="C25" i="9775"/>
  <c r="V24" i="9775"/>
  <c r="L24" i="9775"/>
  <c r="K24" i="9775"/>
  <c r="I24" i="9775"/>
  <c r="H24" i="9775"/>
  <c r="F24" i="9775"/>
  <c r="G24" i="9775" s="1"/>
  <c r="C24" i="9775"/>
  <c r="V23" i="9775"/>
  <c r="L23" i="9775"/>
  <c r="K23" i="9775"/>
  <c r="I23" i="9775"/>
  <c r="H23" i="9775"/>
  <c r="F23" i="9775"/>
  <c r="G23" i="9775" s="1"/>
  <c r="C23" i="9775"/>
  <c r="V22" i="9775"/>
  <c r="L22" i="9775"/>
  <c r="K22" i="9775"/>
  <c r="I22" i="9775"/>
  <c r="H22" i="9775"/>
  <c r="F22" i="9775"/>
  <c r="G22" i="9775" s="1"/>
  <c r="C22" i="9775"/>
  <c r="V21" i="9775"/>
  <c r="L21" i="9775"/>
  <c r="K21" i="9775"/>
  <c r="I21" i="9775"/>
  <c r="H21" i="9775"/>
  <c r="F21" i="9775"/>
  <c r="G21" i="9775" s="1"/>
  <c r="C21" i="9775"/>
  <c r="V20" i="9775"/>
  <c r="L20" i="9775"/>
  <c r="K20" i="9775"/>
  <c r="I20" i="9775"/>
  <c r="H20" i="9775"/>
  <c r="G20" i="9775"/>
  <c r="F20" i="9775"/>
  <c r="C20" i="9775"/>
  <c r="U29" i="9775"/>
  <c r="T29" i="9775"/>
  <c r="O29" i="9775"/>
  <c r="N29" i="9775"/>
  <c r="M29" i="9775"/>
  <c r="V27" i="9775"/>
  <c r="L27" i="9775"/>
  <c r="K27" i="9775"/>
  <c r="I27" i="9775"/>
  <c r="H27" i="9775"/>
  <c r="G27" i="9775"/>
  <c r="F27" i="9775"/>
  <c r="C27" i="9775"/>
  <c r="V26" i="9775"/>
  <c r="L26" i="9775"/>
  <c r="K26" i="9775"/>
  <c r="I26" i="9775"/>
  <c r="H26" i="9775"/>
  <c r="G26" i="9775"/>
  <c r="F26" i="9775"/>
  <c r="C26" i="9775"/>
  <c r="V19" i="9775"/>
  <c r="V29" i="9775" s="1"/>
  <c r="L19" i="9775"/>
  <c r="L29" i="9775" s="1"/>
  <c r="K19" i="9775"/>
  <c r="K29" i="9775" s="1"/>
  <c r="I19" i="9775"/>
  <c r="H19" i="9775"/>
  <c r="F19" i="9775"/>
  <c r="G19" i="9775" s="1"/>
  <c r="G29" i="9775" s="1"/>
  <c r="C19" i="9775"/>
  <c r="V18" i="9775"/>
  <c r="L18" i="9775"/>
  <c r="K18" i="9775"/>
  <c r="I18" i="9775"/>
  <c r="H18" i="9775"/>
  <c r="G18" i="9775"/>
  <c r="F18" i="9775"/>
  <c r="C18" i="9775"/>
  <c r="I5" i="9775"/>
  <c r="U27" i="9774"/>
  <c r="T27" i="9774"/>
  <c r="O27" i="9774"/>
  <c r="N27" i="9774"/>
  <c r="M27" i="9774"/>
  <c r="D27" i="9774"/>
  <c r="V25" i="9774"/>
  <c r="L25" i="9774"/>
  <c r="K25" i="9774"/>
  <c r="I25" i="9774"/>
  <c r="H25" i="9774"/>
  <c r="G25" i="9774"/>
  <c r="F25" i="9774"/>
  <c r="C25" i="9774"/>
  <c r="V24" i="9774"/>
  <c r="L24" i="9774"/>
  <c r="K24" i="9774"/>
  <c r="I24" i="9774"/>
  <c r="H24" i="9774"/>
  <c r="G24" i="9774"/>
  <c r="F24" i="9774"/>
  <c r="C24" i="9774"/>
  <c r="V23" i="9774"/>
  <c r="L23" i="9774"/>
  <c r="K23" i="9774"/>
  <c r="I23" i="9774"/>
  <c r="H23" i="9774"/>
  <c r="G23" i="9774"/>
  <c r="F23" i="9774"/>
  <c r="C23" i="9774"/>
  <c r="V22" i="9774"/>
  <c r="L22" i="9774"/>
  <c r="K22" i="9774"/>
  <c r="I22" i="9774"/>
  <c r="H22" i="9774"/>
  <c r="F22" i="9774"/>
  <c r="G22" i="9774" s="1"/>
  <c r="C22" i="9774"/>
  <c r="V21" i="9774"/>
  <c r="L21" i="9774"/>
  <c r="K21" i="9774"/>
  <c r="I21" i="9774"/>
  <c r="H21" i="9774"/>
  <c r="F21" i="9774"/>
  <c r="G21" i="9774" s="1"/>
  <c r="C21" i="9774"/>
  <c r="V20" i="9774"/>
  <c r="L20" i="9774"/>
  <c r="K20" i="9774"/>
  <c r="I20" i="9774"/>
  <c r="H20" i="9774"/>
  <c r="F20" i="9774"/>
  <c r="G20" i="9774" s="1"/>
  <c r="C20" i="9774"/>
  <c r="V19" i="9774"/>
  <c r="L19" i="9774"/>
  <c r="K19" i="9774"/>
  <c r="I19" i="9774"/>
  <c r="H19" i="9774"/>
  <c r="F19" i="9774"/>
  <c r="G19" i="9774" s="1"/>
  <c r="C19" i="9774"/>
  <c r="V18" i="9774"/>
  <c r="L18" i="9774"/>
  <c r="L27" i="9774" s="1"/>
  <c r="K18" i="9774"/>
  <c r="I18" i="9774"/>
  <c r="H18" i="9774"/>
  <c r="G18" i="9774"/>
  <c r="F18" i="9774"/>
  <c r="C18" i="9774"/>
  <c r="I5" i="9774"/>
  <c r="U27" i="9773"/>
  <c r="T27" i="9773"/>
  <c r="O27" i="9773"/>
  <c r="N27" i="9773"/>
  <c r="M27" i="9773"/>
  <c r="D27" i="9773"/>
  <c r="V25" i="9773"/>
  <c r="L25" i="9773"/>
  <c r="K25" i="9773"/>
  <c r="I25" i="9773"/>
  <c r="H25" i="9773"/>
  <c r="G25" i="9773"/>
  <c r="F25" i="9773"/>
  <c r="C25" i="9773"/>
  <c r="V24" i="9773"/>
  <c r="L24" i="9773"/>
  <c r="K24" i="9773"/>
  <c r="I24" i="9773"/>
  <c r="H24" i="9773"/>
  <c r="G24" i="9773"/>
  <c r="F24" i="9773"/>
  <c r="C24" i="9773"/>
  <c r="V23" i="9773"/>
  <c r="L23" i="9773"/>
  <c r="K23" i="9773"/>
  <c r="I23" i="9773"/>
  <c r="H23" i="9773"/>
  <c r="G23" i="9773"/>
  <c r="F23" i="9773"/>
  <c r="C23" i="9773"/>
  <c r="V22" i="9773"/>
  <c r="L22" i="9773"/>
  <c r="K22" i="9773"/>
  <c r="I22" i="9773"/>
  <c r="H22" i="9773"/>
  <c r="F22" i="9773"/>
  <c r="G22" i="9773" s="1"/>
  <c r="C22" i="9773"/>
  <c r="V21" i="9773"/>
  <c r="L21" i="9773"/>
  <c r="K21" i="9773"/>
  <c r="I21" i="9773"/>
  <c r="H21" i="9773"/>
  <c r="F21" i="9773"/>
  <c r="G21" i="9773" s="1"/>
  <c r="C21" i="9773"/>
  <c r="V20" i="9773"/>
  <c r="L20" i="9773"/>
  <c r="K20" i="9773"/>
  <c r="I20" i="9773"/>
  <c r="H20" i="9773"/>
  <c r="F20" i="9773"/>
  <c r="G20" i="9773" s="1"/>
  <c r="C20" i="9773"/>
  <c r="V19" i="9773"/>
  <c r="L19" i="9773"/>
  <c r="K19" i="9773"/>
  <c r="I19" i="9773"/>
  <c r="H19" i="9773"/>
  <c r="F19" i="9773"/>
  <c r="G19" i="9773" s="1"/>
  <c r="C19" i="9773"/>
  <c r="V18" i="9773"/>
  <c r="L18" i="9773"/>
  <c r="K18" i="9773"/>
  <c r="K27" i="9773" s="1"/>
  <c r="I18" i="9773"/>
  <c r="H18" i="9773"/>
  <c r="G18" i="9773"/>
  <c r="F18" i="9773"/>
  <c r="C18" i="9773"/>
  <c r="I5" i="9773"/>
  <c r="V24" i="9772"/>
  <c r="L24" i="9772"/>
  <c r="K24" i="9772"/>
  <c r="I24" i="9772"/>
  <c r="H24" i="9772"/>
  <c r="F24" i="9772"/>
  <c r="G24" i="9772" s="1"/>
  <c r="C24" i="9772"/>
  <c r="V23" i="9772"/>
  <c r="L23" i="9772"/>
  <c r="K23" i="9772"/>
  <c r="I23" i="9772"/>
  <c r="H23" i="9772"/>
  <c r="F23" i="9772"/>
  <c r="G23" i="9772" s="1"/>
  <c r="C23" i="9772"/>
  <c r="V22" i="9772"/>
  <c r="L22" i="9772"/>
  <c r="K22" i="9772"/>
  <c r="I22" i="9772"/>
  <c r="H22" i="9772"/>
  <c r="F22" i="9772"/>
  <c r="G22" i="9772" s="1"/>
  <c r="C22" i="9772"/>
  <c r="V21" i="9772"/>
  <c r="L21" i="9772"/>
  <c r="K21" i="9772"/>
  <c r="I21" i="9772"/>
  <c r="H21" i="9772"/>
  <c r="F21" i="9772"/>
  <c r="G21" i="9772" s="1"/>
  <c r="C21" i="9772"/>
  <c r="V20" i="9772"/>
  <c r="L20" i="9772"/>
  <c r="K20" i="9772"/>
  <c r="I20" i="9772"/>
  <c r="H20" i="9772"/>
  <c r="G20" i="9772"/>
  <c r="F20" i="9772"/>
  <c r="C20" i="9772"/>
  <c r="K27" i="9774" l="1"/>
  <c r="V27" i="9774"/>
  <c r="G27" i="9774"/>
  <c r="V27" i="9773"/>
  <c r="L27" i="9773"/>
  <c r="G27" i="9773"/>
  <c r="U29" i="9772"/>
  <c r="T29" i="9772"/>
  <c r="O29" i="9772"/>
  <c r="N29" i="9772"/>
  <c r="M29" i="9772"/>
  <c r="D29" i="9772"/>
  <c r="V27" i="9772"/>
  <c r="L27" i="9772"/>
  <c r="K27" i="9772"/>
  <c r="I27" i="9772"/>
  <c r="H27" i="9772"/>
  <c r="G27" i="9772"/>
  <c r="F27" i="9772"/>
  <c r="C27" i="9772"/>
  <c r="V26" i="9772"/>
  <c r="L26" i="9772"/>
  <c r="K26" i="9772"/>
  <c r="I26" i="9772"/>
  <c r="H26" i="9772"/>
  <c r="G26" i="9772"/>
  <c r="F26" i="9772"/>
  <c r="C26" i="9772"/>
  <c r="V19" i="9772"/>
  <c r="L19" i="9772"/>
  <c r="K19" i="9772"/>
  <c r="I19" i="9772"/>
  <c r="H19" i="9772"/>
  <c r="F19" i="9772"/>
  <c r="G19" i="9772" s="1"/>
  <c r="C19" i="9772"/>
  <c r="V25" i="9772"/>
  <c r="L25" i="9772"/>
  <c r="K25" i="9772"/>
  <c r="I25" i="9772"/>
  <c r="H25" i="9772"/>
  <c r="G25" i="9772"/>
  <c r="F25" i="9772"/>
  <c r="C25" i="9772"/>
  <c r="V18" i="9772"/>
  <c r="L18" i="9772"/>
  <c r="K18" i="9772"/>
  <c r="I18" i="9772"/>
  <c r="H18" i="9772"/>
  <c r="G18" i="9772"/>
  <c r="F18" i="9772"/>
  <c r="C18" i="9772"/>
  <c r="I5" i="9772"/>
  <c r="V23" i="9771"/>
  <c r="L23" i="9771"/>
  <c r="K23" i="9771"/>
  <c r="I23" i="9771"/>
  <c r="H23" i="9771"/>
  <c r="G23" i="9771"/>
  <c r="F23" i="9771"/>
  <c r="C23" i="9771"/>
  <c r="G29" i="9772" l="1"/>
  <c r="K29" i="9772"/>
  <c r="L29" i="9772"/>
  <c r="V29" i="9772"/>
  <c r="V21" i="9771"/>
  <c r="L21" i="9771"/>
  <c r="K21" i="9771"/>
  <c r="I21" i="9771"/>
  <c r="H21" i="9771"/>
  <c r="F21" i="9771"/>
  <c r="G21" i="9771" s="1"/>
  <c r="C21" i="9771"/>
  <c r="V20" i="9771"/>
  <c r="L20" i="9771"/>
  <c r="K20" i="9771"/>
  <c r="I20" i="9771"/>
  <c r="H20" i="9771"/>
  <c r="G20" i="9771"/>
  <c r="F20" i="9771"/>
  <c r="C20" i="9771"/>
  <c r="U29" i="9771"/>
  <c r="T29" i="9771"/>
  <c r="O29" i="9771"/>
  <c r="N29" i="9771"/>
  <c r="M29" i="9771"/>
  <c r="D29" i="9771"/>
  <c r="V27" i="9771"/>
  <c r="L27" i="9771"/>
  <c r="K27" i="9771"/>
  <c r="I27" i="9771"/>
  <c r="H27" i="9771"/>
  <c r="G27" i="9771"/>
  <c r="F27" i="9771"/>
  <c r="C27" i="9771"/>
  <c r="V26" i="9771"/>
  <c r="L26" i="9771"/>
  <c r="K26" i="9771"/>
  <c r="I26" i="9771"/>
  <c r="H26" i="9771"/>
  <c r="G26" i="9771"/>
  <c r="F26" i="9771"/>
  <c r="C26" i="9771"/>
  <c r="V25" i="9771"/>
  <c r="L25" i="9771"/>
  <c r="K25" i="9771"/>
  <c r="I25" i="9771"/>
  <c r="H25" i="9771"/>
  <c r="F25" i="9771"/>
  <c r="G25" i="9771" s="1"/>
  <c r="C25" i="9771"/>
  <c r="V24" i="9771"/>
  <c r="L24" i="9771"/>
  <c r="K24" i="9771"/>
  <c r="I24" i="9771"/>
  <c r="H24" i="9771"/>
  <c r="F24" i="9771"/>
  <c r="G24" i="9771" s="1"/>
  <c r="C24" i="9771"/>
  <c r="V22" i="9771"/>
  <c r="L22" i="9771"/>
  <c r="K22" i="9771"/>
  <c r="I22" i="9771"/>
  <c r="H22" i="9771"/>
  <c r="F22" i="9771"/>
  <c r="G22" i="9771" s="1"/>
  <c r="C22" i="9771"/>
  <c r="V19" i="9771"/>
  <c r="L19" i="9771"/>
  <c r="K19" i="9771"/>
  <c r="I19" i="9771"/>
  <c r="H19" i="9771"/>
  <c r="F19" i="9771"/>
  <c r="G19" i="9771" s="1"/>
  <c r="C19" i="9771"/>
  <c r="V18" i="9771"/>
  <c r="L18" i="9771"/>
  <c r="K18" i="9771"/>
  <c r="I18" i="9771"/>
  <c r="H18" i="9771"/>
  <c r="G18" i="9771"/>
  <c r="F18" i="9771"/>
  <c r="C18" i="9771"/>
  <c r="I5" i="9771"/>
  <c r="U27" i="9770"/>
  <c r="T27" i="9770"/>
  <c r="O27" i="9770"/>
  <c r="N27" i="9770"/>
  <c r="M27" i="9770"/>
  <c r="D27" i="9770"/>
  <c r="V25" i="9770"/>
  <c r="L25" i="9770"/>
  <c r="K25" i="9770"/>
  <c r="I25" i="9770"/>
  <c r="H25" i="9770"/>
  <c r="G25" i="9770"/>
  <c r="F25" i="9770"/>
  <c r="C25" i="9770"/>
  <c r="V24" i="9770"/>
  <c r="L24" i="9770"/>
  <c r="K24" i="9770"/>
  <c r="I24" i="9770"/>
  <c r="H24" i="9770"/>
  <c r="G24" i="9770"/>
  <c r="F24" i="9770"/>
  <c r="C24" i="9770"/>
  <c r="V23" i="9770"/>
  <c r="L23" i="9770"/>
  <c r="K23" i="9770"/>
  <c r="I23" i="9770"/>
  <c r="H23" i="9770"/>
  <c r="G23" i="9770"/>
  <c r="F23" i="9770"/>
  <c r="C23" i="9770"/>
  <c r="V22" i="9770"/>
  <c r="L22" i="9770"/>
  <c r="K22" i="9770"/>
  <c r="I22" i="9770"/>
  <c r="H22" i="9770"/>
  <c r="G22" i="9770"/>
  <c r="F22" i="9770"/>
  <c r="C22" i="9770"/>
  <c r="V21" i="9770"/>
  <c r="L21" i="9770"/>
  <c r="K21" i="9770"/>
  <c r="I21" i="9770"/>
  <c r="H21" i="9770"/>
  <c r="F21" i="9770"/>
  <c r="G21" i="9770" s="1"/>
  <c r="C21" i="9770"/>
  <c r="V20" i="9770"/>
  <c r="L20" i="9770"/>
  <c r="K20" i="9770"/>
  <c r="I20" i="9770"/>
  <c r="H20" i="9770"/>
  <c r="F20" i="9770"/>
  <c r="G20" i="9770" s="1"/>
  <c r="C20" i="9770"/>
  <c r="V19" i="9770"/>
  <c r="L19" i="9770"/>
  <c r="K19" i="9770"/>
  <c r="I19" i="9770"/>
  <c r="H19" i="9770"/>
  <c r="F19" i="9770"/>
  <c r="G19" i="9770" s="1"/>
  <c r="C19" i="9770"/>
  <c r="V18" i="9770"/>
  <c r="L18" i="9770"/>
  <c r="K18" i="9770"/>
  <c r="K27" i="9770" s="1"/>
  <c r="I18" i="9770"/>
  <c r="H18" i="9770"/>
  <c r="G18" i="9770"/>
  <c r="F18" i="9770"/>
  <c r="C18" i="9770"/>
  <c r="I5" i="9770"/>
  <c r="U29" i="9769"/>
  <c r="T29" i="9769"/>
  <c r="O29" i="9769"/>
  <c r="N29" i="9769"/>
  <c r="M29" i="9769"/>
  <c r="D29" i="9769"/>
  <c r="V27" i="9769"/>
  <c r="L27" i="9769"/>
  <c r="K27" i="9769"/>
  <c r="I27" i="9769"/>
  <c r="H27" i="9769"/>
  <c r="G27" i="9769"/>
  <c r="F27" i="9769"/>
  <c r="C27" i="9769"/>
  <c r="V26" i="9769"/>
  <c r="L26" i="9769"/>
  <c r="K26" i="9769"/>
  <c r="I26" i="9769"/>
  <c r="H26" i="9769"/>
  <c r="G26" i="9769"/>
  <c r="F26" i="9769"/>
  <c r="C26" i="9769"/>
  <c r="V25" i="9769"/>
  <c r="L25" i="9769"/>
  <c r="K25" i="9769"/>
  <c r="I25" i="9769"/>
  <c r="H25" i="9769"/>
  <c r="G25" i="9769"/>
  <c r="F25" i="9769"/>
  <c r="C25" i="9769"/>
  <c r="V24" i="9769"/>
  <c r="L24" i="9769"/>
  <c r="K24" i="9769"/>
  <c r="I24" i="9769"/>
  <c r="H24" i="9769"/>
  <c r="G24" i="9769"/>
  <c r="F24" i="9769"/>
  <c r="C24" i="9769"/>
  <c r="V23" i="9769"/>
  <c r="L23" i="9769"/>
  <c r="K23" i="9769"/>
  <c r="I23" i="9769"/>
  <c r="H23" i="9769"/>
  <c r="G23" i="9769"/>
  <c r="F23" i="9769"/>
  <c r="C23" i="9769"/>
  <c r="V22" i="9769"/>
  <c r="L22" i="9769"/>
  <c r="K22" i="9769"/>
  <c r="I22" i="9769"/>
  <c r="H22" i="9769"/>
  <c r="G22" i="9769"/>
  <c r="F22" i="9769"/>
  <c r="C22" i="9769"/>
  <c r="V21" i="9769"/>
  <c r="L21" i="9769"/>
  <c r="K21" i="9769"/>
  <c r="I21" i="9769"/>
  <c r="H21" i="9769"/>
  <c r="F21" i="9769"/>
  <c r="G21" i="9769" s="1"/>
  <c r="C21" i="9769"/>
  <c r="V20" i="9769"/>
  <c r="L20" i="9769"/>
  <c r="K20" i="9769"/>
  <c r="I20" i="9769"/>
  <c r="H20" i="9769"/>
  <c r="G20" i="9769"/>
  <c r="F20" i="9769"/>
  <c r="C20" i="9769"/>
  <c r="V19" i="9769"/>
  <c r="L19" i="9769"/>
  <c r="K19" i="9769"/>
  <c r="I19" i="9769"/>
  <c r="H19" i="9769"/>
  <c r="F19" i="9769"/>
  <c r="G19" i="9769" s="1"/>
  <c r="C19" i="9769"/>
  <c r="V18" i="9769"/>
  <c r="L18" i="9769"/>
  <c r="K18" i="9769"/>
  <c r="I18" i="9769"/>
  <c r="H18" i="9769"/>
  <c r="G18" i="9769"/>
  <c r="F18" i="9769"/>
  <c r="C18" i="9769"/>
  <c r="I5" i="9769"/>
  <c r="V22" i="9768"/>
  <c r="L22" i="9768"/>
  <c r="K22" i="9768"/>
  <c r="I22" i="9768"/>
  <c r="H22" i="9768"/>
  <c r="F22" i="9768"/>
  <c r="G22" i="9768" s="1"/>
  <c r="C22" i="9768"/>
  <c r="V21" i="9768"/>
  <c r="L21" i="9768"/>
  <c r="K21" i="9768"/>
  <c r="I21" i="9768"/>
  <c r="H21" i="9768"/>
  <c r="F21" i="9768"/>
  <c r="G21" i="9768" s="1"/>
  <c r="C21" i="9768"/>
  <c r="V20" i="9768"/>
  <c r="L20" i="9768"/>
  <c r="K20" i="9768"/>
  <c r="I20" i="9768"/>
  <c r="H20" i="9768"/>
  <c r="G20" i="9768"/>
  <c r="F20" i="9768"/>
  <c r="C20" i="9768"/>
  <c r="U29" i="9768"/>
  <c r="T29" i="9768"/>
  <c r="O29" i="9768"/>
  <c r="N29" i="9768"/>
  <c r="M29" i="9768"/>
  <c r="D29" i="9768"/>
  <c r="V27" i="9768"/>
  <c r="L27" i="9768"/>
  <c r="K27" i="9768"/>
  <c r="I27" i="9768"/>
  <c r="H27" i="9768"/>
  <c r="G27" i="9768"/>
  <c r="F27" i="9768"/>
  <c r="C27" i="9768"/>
  <c r="V26" i="9768"/>
  <c r="L26" i="9768"/>
  <c r="K26" i="9768"/>
  <c r="I26" i="9768"/>
  <c r="H26" i="9768"/>
  <c r="G26" i="9768"/>
  <c r="F26" i="9768"/>
  <c r="C26" i="9768"/>
  <c r="V25" i="9768"/>
  <c r="L25" i="9768"/>
  <c r="K25" i="9768"/>
  <c r="I25" i="9768"/>
  <c r="H25" i="9768"/>
  <c r="G25" i="9768"/>
  <c r="F25" i="9768"/>
  <c r="C25" i="9768"/>
  <c r="V24" i="9768"/>
  <c r="L24" i="9768"/>
  <c r="K24" i="9768"/>
  <c r="I24" i="9768"/>
  <c r="H24" i="9768"/>
  <c r="G24" i="9768"/>
  <c r="F24" i="9768"/>
  <c r="C24" i="9768"/>
  <c r="V23" i="9768"/>
  <c r="L23" i="9768"/>
  <c r="K23" i="9768"/>
  <c r="I23" i="9768"/>
  <c r="H23" i="9768"/>
  <c r="G23" i="9768"/>
  <c r="F23" i="9768"/>
  <c r="C23" i="9768"/>
  <c r="V19" i="9768"/>
  <c r="L19" i="9768"/>
  <c r="K19" i="9768"/>
  <c r="I19" i="9768"/>
  <c r="H19" i="9768"/>
  <c r="F19" i="9768"/>
  <c r="G19" i="9768" s="1"/>
  <c r="C19" i="9768"/>
  <c r="V18" i="9768"/>
  <c r="L18" i="9768"/>
  <c r="K18" i="9768"/>
  <c r="I18" i="9768"/>
  <c r="H18" i="9768"/>
  <c r="G18" i="9768"/>
  <c r="F18" i="9768"/>
  <c r="C18" i="9768"/>
  <c r="I5" i="9768"/>
  <c r="V25" i="9767"/>
  <c r="L25" i="9767"/>
  <c r="K25" i="9767"/>
  <c r="I25" i="9767"/>
  <c r="H25" i="9767"/>
  <c r="G25" i="9767"/>
  <c r="F25" i="9767"/>
  <c r="C25" i="9767"/>
  <c r="V24" i="9767"/>
  <c r="L24" i="9767"/>
  <c r="K24" i="9767"/>
  <c r="I24" i="9767"/>
  <c r="H24" i="9767"/>
  <c r="G24" i="9767"/>
  <c r="F24" i="9767"/>
  <c r="C24" i="9767"/>
  <c r="V23" i="9767"/>
  <c r="L23" i="9767"/>
  <c r="K23" i="9767"/>
  <c r="I23" i="9767"/>
  <c r="H23" i="9767"/>
  <c r="G23" i="9767"/>
  <c r="F23" i="9767"/>
  <c r="C23" i="9767"/>
  <c r="V22" i="9767"/>
  <c r="L22" i="9767"/>
  <c r="K22" i="9767"/>
  <c r="I22" i="9767"/>
  <c r="H22" i="9767"/>
  <c r="G22" i="9767"/>
  <c r="F22" i="9767"/>
  <c r="C22" i="9767"/>
  <c r="U29" i="9767"/>
  <c r="T29" i="9767"/>
  <c r="O29" i="9767"/>
  <c r="N29" i="9767"/>
  <c r="M29" i="9767"/>
  <c r="D29" i="9767"/>
  <c r="V27" i="9767"/>
  <c r="L27" i="9767"/>
  <c r="K27" i="9767"/>
  <c r="I27" i="9767"/>
  <c r="H27" i="9767"/>
  <c r="G27" i="9767"/>
  <c r="F27" i="9767"/>
  <c r="C27" i="9767"/>
  <c r="V26" i="9767"/>
  <c r="L26" i="9767"/>
  <c r="K26" i="9767"/>
  <c r="I26" i="9767"/>
  <c r="H26" i="9767"/>
  <c r="G26" i="9767"/>
  <c r="F26" i="9767"/>
  <c r="C26" i="9767"/>
  <c r="V21" i="9767"/>
  <c r="L21" i="9767"/>
  <c r="K21" i="9767"/>
  <c r="I21" i="9767"/>
  <c r="H21" i="9767"/>
  <c r="G21" i="9767"/>
  <c r="F21" i="9767"/>
  <c r="C21" i="9767"/>
  <c r="V20" i="9767"/>
  <c r="V29" i="9767" s="1"/>
  <c r="L20" i="9767"/>
  <c r="K20" i="9767"/>
  <c r="I20" i="9767"/>
  <c r="H20" i="9767"/>
  <c r="F20" i="9767"/>
  <c r="G20" i="9767" s="1"/>
  <c r="C20" i="9767"/>
  <c r="V19" i="9767"/>
  <c r="L19" i="9767"/>
  <c r="K19" i="9767"/>
  <c r="I19" i="9767"/>
  <c r="H19" i="9767"/>
  <c r="F19" i="9767"/>
  <c r="G19" i="9767" s="1"/>
  <c r="C19" i="9767"/>
  <c r="V18" i="9767"/>
  <c r="L18" i="9767"/>
  <c r="K18" i="9767"/>
  <c r="I18" i="9767"/>
  <c r="H18" i="9767"/>
  <c r="G18" i="9767"/>
  <c r="F18" i="9767"/>
  <c r="C18" i="9767"/>
  <c r="I5" i="9767"/>
  <c r="U27" i="9766"/>
  <c r="T27" i="9766"/>
  <c r="O27" i="9766"/>
  <c r="N27" i="9766"/>
  <c r="M27" i="9766"/>
  <c r="D27" i="9766"/>
  <c r="V25" i="9766"/>
  <c r="L25" i="9766"/>
  <c r="K25" i="9766"/>
  <c r="I25" i="9766"/>
  <c r="H25" i="9766"/>
  <c r="G25" i="9766"/>
  <c r="F25" i="9766"/>
  <c r="C25" i="9766"/>
  <c r="V24" i="9766"/>
  <c r="L24" i="9766"/>
  <c r="K24" i="9766"/>
  <c r="I24" i="9766"/>
  <c r="H24" i="9766"/>
  <c r="G24" i="9766"/>
  <c r="F24" i="9766"/>
  <c r="C24" i="9766"/>
  <c r="V23" i="9766"/>
  <c r="L23" i="9766"/>
  <c r="K23" i="9766"/>
  <c r="I23" i="9766"/>
  <c r="H23" i="9766"/>
  <c r="G23" i="9766"/>
  <c r="F23" i="9766"/>
  <c r="C23" i="9766"/>
  <c r="V22" i="9766"/>
  <c r="L22" i="9766"/>
  <c r="K22" i="9766"/>
  <c r="I22" i="9766"/>
  <c r="H22" i="9766"/>
  <c r="F22" i="9766"/>
  <c r="G22" i="9766" s="1"/>
  <c r="C22" i="9766"/>
  <c r="V21" i="9766"/>
  <c r="L21" i="9766"/>
  <c r="K21" i="9766"/>
  <c r="I21" i="9766"/>
  <c r="H21" i="9766"/>
  <c r="F21" i="9766"/>
  <c r="G21" i="9766" s="1"/>
  <c r="C21" i="9766"/>
  <c r="V20" i="9766"/>
  <c r="L20" i="9766"/>
  <c r="K20" i="9766"/>
  <c r="I20" i="9766"/>
  <c r="H20" i="9766"/>
  <c r="G20" i="9766"/>
  <c r="F20" i="9766"/>
  <c r="C20" i="9766"/>
  <c r="V19" i="9766"/>
  <c r="L19" i="9766"/>
  <c r="K19" i="9766"/>
  <c r="I19" i="9766"/>
  <c r="H19" i="9766"/>
  <c r="F19" i="9766"/>
  <c r="G19" i="9766" s="1"/>
  <c r="C19" i="9766"/>
  <c r="V18" i="9766"/>
  <c r="L18" i="9766"/>
  <c r="K18" i="9766"/>
  <c r="I18" i="9766"/>
  <c r="H18" i="9766"/>
  <c r="G18" i="9766"/>
  <c r="F18" i="9766"/>
  <c r="C18" i="9766"/>
  <c r="I5" i="9766"/>
  <c r="G19" i="9764"/>
  <c r="V19" i="9764"/>
  <c r="N33" i="9764"/>
  <c r="U33" i="9764"/>
  <c r="T33" i="9764"/>
  <c r="O33" i="9764"/>
  <c r="M33" i="9764"/>
  <c r="D33" i="9764"/>
  <c r="V31" i="9764"/>
  <c r="L31" i="9764"/>
  <c r="K31" i="9764"/>
  <c r="I31" i="9764"/>
  <c r="H31" i="9764"/>
  <c r="G31" i="9764"/>
  <c r="F31" i="9764"/>
  <c r="C31" i="9764"/>
  <c r="V30" i="9764"/>
  <c r="L30" i="9764"/>
  <c r="K30" i="9764"/>
  <c r="I30" i="9764"/>
  <c r="H30" i="9764"/>
  <c r="G30" i="9764"/>
  <c r="F30" i="9764"/>
  <c r="C30" i="9764"/>
  <c r="V29" i="9764"/>
  <c r="L29" i="9764"/>
  <c r="K29" i="9764"/>
  <c r="I29" i="9764"/>
  <c r="H29" i="9764"/>
  <c r="G29" i="9764"/>
  <c r="F29" i="9764"/>
  <c r="C29" i="9764"/>
  <c r="V28" i="9764"/>
  <c r="L28" i="9764"/>
  <c r="K28" i="9764"/>
  <c r="I28" i="9764"/>
  <c r="H28" i="9764"/>
  <c r="F28" i="9764"/>
  <c r="G28" i="9764" s="1"/>
  <c r="C28" i="9764"/>
  <c r="V27" i="9764"/>
  <c r="L27" i="9764"/>
  <c r="K27" i="9764"/>
  <c r="I27" i="9764"/>
  <c r="H27" i="9764"/>
  <c r="F27" i="9764"/>
  <c r="G27" i="9764" s="1"/>
  <c r="C27" i="9764"/>
  <c r="V26" i="9764"/>
  <c r="L26" i="9764"/>
  <c r="K26" i="9764"/>
  <c r="I26" i="9764"/>
  <c r="H26" i="9764"/>
  <c r="F26" i="9764"/>
  <c r="G26" i="9764" s="1"/>
  <c r="C26" i="9764"/>
  <c r="V25" i="9764"/>
  <c r="L25" i="9764"/>
  <c r="K25" i="9764"/>
  <c r="I25" i="9764"/>
  <c r="H25" i="9764"/>
  <c r="G25" i="9764"/>
  <c r="F25" i="9764"/>
  <c r="C25" i="9764"/>
  <c r="V24" i="9764"/>
  <c r="L24" i="9764"/>
  <c r="K24" i="9764"/>
  <c r="I24" i="9764"/>
  <c r="H24" i="9764"/>
  <c r="F24" i="9764"/>
  <c r="G24" i="9764" s="1"/>
  <c r="C24" i="9764"/>
  <c r="V23" i="9764"/>
  <c r="L23" i="9764"/>
  <c r="K23" i="9764"/>
  <c r="I23" i="9764"/>
  <c r="H23" i="9764"/>
  <c r="F23" i="9764"/>
  <c r="G23" i="9764" s="1"/>
  <c r="C23" i="9764"/>
  <c r="V22" i="9764"/>
  <c r="L22" i="9764"/>
  <c r="K22" i="9764"/>
  <c r="I22" i="9764"/>
  <c r="H22" i="9764"/>
  <c r="F22" i="9764"/>
  <c r="G22" i="9764" s="1"/>
  <c r="C22" i="9764"/>
  <c r="V21" i="9764"/>
  <c r="L21" i="9764"/>
  <c r="K21" i="9764"/>
  <c r="I21" i="9764"/>
  <c r="H21" i="9764"/>
  <c r="F21" i="9764"/>
  <c r="G21" i="9764" s="1"/>
  <c r="C21" i="9764"/>
  <c r="V20" i="9764"/>
  <c r="L20" i="9764"/>
  <c r="K20" i="9764"/>
  <c r="I20" i="9764"/>
  <c r="H20" i="9764"/>
  <c r="F20" i="9764"/>
  <c r="G20" i="9764" s="1"/>
  <c r="C20" i="9764"/>
  <c r="V18" i="9764"/>
  <c r="L18" i="9764"/>
  <c r="K18" i="9764"/>
  <c r="I18" i="9764"/>
  <c r="H18" i="9764"/>
  <c r="G18" i="9764"/>
  <c r="F18" i="9764"/>
  <c r="C18" i="9764"/>
  <c r="I5" i="9764"/>
  <c r="D33" i="9763"/>
  <c r="V33" i="9763"/>
  <c r="L33" i="9763"/>
  <c r="K33" i="9763"/>
  <c r="G33" i="9763"/>
  <c r="V23" i="9763"/>
  <c r="L23" i="9763"/>
  <c r="K23" i="9763"/>
  <c r="I23" i="9763"/>
  <c r="H23" i="9763"/>
  <c r="F23" i="9763"/>
  <c r="G23" i="9763" s="1"/>
  <c r="C23" i="9763"/>
  <c r="V22" i="9763"/>
  <c r="L22" i="9763"/>
  <c r="K22" i="9763"/>
  <c r="I22" i="9763"/>
  <c r="H22" i="9763"/>
  <c r="F22" i="9763"/>
  <c r="G22" i="9763" s="1"/>
  <c r="C22" i="9763"/>
  <c r="V21" i="9763"/>
  <c r="L21" i="9763"/>
  <c r="K21" i="9763"/>
  <c r="I21" i="9763"/>
  <c r="H21" i="9763"/>
  <c r="F21" i="9763"/>
  <c r="G21" i="9763" s="1"/>
  <c r="C21" i="9763"/>
  <c r="U33" i="9763"/>
  <c r="T33" i="9763"/>
  <c r="O33" i="9763"/>
  <c r="N33" i="9763"/>
  <c r="M33" i="9763"/>
  <c r="V31" i="9763"/>
  <c r="L31" i="9763"/>
  <c r="K31" i="9763"/>
  <c r="I31" i="9763"/>
  <c r="H31" i="9763"/>
  <c r="G31" i="9763"/>
  <c r="F31" i="9763"/>
  <c r="C31" i="9763"/>
  <c r="V30" i="9763"/>
  <c r="L30" i="9763"/>
  <c r="K30" i="9763"/>
  <c r="I30" i="9763"/>
  <c r="H30" i="9763"/>
  <c r="G30" i="9763"/>
  <c r="F30" i="9763"/>
  <c r="C30" i="9763"/>
  <c r="V29" i="9763"/>
  <c r="L29" i="9763"/>
  <c r="K29" i="9763"/>
  <c r="I29" i="9763"/>
  <c r="H29" i="9763"/>
  <c r="G29" i="9763"/>
  <c r="F29" i="9763"/>
  <c r="C29" i="9763"/>
  <c r="V28" i="9763"/>
  <c r="L28" i="9763"/>
  <c r="K28" i="9763"/>
  <c r="I28" i="9763"/>
  <c r="H28" i="9763"/>
  <c r="F28" i="9763"/>
  <c r="G28" i="9763" s="1"/>
  <c r="C28" i="9763"/>
  <c r="V27" i="9763"/>
  <c r="L27" i="9763"/>
  <c r="K27" i="9763"/>
  <c r="I27" i="9763"/>
  <c r="H27" i="9763"/>
  <c r="F27" i="9763"/>
  <c r="G27" i="9763" s="1"/>
  <c r="C27" i="9763"/>
  <c r="V26" i="9763"/>
  <c r="L26" i="9763"/>
  <c r="K26" i="9763"/>
  <c r="I26" i="9763"/>
  <c r="H26" i="9763"/>
  <c r="F26" i="9763"/>
  <c r="G26" i="9763" s="1"/>
  <c r="C26" i="9763"/>
  <c r="V25" i="9763"/>
  <c r="L25" i="9763"/>
  <c r="K25" i="9763"/>
  <c r="I25" i="9763"/>
  <c r="H25" i="9763"/>
  <c r="G25" i="9763"/>
  <c r="F25" i="9763"/>
  <c r="C25" i="9763"/>
  <c r="V24" i="9763"/>
  <c r="L24" i="9763"/>
  <c r="K24" i="9763"/>
  <c r="I24" i="9763"/>
  <c r="H24" i="9763"/>
  <c r="G24" i="9763"/>
  <c r="F24" i="9763"/>
  <c r="C24" i="9763"/>
  <c r="V20" i="9763"/>
  <c r="L20" i="9763"/>
  <c r="K20" i="9763"/>
  <c r="I20" i="9763"/>
  <c r="H20" i="9763"/>
  <c r="G20" i="9763"/>
  <c r="F20" i="9763"/>
  <c r="C20" i="9763"/>
  <c r="V19" i="9763"/>
  <c r="L19" i="9763"/>
  <c r="K19" i="9763"/>
  <c r="I19" i="9763"/>
  <c r="H19" i="9763"/>
  <c r="G19" i="9763"/>
  <c r="F19" i="9763"/>
  <c r="C19" i="9763"/>
  <c r="V18" i="9763"/>
  <c r="L18" i="9763"/>
  <c r="K18" i="9763"/>
  <c r="I18" i="9763"/>
  <c r="H18" i="9763"/>
  <c r="G18" i="9763"/>
  <c r="F18" i="9763"/>
  <c r="C18" i="9763"/>
  <c r="I5" i="9763"/>
  <c r="V22" i="9762"/>
  <c r="L22" i="9762"/>
  <c r="K22" i="9762"/>
  <c r="I22" i="9762"/>
  <c r="H22" i="9762"/>
  <c r="G22" i="9762"/>
  <c r="F22" i="9762"/>
  <c r="C22" i="9762"/>
  <c r="U30" i="9762"/>
  <c r="T30" i="9762"/>
  <c r="O30" i="9762"/>
  <c r="N30" i="9762"/>
  <c r="M30" i="9762"/>
  <c r="D30" i="9762"/>
  <c r="V28" i="9762"/>
  <c r="L28" i="9762"/>
  <c r="K28" i="9762"/>
  <c r="I28" i="9762"/>
  <c r="H28" i="9762"/>
  <c r="G28" i="9762"/>
  <c r="F28" i="9762"/>
  <c r="C28" i="9762"/>
  <c r="V27" i="9762"/>
  <c r="L27" i="9762"/>
  <c r="K27" i="9762"/>
  <c r="I27" i="9762"/>
  <c r="H27" i="9762"/>
  <c r="G27" i="9762"/>
  <c r="F27" i="9762"/>
  <c r="C27" i="9762"/>
  <c r="V26" i="9762"/>
  <c r="L26" i="9762"/>
  <c r="K26" i="9762"/>
  <c r="I26" i="9762"/>
  <c r="H26" i="9762"/>
  <c r="G26" i="9762"/>
  <c r="F26" i="9762"/>
  <c r="C26" i="9762"/>
  <c r="V25" i="9762"/>
  <c r="L25" i="9762"/>
  <c r="K25" i="9762"/>
  <c r="I25" i="9762"/>
  <c r="H25" i="9762"/>
  <c r="G25" i="9762"/>
  <c r="F25" i="9762"/>
  <c r="C25" i="9762"/>
  <c r="V24" i="9762"/>
  <c r="L24" i="9762"/>
  <c r="K24" i="9762"/>
  <c r="I24" i="9762"/>
  <c r="H24" i="9762"/>
  <c r="G24" i="9762"/>
  <c r="F24" i="9762"/>
  <c r="C24" i="9762"/>
  <c r="V23" i="9762"/>
  <c r="L23" i="9762"/>
  <c r="K23" i="9762"/>
  <c r="I23" i="9762"/>
  <c r="H23" i="9762"/>
  <c r="G23" i="9762"/>
  <c r="F23" i="9762"/>
  <c r="C23" i="9762"/>
  <c r="V21" i="9762"/>
  <c r="L21" i="9762"/>
  <c r="K21" i="9762"/>
  <c r="I21" i="9762"/>
  <c r="H21" i="9762"/>
  <c r="F21" i="9762"/>
  <c r="G21" i="9762" s="1"/>
  <c r="C21" i="9762"/>
  <c r="V20" i="9762"/>
  <c r="L20" i="9762"/>
  <c r="K20" i="9762"/>
  <c r="I20" i="9762"/>
  <c r="H20" i="9762"/>
  <c r="F20" i="9762"/>
  <c r="G20" i="9762" s="1"/>
  <c r="C20" i="9762"/>
  <c r="V19" i="9762"/>
  <c r="L19" i="9762"/>
  <c r="K19" i="9762"/>
  <c r="I19" i="9762"/>
  <c r="H19" i="9762"/>
  <c r="F19" i="9762"/>
  <c r="G19" i="9762" s="1"/>
  <c r="C19" i="9762"/>
  <c r="V18" i="9762"/>
  <c r="L18" i="9762"/>
  <c r="K18" i="9762"/>
  <c r="I18" i="9762"/>
  <c r="H18" i="9762"/>
  <c r="G18" i="9762"/>
  <c r="F18" i="9762"/>
  <c r="C18" i="9762"/>
  <c r="I5" i="9762"/>
  <c r="U29" i="9761"/>
  <c r="T29" i="9761"/>
  <c r="O29" i="9761"/>
  <c r="N29" i="9761"/>
  <c r="M29" i="9761"/>
  <c r="D29" i="9761"/>
  <c r="V27" i="9761"/>
  <c r="L27" i="9761"/>
  <c r="K27" i="9761"/>
  <c r="I27" i="9761"/>
  <c r="H27" i="9761"/>
  <c r="G27" i="9761"/>
  <c r="F27" i="9761"/>
  <c r="C27" i="9761"/>
  <c r="V26" i="9761"/>
  <c r="L26" i="9761"/>
  <c r="K26" i="9761"/>
  <c r="I26" i="9761"/>
  <c r="H26" i="9761"/>
  <c r="G26" i="9761"/>
  <c r="F26" i="9761"/>
  <c r="C26" i="9761"/>
  <c r="V25" i="9761"/>
  <c r="L25" i="9761"/>
  <c r="K25" i="9761"/>
  <c r="I25" i="9761"/>
  <c r="H25" i="9761"/>
  <c r="G25" i="9761"/>
  <c r="F25" i="9761"/>
  <c r="C25" i="9761"/>
  <c r="V24" i="9761"/>
  <c r="L24" i="9761"/>
  <c r="K24" i="9761"/>
  <c r="I24" i="9761"/>
  <c r="H24" i="9761"/>
  <c r="G24" i="9761"/>
  <c r="F24" i="9761"/>
  <c r="C24" i="9761"/>
  <c r="V23" i="9761"/>
  <c r="L23" i="9761"/>
  <c r="K23" i="9761"/>
  <c r="I23" i="9761"/>
  <c r="H23" i="9761"/>
  <c r="G23" i="9761"/>
  <c r="F23" i="9761"/>
  <c r="C23" i="9761"/>
  <c r="V22" i="9761"/>
  <c r="L22" i="9761"/>
  <c r="K22" i="9761"/>
  <c r="I22" i="9761"/>
  <c r="H22" i="9761"/>
  <c r="G22" i="9761"/>
  <c r="F22" i="9761"/>
  <c r="C22" i="9761"/>
  <c r="V21" i="9761"/>
  <c r="L21" i="9761"/>
  <c r="K21" i="9761"/>
  <c r="I21" i="9761"/>
  <c r="H21" i="9761"/>
  <c r="G21" i="9761"/>
  <c r="F21" i="9761"/>
  <c r="C21" i="9761"/>
  <c r="V20" i="9761"/>
  <c r="L20" i="9761"/>
  <c r="K20" i="9761"/>
  <c r="I20" i="9761"/>
  <c r="H20" i="9761"/>
  <c r="G20" i="9761"/>
  <c r="F20" i="9761"/>
  <c r="C20" i="9761"/>
  <c r="V19" i="9761"/>
  <c r="L19" i="9761"/>
  <c r="L29" i="9761" s="1"/>
  <c r="K19" i="9761"/>
  <c r="I19" i="9761"/>
  <c r="H19" i="9761"/>
  <c r="G19" i="9761"/>
  <c r="F19" i="9761"/>
  <c r="C19" i="9761"/>
  <c r="V18" i="9761"/>
  <c r="L18" i="9761"/>
  <c r="K18" i="9761"/>
  <c r="K29" i="9761" s="1"/>
  <c r="I18" i="9761"/>
  <c r="H18" i="9761"/>
  <c r="G18" i="9761"/>
  <c r="G29" i="9761" s="1"/>
  <c r="F18" i="9761"/>
  <c r="C18" i="9761"/>
  <c r="I5" i="9761"/>
  <c r="V28" i="9760"/>
  <c r="L28" i="9760"/>
  <c r="K28" i="9760"/>
  <c r="I28" i="9760"/>
  <c r="H28" i="9760"/>
  <c r="F28" i="9760"/>
  <c r="G28" i="9760" s="1"/>
  <c r="C28" i="9760"/>
  <c r="V31" i="9760"/>
  <c r="L31" i="9760"/>
  <c r="K31" i="9760"/>
  <c r="I31" i="9760"/>
  <c r="H31" i="9760"/>
  <c r="F31" i="9760"/>
  <c r="G31" i="9760" s="1"/>
  <c r="C31" i="9760"/>
  <c r="V32" i="9760"/>
  <c r="L32" i="9760"/>
  <c r="K32" i="9760"/>
  <c r="I32" i="9760"/>
  <c r="H32" i="9760"/>
  <c r="F32" i="9760"/>
  <c r="G32" i="9760" s="1"/>
  <c r="C32" i="9760"/>
  <c r="V30" i="9760"/>
  <c r="L30" i="9760"/>
  <c r="K30" i="9760"/>
  <c r="I30" i="9760"/>
  <c r="H30" i="9760"/>
  <c r="G30" i="9760"/>
  <c r="F30" i="9760"/>
  <c r="C30" i="9760"/>
  <c r="V29" i="9760"/>
  <c r="L29" i="9760"/>
  <c r="K29" i="9760"/>
  <c r="I29" i="9760"/>
  <c r="H29" i="9760"/>
  <c r="F29" i="9760"/>
  <c r="G29" i="9760" s="1"/>
  <c r="C29" i="9760"/>
  <c r="V27" i="9760"/>
  <c r="L27" i="9760"/>
  <c r="K27" i="9760"/>
  <c r="I27" i="9760"/>
  <c r="H27" i="9760"/>
  <c r="F27" i="9760"/>
  <c r="G27" i="9760" s="1"/>
  <c r="C27" i="9760"/>
  <c r="V26" i="9760"/>
  <c r="L26" i="9760"/>
  <c r="K26" i="9760"/>
  <c r="I26" i="9760"/>
  <c r="H26" i="9760"/>
  <c r="F26" i="9760"/>
  <c r="G26" i="9760" s="1"/>
  <c r="C26" i="9760"/>
  <c r="V25" i="9760"/>
  <c r="L25" i="9760"/>
  <c r="K25" i="9760"/>
  <c r="I25" i="9760"/>
  <c r="H25" i="9760"/>
  <c r="F25" i="9760"/>
  <c r="G25" i="9760" s="1"/>
  <c r="C25" i="9760"/>
  <c r="V24" i="9760"/>
  <c r="L24" i="9760"/>
  <c r="K24" i="9760"/>
  <c r="I24" i="9760"/>
  <c r="H24" i="9760"/>
  <c r="F24" i="9760"/>
  <c r="G24" i="9760" s="1"/>
  <c r="C24" i="9760"/>
  <c r="V23" i="9760"/>
  <c r="L23" i="9760"/>
  <c r="K23" i="9760"/>
  <c r="I23" i="9760"/>
  <c r="H23" i="9760"/>
  <c r="F23" i="9760"/>
  <c r="G23" i="9760" s="1"/>
  <c r="C23" i="9760"/>
  <c r="V29" i="9771" l="1"/>
  <c r="K29" i="9771"/>
  <c r="L29" i="9771"/>
  <c r="G29" i="9771"/>
  <c r="V27" i="9770"/>
  <c r="L27" i="9770"/>
  <c r="G27" i="9770"/>
  <c r="K29" i="9769"/>
  <c r="L29" i="9769"/>
  <c r="V29" i="9769"/>
  <c r="G29" i="9769"/>
  <c r="V29" i="9768"/>
  <c r="K29" i="9768"/>
  <c r="L29" i="9768"/>
  <c r="G29" i="9768"/>
  <c r="L29" i="9767"/>
  <c r="K29" i="9767"/>
  <c r="G29" i="9767"/>
  <c r="K27" i="9766"/>
  <c r="L27" i="9766"/>
  <c r="V27" i="9766"/>
  <c r="G27" i="9766"/>
  <c r="L33" i="9764"/>
  <c r="K33" i="9764"/>
  <c r="V33" i="9764"/>
  <c r="G33" i="9764"/>
  <c r="K30" i="9762"/>
  <c r="L30" i="9762"/>
  <c r="V30" i="9762"/>
  <c r="G30" i="9762"/>
  <c r="V29" i="9761"/>
  <c r="U35" i="9760"/>
  <c r="T35" i="9760"/>
  <c r="O35" i="9760"/>
  <c r="N35" i="9760"/>
  <c r="M35" i="9760"/>
  <c r="D35" i="9760"/>
  <c r="V33" i="9760"/>
  <c r="L33" i="9760"/>
  <c r="K33" i="9760"/>
  <c r="I33" i="9760"/>
  <c r="H33" i="9760"/>
  <c r="G33" i="9760"/>
  <c r="F33" i="9760"/>
  <c r="C33" i="9760"/>
  <c r="V22" i="9760"/>
  <c r="L22" i="9760"/>
  <c r="K22" i="9760"/>
  <c r="I22" i="9760"/>
  <c r="H22" i="9760"/>
  <c r="F22" i="9760"/>
  <c r="G22" i="9760" s="1"/>
  <c r="C22" i="9760"/>
  <c r="V21" i="9760"/>
  <c r="L21" i="9760"/>
  <c r="K21" i="9760"/>
  <c r="I21" i="9760"/>
  <c r="H21" i="9760"/>
  <c r="G21" i="9760"/>
  <c r="F21" i="9760"/>
  <c r="C21" i="9760"/>
  <c r="V20" i="9760"/>
  <c r="L20" i="9760"/>
  <c r="K20" i="9760"/>
  <c r="I20" i="9760"/>
  <c r="H20" i="9760"/>
  <c r="F20" i="9760"/>
  <c r="G20" i="9760" s="1"/>
  <c r="C20" i="9760"/>
  <c r="V19" i="9760"/>
  <c r="L19" i="9760"/>
  <c r="K19" i="9760"/>
  <c r="I19" i="9760"/>
  <c r="H19" i="9760"/>
  <c r="F19" i="9760"/>
  <c r="G19" i="9760" s="1"/>
  <c r="C19" i="9760"/>
  <c r="V18" i="9760"/>
  <c r="L18" i="9760"/>
  <c r="K18" i="9760"/>
  <c r="I18" i="9760"/>
  <c r="H18" i="9760"/>
  <c r="G18" i="9760"/>
  <c r="F18" i="9760"/>
  <c r="C18" i="9760"/>
  <c r="I5" i="9760"/>
  <c r="V23" i="9759"/>
  <c r="L23" i="9759"/>
  <c r="K23" i="9759"/>
  <c r="I23" i="9759"/>
  <c r="H23" i="9759"/>
  <c r="F23" i="9759"/>
  <c r="G23" i="9759" s="1"/>
  <c r="C23" i="9759"/>
  <c r="V22" i="9759"/>
  <c r="L22" i="9759"/>
  <c r="K22" i="9759"/>
  <c r="I22" i="9759"/>
  <c r="H22" i="9759"/>
  <c r="F22" i="9759"/>
  <c r="G22" i="9759" s="1"/>
  <c r="C22" i="9759"/>
  <c r="V21" i="9759"/>
  <c r="L21" i="9759"/>
  <c r="K21" i="9759"/>
  <c r="I21" i="9759"/>
  <c r="H21" i="9759"/>
  <c r="G21" i="9759"/>
  <c r="F21" i="9759"/>
  <c r="C21" i="9759"/>
  <c r="U28" i="9759"/>
  <c r="T28" i="9759"/>
  <c r="O28" i="9759"/>
  <c r="N28" i="9759"/>
  <c r="M28" i="9759"/>
  <c r="D28" i="9759"/>
  <c r="V26" i="9759"/>
  <c r="L26" i="9759"/>
  <c r="K26" i="9759"/>
  <c r="I26" i="9759"/>
  <c r="H26" i="9759"/>
  <c r="G26" i="9759"/>
  <c r="F26" i="9759"/>
  <c r="C26" i="9759"/>
  <c r="V25" i="9759"/>
  <c r="L25" i="9759"/>
  <c r="K25" i="9759"/>
  <c r="I25" i="9759"/>
  <c r="H25" i="9759"/>
  <c r="G25" i="9759"/>
  <c r="F25" i="9759"/>
  <c r="C25" i="9759"/>
  <c r="V24" i="9759"/>
  <c r="L24" i="9759"/>
  <c r="K24" i="9759"/>
  <c r="I24" i="9759"/>
  <c r="H24" i="9759"/>
  <c r="F24" i="9759"/>
  <c r="G24" i="9759" s="1"/>
  <c r="C24" i="9759"/>
  <c r="V20" i="9759"/>
  <c r="L20" i="9759"/>
  <c r="K20" i="9759"/>
  <c r="I20" i="9759"/>
  <c r="H20" i="9759"/>
  <c r="F20" i="9759"/>
  <c r="G20" i="9759" s="1"/>
  <c r="C20" i="9759"/>
  <c r="V19" i="9759"/>
  <c r="L19" i="9759"/>
  <c r="K19" i="9759"/>
  <c r="I19" i="9759"/>
  <c r="H19" i="9759"/>
  <c r="F19" i="9759"/>
  <c r="G19" i="9759" s="1"/>
  <c r="C19" i="9759"/>
  <c r="V18" i="9759"/>
  <c r="L18" i="9759"/>
  <c r="K18" i="9759"/>
  <c r="I18" i="9759"/>
  <c r="H18" i="9759"/>
  <c r="G18" i="9759"/>
  <c r="F18" i="9759"/>
  <c r="C18" i="9759"/>
  <c r="I5" i="9759"/>
  <c r="U27" i="9758"/>
  <c r="T27" i="9758"/>
  <c r="O27" i="9758"/>
  <c r="N27" i="9758"/>
  <c r="M27" i="9758"/>
  <c r="D27" i="9758"/>
  <c r="V25" i="9758"/>
  <c r="L25" i="9758"/>
  <c r="K25" i="9758"/>
  <c r="I25" i="9758"/>
  <c r="H25" i="9758"/>
  <c r="G25" i="9758"/>
  <c r="F25" i="9758"/>
  <c r="C25" i="9758"/>
  <c r="V24" i="9758"/>
  <c r="L24" i="9758"/>
  <c r="K24" i="9758"/>
  <c r="I24" i="9758"/>
  <c r="H24" i="9758"/>
  <c r="G24" i="9758"/>
  <c r="F24" i="9758"/>
  <c r="C24" i="9758"/>
  <c r="V23" i="9758"/>
  <c r="L23" i="9758"/>
  <c r="K23" i="9758"/>
  <c r="I23" i="9758"/>
  <c r="H23" i="9758"/>
  <c r="G23" i="9758"/>
  <c r="F23" i="9758"/>
  <c r="C23" i="9758"/>
  <c r="V22" i="9758"/>
  <c r="L22" i="9758"/>
  <c r="K22" i="9758"/>
  <c r="I22" i="9758"/>
  <c r="H22" i="9758"/>
  <c r="G22" i="9758"/>
  <c r="F22" i="9758"/>
  <c r="C22" i="9758"/>
  <c r="V21" i="9758"/>
  <c r="L21" i="9758"/>
  <c r="K21" i="9758"/>
  <c r="I21" i="9758"/>
  <c r="H21" i="9758"/>
  <c r="F21" i="9758"/>
  <c r="G21" i="9758" s="1"/>
  <c r="C21" i="9758"/>
  <c r="V20" i="9758"/>
  <c r="L20" i="9758"/>
  <c r="K20" i="9758"/>
  <c r="I20" i="9758"/>
  <c r="H20" i="9758"/>
  <c r="F20" i="9758"/>
  <c r="G20" i="9758" s="1"/>
  <c r="C20" i="9758"/>
  <c r="V19" i="9758"/>
  <c r="L19" i="9758"/>
  <c r="K19" i="9758"/>
  <c r="K27" i="9758" s="1"/>
  <c r="I19" i="9758"/>
  <c r="H19" i="9758"/>
  <c r="F19" i="9758"/>
  <c r="G19" i="9758" s="1"/>
  <c r="C19" i="9758"/>
  <c r="V18" i="9758"/>
  <c r="L18" i="9758"/>
  <c r="K18" i="9758"/>
  <c r="I18" i="9758"/>
  <c r="H18" i="9758"/>
  <c r="G18" i="9758"/>
  <c r="F18" i="9758"/>
  <c r="C18" i="9758"/>
  <c r="I5" i="9758"/>
  <c r="V23" i="9756"/>
  <c r="L23" i="9756"/>
  <c r="K23" i="9756"/>
  <c r="I23" i="9756"/>
  <c r="H23" i="9756"/>
  <c r="F23" i="9756"/>
  <c r="G23" i="9756" s="1"/>
  <c r="C23" i="9756"/>
  <c r="V22" i="9756"/>
  <c r="L22" i="9756"/>
  <c r="K22" i="9756"/>
  <c r="I22" i="9756"/>
  <c r="H22" i="9756"/>
  <c r="F22" i="9756"/>
  <c r="G22" i="9756" s="1"/>
  <c r="C22" i="9756"/>
  <c r="V21" i="9756"/>
  <c r="L21" i="9756"/>
  <c r="K21" i="9756"/>
  <c r="I21" i="9756"/>
  <c r="H21" i="9756"/>
  <c r="F21" i="9756"/>
  <c r="G21" i="9756" s="1"/>
  <c r="C21" i="9756"/>
  <c r="U28" i="9756"/>
  <c r="T28" i="9756"/>
  <c r="O28" i="9756"/>
  <c r="N28" i="9756"/>
  <c r="M28" i="9756"/>
  <c r="D28" i="9756"/>
  <c r="V26" i="9756"/>
  <c r="L26" i="9756"/>
  <c r="K26" i="9756"/>
  <c r="I26" i="9756"/>
  <c r="H26" i="9756"/>
  <c r="G26" i="9756"/>
  <c r="F26" i="9756"/>
  <c r="C26" i="9756"/>
  <c r="V25" i="9756"/>
  <c r="L25" i="9756"/>
  <c r="K25" i="9756"/>
  <c r="I25" i="9756"/>
  <c r="H25" i="9756"/>
  <c r="G25" i="9756"/>
  <c r="F25" i="9756"/>
  <c r="C25" i="9756"/>
  <c r="V24" i="9756"/>
  <c r="L24" i="9756"/>
  <c r="K24" i="9756"/>
  <c r="I24" i="9756"/>
  <c r="H24" i="9756"/>
  <c r="G24" i="9756"/>
  <c r="F24" i="9756"/>
  <c r="C24" i="9756"/>
  <c r="V20" i="9756"/>
  <c r="L20" i="9756"/>
  <c r="K20" i="9756"/>
  <c r="I20" i="9756"/>
  <c r="H20" i="9756"/>
  <c r="F20" i="9756"/>
  <c r="G20" i="9756" s="1"/>
  <c r="C20" i="9756"/>
  <c r="V19" i="9756"/>
  <c r="L19" i="9756"/>
  <c r="K19" i="9756"/>
  <c r="I19" i="9756"/>
  <c r="H19" i="9756"/>
  <c r="F19" i="9756"/>
  <c r="G19" i="9756" s="1"/>
  <c r="C19" i="9756"/>
  <c r="V18" i="9756"/>
  <c r="L18" i="9756"/>
  <c r="K18" i="9756"/>
  <c r="I18" i="9756"/>
  <c r="H18" i="9756"/>
  <c r="G18" i="9756"/>
  <c r="F18" i="9756"/>
  <c r="C18" i="9756"/>
  <c r="I5" i="9756"/>
  <c r="J433" i="152"/>
  <c r="J432" i="152"/>
  <c r="J431" i="152"/>
  <c r="J430" i="152"/>
  <c r="J429" i="152"/>
  <c r="J428" i="152"/>
  <c r="J427" i="152"/>
  <c r="J426" i="152"/>
  <c r="J421" i="152"/>
  <c r="J420" i="152"/>
  <c r="J419" i="152"/>
  <c r="J416" i="152"/>
  <c r="J415" i="152"/>
  <c r="J414" i="152"/>
  <c r="F22" i="9755"/>
  <c r="K35" i="9760" l="1"/>
  <c r="L35" i="9760"/>
  <c r="V35" i="9760"/>
  <c r="G35" i="9760"/>
  <c r="V28" i="9759"/>
  <c r="K28" i="9759"/>
  <c r="L28" i="9759"/>
  <c r="G28" i="9759"/>
  <c r="L27" i="9758"/>
  <c r="V27" i="9758"/>
  <c r="G27" i="9758"/>
  <c r="L28" i="9756"/>
  <c r="K28" i="9756"/>
  <c r="V28" i="9756"/>
  <c r="G28" i="9756"/>
  <c r="D27" i="9755"/>
  <c r="V23" i="9755"/>
  <c r="L23" i="9755"/>
  <c r="K23" i="9755"/>
  <c r="I23" i="9755"/>
  <c r="H23" i="9755"/>
  <c r="G23" i="9755"/>
  <c r="F23" i="9755"/>
  <c r="C23" i="9755"/>
  <c r="V22" i="9755"/>
  <c r="L22" i="9755"/>
  <c r="K22" i="9755"/>
  <c r="I22" i="9755"/>
  <c r="H22" i="9755"/>
  <c r="G22" i="9755"/>
  <c r="C22" i="9755"/>
  <c r="U27" i="9755"/>
  <c r="T27" i="9755"/>
  <c r="O27" i="9755"/>
  <c r="N27" i="9755"/>
  <c r="M27" i="9755"/>
  <c r="V25" i="9755"/>
  <c r="L25" i="9755"/>
  <c r="K25" i="9755"/>
  <c r="I25" i="9755"/>
  <c r="H25" i="9755"/>
  <c r="G25" i="9755"/>
  <c r="F25" i="9755"/>
  <c r="C25" i="9755"/>
  <c r="V24" i="9755"/>
  <c r="L24" i="9755"/>
  <c r="K24" i="9755"/>
  <c r="I24" i="9755"/>
  <c r="H24" i="9755"/>
  <c r="G24" i="9755"/>
  <c r="F24" i="9755"/>
  <c r="C24" i="9755"/>
  <c r="V21" i="9755"/>
  <c r="L21" i="9755"/>
  <c r="K21" i="9755"/>
  <c r="K27" i="9755" s="1"/>
  <c r="I21" i="9755"/>
  <c r="H21" i="9755"/>
  <c r="F21" i="9755"/>
  <c r="G21" i="9755" s="1"/>
  <c r="C21" i="9755"/>
  <c r="V20" i="9755"/>
  <c r="L20" i="9755"/>
  <c r="K20" i="9755"/>
  <c r="I20" i="9755"/>
  <c r="H20" i="9755"/>
  <c r="F20" i="9755"/>
  <c r="G20" i="9755" s="1"/>
  <c r="C20" i="9755"/>
  <c r="V19" i="9755"/>
  <c r="L19" i="9755"/>
  <c r="K19" i="9755"/>
  <c r="I19" i="9755"/>
  <c r="H19" i="9755"/>
  <c r="F19" i="9755"/>
  <c r="G19" i="9755" s="1"/>
  <c r="C19" i="9755"/>
  <c r="V18" i="9755"/>
  <c r="L18" i="9755"/>
  <c r="K18" i="9755"/>
  <c r="I18" i="9755"/>
  <c r="H18" i="9755"/>
  <c r="G18" i="9755"/>
  <c r="G27" i="9755" s="1"/>
  <c r="F18" i="9755"/>
  <c r="C18" i="9755"/>
  <c r="I5" i="9755"/>
  <c r="D27" i="9754"/>
  <c r="V24" i="9754"/>
  <c r="L24" i="9754"/>
  <c r="K24" i="9754"/>
  <c r="I24" i="9754"/>
  <c r="H24" i="9754"/>
  <c r="G24" i="9754"/>
  <c r="F24" i="9754"/>
  <c r="C24" i="9754"/>
  <c r="U27" i="9754"/>
  <c r="T27" i="9754"/>
  <c r="O27" i="9754"/>
  <c r="N27" i="9754"/>
  <c r="M27" i="9754"/>
  <c r="V25" i="9754"/>
  <c r="L25" i="9754"/>
  <c r="K25" i="9754"/>
  <c r="I25" i="9754"/>
  <c r="H25" i="9754"/>
  <c r="G25" i="9754"/>
  <c r="F25" i="9754"/>
  <c r="C25" i="9754"/>
  <c r="V23" i="9754"/>
  <c r="L23" i="9754"/>
  <c r="K23" i="9754"/>
  <c r="I23" i="9754"/>
  <c r="H23" i="9754"/>
  <c r="G23" i="9754"/>
  <c r="F23" i="9754"/>
  <c r="C23" i="9754"/>
  <c r="V22" i="9754"/>
  <c r="L22" i="9754"/>
  <c r="K22" i="9754"/>
  <c r="I22" i="9754"/>
  <c r="H22" i="9754"/>
  <c r="G22" i="9754"/>
  <c r="F22" i="9754"/>
  <c r="C22" i="9754"/>
  <c r="V21" i="9754"/>
  <c r="L21" i="9754"/>
  <c r="K21" i="9754"/>
  <c r="I21" i="9754"/>
  <c r="H21" i="9754"/>
  <c r="G21" i="9754"/>
  <c r="F21" i="9754"/>
  <c r="C21" i="9754"/>
  <c r="V20" i="9754"/>
  <c r="L20" i="9754"/>
  <c r="K20" i="9754"/>
  <c r="I20" i="9754"/>
  <c r="H20" i="9754"/>
  <c r="G20" i="9754"/>
  <c r="F20" i="9754"/>
  <c r="C20" i="9754"/>
  <c r="V19" i="9754"/>
  <c r="L19" i="9754"/>
  <c r="K19" i="9754"/>
  <c r="I19" i="9754"/>
  <c r="H19" i="9754"/>
  <c r="G19" i="9754"/>
  <c r="F19" i="9754"/>
  <c r="C19" i="9754"/>
  <c r="V18" i="9754"/>
  <c r="V27" i="9754" s="1"/>
  <c r="L18" i="9754"/>
  <c r="K18" i="9754"/>
  <c r="K27" i="9754" s="1"/>
  <c r="I18" i="9754"/>
  <c r="H18" i="9754"/>
  <c r="G18" i="9754"/>
  <c r="G27" i="9754" s="1"/>
  <c r="F18" i="9754"/>
  <c r="C18" i="9754"/>
  <c r="I5" i="9754"/>
  <c r="V21" i="9753"/>
  <c r="V20" i="9753"/>
  <c r="L20" i="9753"/>
  <c r="K20" i="9753"/>
  <c r="I20" i="9753"/>
  <c r="H20" i="9753"/>
  <c r="G20" i="9753"/>
  <c r="F20" i="9753"/>
  <c r="C20" i="9753"/>
  <c r="L27" i="9755" l="1"/>
  <c r="V27" i="9755"/>
  <c r="L27" i="9754"/>
  <c r="F21" i="9753"/>
  <c r="G21" i="9753" s="1"/>
  <c r="L21" i="9753"/>
  <c r="I21" i="9753"/>
  <c r="C21" i="9753"/>
  <c r="K21" i="9753"/>
  <c r="H21" i="9753"/>
  <c r="V26" i="9753" l="1"/>
  <c r="L26" i="9753"/>
  <c r="K26" i="9753"/>
  <c r="I26" i="9753"/>
  <c r="H26" i="9753"/>
  <c r="F26" i="9753"/>
  <c r="G26" i="9753" s="1"/>
  <c r="C26" i="9753"/>
  <c r="V25" i="9753"/>
  <c r="L25" i="9753"/>
  <c r="K25" i="9753"/>
  <c r="I25" i="9753"/>
  <c r="H25" i="9753"/>
  <c r="F25" i="9753"/>
  <c r="G25" i="9753" s="1"/>
  <c r="C25" i="9753"/>
  <c r="U29" i="9753"/>
  <c r="T29" i="9753"/>
  <c r="O29" i="9753"/>
  <c r="N29" i="9753"/>
  <c r="M29" i="9753"/>
  <c r="D29" i="9753"/>
  <c r="V27" i="9753"/>
  <c r="L27" i="9753"/>
  <c r="K27" i="9753"/>
  <c r="I27" i="9753"/>
  <c r="H27" i="9753"/>
  <c r="G27" i="9753"/>
  <c r="F27" i="9753"/>
  <c r="C27" i="9753"/>
  <c r="V24" i="9753"/>
  <c r="L24" i="9753"/>
  <c r="K24" i="9753"/>
  <c r="I24" i="9753"/>
  <c r="H24" i="9753"/>
  <c r="F24" i="9753"/>
  <c r="G24" i="9753" s="1"/>
  <c r="C24" i="9753"/>
  <c r="V23" i="9753"/>
  <c r="L23" i="9753"/>
  <c r="K23" i="9753"/>
  <c r="I23" i="9753"/>
  <c r="H23" i="9753"/>
  <c r="F23" i="9753"/>
  <c r="G23" i="9753" s="1"/>
  <c r="C23" i="9753"/>
  <c r="V22" i="9753"/>
  <c r="L22" i="9753"/>
  <c r="K22" i="9753"/>
  <c r="I22" i="9753"/>
  <c r="H22" i="9753"/>
  <c r="F22" i="9753"/>
  <c r="G22" i="9753" s="1"/>
  <c r="C22" i="9753"/>
  <c r="V19" i="9753"/>
  <c r="L19" i="9753"/>
  <c r="K19" i="9753"/>
  <c r="I19" i="9753"/>
  <c r="H19" i="9753"/>
  <c r="F19" i="9753"/>
  <c r="G19" i="9753" s="1"/>
  <c r="C19" i="9753"/>
  <c r="V18" i="9753"/>
  <c r="L18" i="9753"/>
  <c r="K18" i="9753"/>
  <c r="I18" i="9753"/>
  <c r="H18" i="9753"/>
  <c r="F18" i="9753"/>
  <c r="C18" i="9753"/>
  <c r="I5" i="9753"/>
  <c r="U29" i="9752"/>
  <c r="T29" i="9752"/>
  <c r="O29" i="9752"/>
  <c r="N29" i="9752"/>
  <c r="M29" i="9752"/>
  <c r="D29" i="9752"/>
  <c r="V26" i="9752"/>
  <c r="L26" i="9752"/>
  <c r="K26" i="9752"/>
  <c r="I26" i="9752"/>
  <c r="H26" i="9752"/>
  <c r="F26" i="9752"/>
  <c r="G26" i="9752" s="1"/>
  <c r="C26" i="9752"/>
  <c r="V25" i="9752"/>
  <c r="L25" i="9752"/>
  <c r="K25" i="9752"/>
  <c r="I25" i="9752"/>
  <c r="H25" i="9752"/>
  <c r="F25" i="9752"/>
  <c r="G25" i="9752" s="1"/>
  <c r="C25" i="9752"/>
  <c r="V24" i="9752"/>
  <c r="L24" i="9752"/>
  <c r="K24" i="9752"/>
  <c r="I24" i="9752"/>
  <c r="H24" i="9752"/>
  <c r="F24" i="9752"/>
  <c r="G24" i="9752" s="1"/>
  <c r="C24" i="9752"/>
  <c r="V23" i="9752"/>
  <c r="L23" i="9752"/>
  <c r="K23" i="9752"/>
  <c r="I23" i="9752"/>
  <c r="H23" i="9752"/>
  <c r="F23" i="9752"/>
  <c r="G23" i="9752" s="1"/>
  <c r="C23" i="9752"/>
  <c r="V22" i="9752"/>
  <c r="L22" i="9752"/>
  <c r="K22" i="9752"/>
  <c r="I22" i="9752"/>
  <c r="H22" i="9752"/>
  <c r="F22" i="9752"/>
  <c r="G22" i="9752" s="1"/>
  <c r="C22" i="9752"/>
  <c r="V21" i="9752"/>
  <c r="L21" i="9752"/>
  <c r="K21" i="9752"/>
  <c r="I21" i="9752"/>
  <c r="H21" i="9752"/>
  <c r="F21" i="9752"/>
  <c r="G21" i="9752" s="1"/>
  <c r="C21" i="9752"/>
  <c r="V20" i="9752"/>
  <c r="L20" i="9752"/>
  <c r="K20" i="9752"/>
  <c r="I20" i="9752"/>
  <c r="H20" i="9752"/>
  <c r="F20" i="9752"/>
  <c r="G20" i="9752" s="1"/>
  <c r="C20" i="9752"/>
  <c r="V19" i="9752"/>
  <c r="L19" i="9752"/>
  <c r="K19" i="9752"/>
  <c r="I19" i="9752"/>
  <c r="H19" i="9752"/>
  <c r="F19" i="9752"/>
  <c r="G19" i="9752" s="1"/>
  <c r="C19" i="9752"/>
  <c r="V18" i="9752"/>
  <c r="L18" i="9752"/>
  <c r="K18" i="9752"/>
  <c r="I18" i="9752"/>
  <c r="H18" i="9752"/>
  <c r="G18" i="9752"/>
  <c r="F18" i="9752"/>
  <c r="C18" i="9752"/>
  <c r="V27" i="9752"/>
  <c r="L27" i="9752"/>
  <c r="K27" i="9752"/>
  <c r="I27" i="9752"/>
  <c r="H27" i="9752"/>
  <c r="G27" i="9752"/>
  <c r="F27" i="9752"/>
  <c r="C27" i="9752"/>
  <c r="I5" i="9752"/>
  <c r="V28" i="9751"/>
  <c r="L28" i="9751"/>
  <c r="K28" i="9751"/>
  <c r="I28" i="9751"/>
  <c r="H28" i="9751"/>
  <c r="F28" i="9751"/>
  <c r="G28" i="9751" s="1"/>
  <c r="C28" i="9751"/>
  <c r="V27" i="9751"/>
  <c r="L27" i="9751"/>
  <c r="K27" i="9751"/>
  <c r="I27" i="9751"/>
  <c r="H27" i="9751"/>
  <c r="F27" i="9751"/>
  <c r="G27" i="9751" s="1"/>
  <c r="C27" i="9751"/>
  <c r="V26" i="9751"/>
  <c r="L26" i="9751"/>
  <c r="K26" i="9751"/>
  <c r="I26" i="9751"/>
  <c r="H26" i="9751"/>
  <c r="F26" i="9751"/>
  <c r="G26" i="9751" s="1"/>
  <c r="C26" i="9751"/>
  <c r="V25" i="9751"/>
  <c r="L25" i="9751"/>
  <c r="K25" i="9751"/>
  <c r="I25" i="9751"/>
  <c r="H25" i="9751"/>
  <c r="F25" i="9751"/>
  <c r="G25" i="9751" s="1"/>
  <c r="C25" i="9751"/>
  <c r="V21" i="9751"/>
  <c r="L21" i="9751"/>
  <c r="K21" i="9751"/>
  <c r="I21" i="9751"/>
  <c r="H21" i="9751"/>
  <c r="F21" i="9751"/>
  <c r="G21" i="9751" s="1"/>
  <c r="C21" i="9751"/>
  <c r="V20" i="9751"/>
  <c r="L20" i="9751"/>
  <c r="K20" i="9751"/>
  <c r="I20" i="9751"/>
  <c r="H20" i="9751"/>
  <c r="F20" i="9751"/>
  <c r="G20" i="9751" s="1"/>
  <c r="C20" i="9751"/>
  <c r="V19" i="9751"/>
  <c r="L19" i="9751"/>
  <c r="K19" i="9751"/>
  <c r="I19" i="9751"/>
  <c r="H19" i="9751"/>
  <c r="F19" i="9751"/>
  <c r="G19" i="9751" s="1"/>
  <c r="C19" i="9751"/>
  <c r="V20" i="9750"/>
  <c r="L20" i="9750"/>
  <c r="K20" i="9750"/>
  <c r="I20" i="9750"/>
  <c r="H20" i="9750"/>
  <c r="F20" i="9750"/>
  <c r="G20" i="9750" s="1"/>
  <c r="C20" i="9750"/>
  <c r="U32" i="9751"/>
  <c r="T32" i="9751"/>
  <c r="O32" i="9751"/>
  <c r="N32" i="9751"/>
  <c r="M32" i="9751"/>
  <c r="D32" i="9751"/>
  <c r="V30" i="9751"/>
  <c r="L30" i="9751"/>
  <c r="K30" i="9751"/>
  <c r="I30" i="9751"/>
  <c r="H30" i="9751"/>
  <c r="G30" i="9751"/>
  <c r="F30" i="9751"/>
  <c r="C30" i="9751"/>
  <c r="V29" i="9751"/>
  <c r="L29" i="9751"/>
  <c r="K29" i="9751"/>
  <c r="I29" i="9751"/>
  <c r="H29" i="9751"/>
  <c r="G29" i="9751"/>
  <c r="F29" i="9751"/>
  <c r="C29" i="9751"/>
  <c r="V24" i="9751"/>
  <c r="L24" i="9751"/>
  <c r="K24" i="9751"/>
  <c r="I24" i="9751"/>
  <c r="H24" i="9751"/>
  <c r="F24" i="9751"/>
  <c r="G24" i="9751" s="1"/>
  <c r="C24" i="9751"/>
  <c r="V23" i="9751"/>
  <c r="L23" i="9751"/>
  <c r="K23" i="9751"/>
  <c r="I23" i="9751"/>
  <c r="H23" i="9751"/>
  <c r="F23" i="9751"/>
  <c r="G23" i="9751" s="1"/>
  <c r="C23" i="9751"/>
  <c r="V22" i="9751"/>
  <c r="L22" i="9751"/>
  <c r="K22" i="9751"/>
  <c r="I22" i="9751"/>
  <c r="H22" i="9751"/>
  <c r="G22" i="9751"/>
  <c r="F22" i="9751"/>
  <c r="C22" i="9751"/>
  <c r="V18" i="9751"/>
  <c r="L18" i="9751"/>
  <c r="K18" i="9751"/>
  <c r="I18" i="9751"/>
  <c r="H18" i="9751"/>
  <c r="G18" i="9751"/>
  <c r="F18" i="9751"/>
  <c r="C18" i="9751"/>
  <c r="I5" i="9751"/>
  <c r="U29" i="9750"/>
  <c r="T29" i="9750"/>
  <c r="O29" i="9750"/>
  <c r="N29" i="9750"/>
  <c r="M29" i="9750"/>
  <c r="D29" i="9750"/>
  <c r="V27" i="9750"/>
  <c r="L27" i="9750"/>
  <c r="K27" i="9750"/>
  <c r="I27" i="9750"/>
  <c r="H27" i="9750"/>
  <c r="G27" i="9750"/>
  <c r="F27" i="9750"/>
  <c r="C27" i="9750"/>
  <c r="V26" i="9750"/>
  <c r="L26" i="9750"/>
  <c r="K26" i="9750"/>
  <c r="I26" i="9750"/>
  <c r="H26" i="9750"/>
  <c r="G26" i="9750"/>
  <c r="F26" i="9750"/>
  <c r="C26" i="9750"/>
  <c r="V25" i="9750"/>
  <c r="L25" i="9750"/>
  <c r="K25" i="9750"/>
  <c r="I25" i="9750"/>
  <c r="H25" i="9750"/>
  <c r="G25" i="9750"/>
  <c r="F25" i="9750"/>
  <c r="C25" i="9750"/>
  <c r="V24" i="9750"/>
  <c r="L24" i="9750"/>
  <c r="K24" i="9750"/>
  <c r="I24" i="9750"/>
  <c r="H24" i="9750"/>
  <c r="F24" i="9750"/>
  <c r="G24" i="9750" s="1"/>
  <c r="C24" i="9750"/>
  <c r="V23" i="9750"/>
  <c r="L23" i="9750"/>
  <c r="K23" i="9750"/>
  <c r="I23" i="9750"/>
  <c r="H23" i="9750"/>
  <c r="F23" i="9750"/>
  <c r="G23" i="9750" s="1"/>
  <c r="C23" i="9750"/>
  <c r="V22" i="9750"/>
  <c r="L22" i="9750"/>
  <c r="K22" i="9750"/>
  <c r="I22" i="9750"/>
  <c r="H22" i="9750"/>
  <c r="F22" i="9750"/>
  <c r="G22" i="9750" s="1"/>
  <c r="C22" i="9750"/>
  <c r="V21" i="9750"/>
  <c r="L21" i="9750"/>
  <c r="K21" i="9750"/>
  <c r="I21" i="9750"/>
  <c r="H21" i="9750"/>
  <c r="G21" i="9750"/>
  <c r="F21" i="9750"/>
  <c r="C21" i="9750"/>
  <c r="V19" i="9750"/>
  <c r="L19" i="9750"/>
  <c r="K19" i="9750"/>
  <c r="I19" i="9750"/>
  <c r="H19" i="9750"/>
  <c r="F19" i="9750"/>
  <c r="G19" i="9750" s="1"/>
  <c r="C19" i="9750"/>
  <c r="V18" i="9750"/>
  <c r="L18" i="9750"/>
  <c r="L29" i="9750" s="1"/>
  <c r="K18" i="9750"/>
  <c r="I18" i="9750"/>
  <c r="H18" i="9750"/>
  <c r="G18" i="9750"/>
  <c r="F18" i="9750"/>
  <c r="C18" i="9750"/>
  <c r="I5" i="9750"/>
  <c r="V21" i="9749"/>
  <c r="L21" i="9749"/>
  <c r="K21" i="9749"/>
  <c r="I21" i="9749"/>
  <c r="H21" i="9749"/>
  <c r="F21" i="9749"/>
  <c r="G21" i="9749" s="1"/>
  <c r="C21" i="9749"/>
  <c r="V20" i="9749"/>
  <c r="L20" i="9749"/>
  <c r="K20" i="9749"/>
  <c r="I20" i="9749"/>
  <c r="H20" i="9749"/>
  <c r="G20" i="9749"/>
  <c r="F20" i="9749"/>
  <c r="C20" i="9749"/>
  <c r="U28" i="9749"/>
  <c r="T28" i="9749"/>
  <c r="O28" i="9749"/>
  <c r="N28" i="9749"/>
  <c r="M28" i="9749"/>
  <c r="D28" i="9749"/>
  <c r="V26" i="9749"/>
  <c r="L26" i="9749"/>
  <c r="K26" i="9749"/>
  <c r="I26" i="9749"/>
  <c r="H26" i="9749"/>
  <c r="G26" i="9749"/>
  <c r="F26" i="9749"/>
  <c r="C26" i="9749"/>
  <c r="V25" i="9749"/>
  <c r="L25" i="9749"/>
  <c r="K25" i="9749"/>
  <c r="I25" i="9749"/>
  <c r="H25" i="9749"/>
  <c r="F25" i="9749"/>
  <c r="G25" i="9749" s="1"/>
  <c r="C25" i="9749"/>
  <c r="V24" i="9749"/>
  <c r="L24" i="9749"/>
  <c r="K24" i="9749"/>
  <c r="I24" i="9749"/>
  <c r="H24" i="9749"/>
  <c r="F24" i="9749"/>
  <c r="G24" i="9749" s="1"/>
  <c r="C24" i="9749"/>
  <c r="V23" i="9749"/>
  <c r="L23" i="9749"/>
  <c r="K23" i="9749"/>
  <c r="I23" i="9749"/>
  <c r="H23" i="9749"/>
  <c r="F23" i="9749"/>
  <c r="G23" i="9749" s="1"/>
  <c r="C23" i="9749"/>
  <c r="V22" i="9749"/>
  <c r="L22" i="9749"/>
  <c r="K22" i="9749"/>
  <c r="I22" i="9749"/>
  <c r="H22" i="9749"/>
  <c r="F22" i="9749"/>
  <c r="G22" i="9749" s="1"/>
  <c r="C22" i="9749"/>
  <c r="V19" i="9749"/>
  <c r="L19" i="9749"/>
  <c r="K19" i="9749"/>
  <c r="I19" i="9749"/>
  <c r="H19" i="9749"/>
  <c r="F19" i="9749"/>
  <c r="G19" i="9749" s="1"/>
  <c r="C19" i="9749"/>
  <c r="V18" i="9749"/>
  <c r="L18" i="9749"/>
  <c r="K18" i="9749"/>
  <c r="I18" i="9749"/>
  <c r="H18" i="9749"/>
  <c r="G18" i="9749"/>
  <c r="F18" i="9749"/>
  <c r="C18" i="9749"/>
  <c r="I5" i="9749"/>
  <c r="D26" i="9748"/>
  <c r="K29" i="9753" l="1"/>
  <c r="L29" i="9753"/>
  <c r="V29" i="9753"/>
  <c r="G29" i="9753"/>
  <c r="K29" i="9752"/>
  <c r="L29" i="9752"/>
  <c r="V29" i="9752"/>
  <c r="G29" i="9752"/>
  <c r="K32" i="9751"/>
  <c r="V32" i="9751"/>
  <c r="G32" i="9751"/>
  <c r="L32" i="9751"/>
  <c r="K29" i="9750"/>
  <c r="V29" i="9750"/>
  <c r="G29" i="9750"/>
  <c r="K28" i="9749"/>
  <c r="L28" i="9749"/>
  <c r="V28" i="9749"/>
  <c r="G28" i="9749"/>
  <c r="V23" i="9748"/>
  <c r="L23" i="9748"/>
  <c r="K23" i="9748"/>
  <c r="I23" i="9748"/>
  <c r="H23" i="9748"/>
  <c r="F23" i="9748"/>
  <c r="G23" i="9748" s="1"/>
  <c r="C23" i="9748"/>
  <c r="V22" i="9748"/>
  <c r="L22" i="9748"/>
  <c r="K22" i="9748"/>
  <c r="I22" i="9748"/>
  <c r="H22" i="9748"/>
  <c r="F22" i="9748"/>
  <c r="G22" i="9748" s="1"/>
  <c r="C22" i="9748"/>
  <c r="V21" i="9748"/>
  <c r="L21" i="9748"/>
  <c r="K21" i="9748"/>
  <c r="I21" i="9748"/>
  <c r="H21" i="9748"/>
  <c r="F21" i="9748"/>
  <c r="G21" i="9748" s="1"/>
  <c r="C21" i="9748"/>
  <c r="U26" i="9748"/>
  <c r="T26" i="9748"/>
  <c r="O26" i="9748"/>
  <c r="N26" i="9748"/>
  <c r="M26" i="9748"/>
  <c r="V24" i="9748"/>
  <c r="L24" i="9748"/>
  <c r="K24" i="9748"/>
  <c r="I24" i="9748"/>
  <c r="H24" i="9748"/>
  <c r="G24" i="9748"/>
  <c r="F24" i="9748"/>
  <c r="C24" i="9748"/>
  <c r="V20" i="9748"/>
  <c r="L20" i="9748"/>
  <c r="K20" i="9748"/>
  <c r="I20" i="9748"/>
  <c r="H20" i="9748"/>
  <c r="F20" i="9748"/>
  <c r="G20" i="9748" s="1"/>
  <c r="C20" i="9748"/>
  <c r="V19" i="9748"/>
  <c r="L19" i="9748"/>
  <c r="K19" i="9748"/>
  <c r="I19" i="9748"/>
  <c r="H19" i="9748"/>
  <c r="F19" i="9748"/>
  <c r="G19" i="9748" s="1"/>
  <c r="C19" i="9748"/>
  <c r="V18" i="9748"/>
  <c r="L18" i="9748"/>
  <c r="K18" i="9748"/>
  <c r="I18" i="9748"/>
  <c r="H18" i="9748"/>
  <c r="G18" i="9748"/>
  <c r="F18" i="9748"/>
  <c r="C18" i="9748"/>
  <c r="I5" i="9748"/>
  <c r="U29" i="9747"/>
  <c r="T29" i="9747"/>
  <c r="O29" i="9747"/>
  <c r="N29" i="9747"/>
  <c r="M29" i="9747"/>
  <c r="D29" i="9747"/>
  <c r="V27" i="9747"/>
  <c r="L27" i="9747"/>
  <c r="K27" i="9747"/>
  <c r="I27" i="9747"/>
  <c r="H27" i="9747"/>
  <c r="G27" i="9747"/>
  <c r="F27" i="9747"/>
  <c r="C27" i="9747"/>
  <c r="V26" i="9747"/>
  <c r="L26" i="9747"/>
  <c r="K26" i="9747"/>
  <c r="I26" i="9747"/>
  <c r="H26" i="9747"/>
  <c r="F26" i="9747"/>
  <c r="G26" i="9747" s="1"/>
  <c r="C26" i="9747"/>
  <c r="V25" i="9747"/>
  <c r="L25" i="9747"/>
  <c r="K25" i="9747"/>
  <c r="I25" i="9747"/>
  <c r="H25" i="9747"/>
  <c r="F25" i="9747"/>
  <c r="G25" i="9747" s="1"/>
  <c r="C25" i="9747"/>
  <c r="V24" i="9747"/>
  <c r="L24" i="9747"/>
  <c r="K24" i="9747"/>
  <c r="I24" i="9747"/>
  <c r="H24" i="9747"/>
  <c r="F24" i="9747"/>
  <c r="G24" i="9747" s="1"/>
  <c r="C24" i="9747"/>
  <c r="V23" i="9747"/>
  <c r="L23" i="9747"/>
  <c r="K23" i="9747"/>
  <c r="I23" i="9747"/>
  <c r="H23" i="9747"/>
  <c r="F23" i="9747"/>
  <c r="G23" i="9747" s="1"/>
  <c r="C23" i="9747"/>
  <c r="V22" i="9747"/>
  <c r="L22" i="9747"/>
  <c r="K22" i="9747"/>
  <c r="I22" i="9747"/>
  <c r="H22" i="9747"/>
  <c r="F22" i="9747"/>
  <c r="G22" i="9747" s="1"/>
  <c r="C22" i="9747"/>
  <c r="V21" i="9747"/>
  <c r="L21" i="9747"/>
  <c r="K21" i="9747"/>
  <c r="I21" i="9747"/>
  <c r="H21" i="9747"/>
  <c r="F21" i="9747"/>
  <c r="G21" i="9747" s="1"/>
  <c r="C21" i="9747"/>
  <c r="V20" i="9747"/>
  <c r="L20" i="9747"/>
  <c r="K20" i="9747"/>
  <c r="I20" i="9747"/>
  <c r="H20" i="9747"/>
  <c r="F20" i="9747"/>
  <c r="G20" i="9747" s="1"/>
  <c r="C20" i="9747"/>
  <c r="V19" i="9747"/>
  <c r="L19" i="9747"/>
  <c r="K19" i="9747"/>
  <c r="I19" i="9747"/>
  <c r="H19" i="9747"/>
  <c r="F19" i="9747"/>
  <c r="G19" i="9747" s="1"/>
  <c r="C19" i="9747"/>
  <c r="V18" i="9747"/>
  <c r="L18" i="9747"/>
  <c r="K18" i="9747"/>
  <c r="I18" i="9747"/>
  <c r="H18" i="9747"/>
  <c r="G18" i="9747"/>
  <c r="F18" i="9747"/>
  <c r="C18" i="9747"/>
  <c r="I5" i="9747"/>
  <c r="K26" i="9748" l="1"/>
  <c r="L26" i="9748"/>
  <c r="V26" i="9748"/>
  <c r="G26" i="9748"/>
  <c r="L29" i="9747"/>
  <c r="V29" i="9747"/>
  <c r="K29" i="9747"/>
  <c r="G29" i="9747"/>
  <c r="V24" i="9746" l="1"/>
  <c r="I28" i="9746"/>
  <c r="L21" i="9746"/>
  <c r="K28" i="9746"/>
  <c r="C28" i="9746"/>
  <c r="V27" i="9746"/>
  <c r="L27" i="9746"/>
  <c r="K27" i="9746"/>
  <c r="I27" i="9746"/>
  <c r="H27" i="9746"/>
  <c r="F27" i="9746"/>
  <c r="G27" i="9746" s="1"/>
  <c r="C27" i="9746"/>
  <c r="V26" i="9746"/>
  <c r="L26" i="9746"/>
  <c r="K26" i="9746"/>
  <c r="I26" i="9746"/>
  <c r="H26" i="9746"/>
  <c r="F26" i="9746"/>
  <c r="G26" i="9746" s="1"/>
  <c r="C26" i="9746"/>
  <c r="V29" i="9746"/>
  <c r="L29" i="9746"/>
  <c r="K29" i="9746"/>
  <c r="I29" i="9746"/>
  <c r="H29" i="9746"/>
  <c r="F29" i="9746"/>
  <c r="G29" i="9746" s="1"/>
  <c r="C29" i="9746"/>
  <c r="V25" i="9746"/>
  <c r="L25" i="9746"/>
  <c r="K25" i="9746"/>
  <c r="I25" i="9746"/>
  <c r="H25" i="9746"/>
  <c r="F25" i="9746"/>
  <c r="G25" i="9746" s="1"/>
  <c r="C25" i="9746"/>
  <c r="I24" i="9746"/>
  <c r="U32" i="9746"/>
  <c r="T32" i="9746"/>
  <c r="O32" i="9746"/>
  <c r="N32" i="9746"/>
  <c r="M32" i="9746"/>
  <c r="D32" i="9746"/>
  <c r="V30" i="9746"/>
  <c r="L30" i="9746"/>
  <c r="K30" i="9746"/>
  <c r="I30" i="9746"/>
  <c r="H30" i="9746"/>
  <c r="F30" i="9746"/>
  <c r="G30" i="9746" s="1"/>
  <c r="C30" i="9746"/>
  <c r="V23" i="9746"/>
  <c r="L23" i="9746"/>
  <c r="K23" i="9746"/>
  <c r="I23" i="9746"/>
  <c r="H23" i="9746"/>
  <c r="F23" i="9746"/>
  <c r="G23" i="9746" s="1"/>
  <c r="C23" i="9746"/>
  <c r="V22" i="9746"/>
  <c r="L22" i="9746"/>
  <c r="K22" i="9746"/>
  <c r="I22" i="9746"/>
  <c r="H22" i="9746"/>
  <c r="F22" i="9746"/>
  <c r="G22" i="9746" s="1"/>
  <c r="C22" i="9746"/>
  <c r="V21" i="9746"/>
  <c r="I21" i="9746"/>
  <c r="H21" i="9746"/>
  <c r="F21" i="9746"/>
  <c r="G21" i="9746" s="1"/>
  <c r="C21" i="9746"/>
  <c r="V20" i="9746"/>
  <c r="L20" i="9746"/>
  <c r="K20" i="9746"/>
  <c r="I20" i="9746"/>
  <c r="H20" i="9746"/>
  <c r="G20" i="9746"/>
  <c r="F20" i="9746"/>
  <c r="C20" i="9746"/>
  <c r="V19" i="9746"/>
  <c r="L19" i="9746"/>
  <c r="K19" i="9746"/>
  <c r="I19" i="9746"/>
  <c r="H19" i="9746"/>
  <c r="F19" i="9746"/>
  <c r="G19" i="9746" s="1"/>
  <c r="C19" i="9746"/>
  <c r="V18" i="9746"/>
  <c r="L18" i="9746"/>
  <c r="K18" i="9746"/>
  <c r="I18" i="9746"/>
  <c r="H18" i="9746"/>
  <c r="G18" i="9746"/>
  <c r="F18" i="9746"/>
  <c r="C18" i="9746"/>
  <c r="I5" i="9746"/>
  <c r="U27" i="9745"/>
  <c r="T27" i="9745"/>
  <c r="O27" i="9745"/>
  <c r="N27" i="9745"/>
  <c r="M27" i="9745"/>
  <c r="D27" i="9745"/>
  <c r="V25" i="9745"/>
  <c r="L25" i="9745"/>
  <c r="K25" i="9745"/>
  <c r="I25" i="9745"/>
  <c r="H25" i="9745"/>
  <c r="G25" i="9745"/>
  <c r="F25" i="9745"/>
  <c r="C25" i="9745"/>
  <c r="V24" i="9745"/>
  <c r="L24" i="9745"/>
  <c r="K24" i="9745"/>
  <c r="I24" i="9745"/>
  <c r="H24" i="9745"/>
  <c r="F24" i="9745"/>
  <c r="G24" i="9745" s="1"/>
  <c r="C24" i="9745"/>
  <c r="V23" i="9745"/>
  <c r="L23" i="9745"/>
  <c r="K23" i="9745"/>
  <c r="I23" i="9745"/>
  <c r="H23" i="9745"/>
  <c r="F23" i="9745"/>
  <c r="G23" i="9745" s="1"/>
  <c r="C23" i="9745"/>
  <c r="V22" i="9745"/>
  <c r="L22" i="9745"/>
  <c r="K22" i="9745"/>
  <c r="I22" i="9745"/>
  <c r="H22" i="9745"/>
  <c r="F22" i="9745"/>
  <c r="G22" i="9745" s="1"/>
  <c r="C22" i="9745"/>
  <c r="V21" i="9745"/>
  <c r="L21" i="9745"/>
  <c r="K21" i="9745"/>
  <c r="I21" i="9745"/>
  <c r="H21" i="9745"/>
  <c r="F21" i="9745"/>
  <c r="G21" i="9745" s="1"/>
  <c r="C21" i="9745"/>
  <c r="V20" i="9745"/>
  <c r="L20" i="9745"/>
  <c r="K20" i="9745"/>
  <c r="I20" i="9745"/>
  <c r="H20" i="9745"/>
  <c r="G20" i="9745"/>
  <c r="F20" i="9745"/>
  <c r="C20" i="9745"/>
  <c r="V19" i="9745"/>
  <c r="L19" i="9745"/>
  <c r="K19" i="9745"/>
  <c r="I19" i="9745"/>
  <c r="H19" i="9745"/>
  <c r="F19" i="9745"/>
  <c r="G19" i="9745" s="1"/>
  <c r="C19" i="9745"/>
  <c r="V18" i="9745"/>
  <c r="L18" i="9745"/>
  <c r="K18" i="9745"/>
  <c r="I18" i="9745"/>
  <c r="H18" i="9745"/>
  <c r="G18" i="9745"/>
  <c r="F18" i="9745"/>
  <c r="C18" i="9745"/>
  <c r="I5" i="9745"/>
  <c r="V22" i="9744"/>
  <c r="L22" i="9744"/>
  <c r="K22" i="9744"/>
  <c r="I22" i="9744"/>
  <c r="H22" i="9744"/>
  <c r="G22" i="9744"/>
  <c r="F22" i="9744"/>
  <c r="C22" i="9744"/>
  <c r="C24" i="9746" l="1"/>
  <c r="K24" i="9746"/>
  <c r="F28" i="9746"/>
  <c r="G28" i="9746" s="1"/>
  <c r="L28" i="9746"/>
  <c r="F24" i="9746"/>
  <c r="G24" i="9746" s="1"/>
  <c r="L24" i="9746"/>
  <c r="H28" i="9746"/>
  <c r="V28" i="9746"/>
  <c r="V32" i="9746" s="1"/>
  <c r="H24" i="9746"/>
  <c r="K21" i="9746"/>
  <c r="K32" i="9746" s="1"/>
  <c r="K27" i="9745"/>
  <c r="L27" i="9745"/>
  <c r="V27" i="9745"/>
  <c r="G27" i="9745"/>
  <c r="V25" i="9744"/>
  <c r="L25" i="9744"/>
  <c r="K25" i="9744"/>
  <c r="I25" i="9744"/>
  <c r="H25" i="9744"/>
  <c r="F25" i="9744"/>
  <c r="G25" i="9744" s="1"/>
  <c r="C25" i="9744"/>
  <c r="V24" i="9744"/>
  <c r="L24" i="9744"/>
  <c r="K24" i="9744"/>
  <c r="I24" i="9744"/>
  <c r="H24" i="9744"/>
  <c r="F24" i="9744"/>
  <c r="G24" i="9744" s="1"/>
  <c r="C24" i="9744"/>
  <c r="V23" i="9744"/>
  <c r="L23" i="9744"/>
  <c r="K23" i="9744"/>
  <c r="I23" i="9744"/>
  <c r="H23" i="9744"/>
  <c r="F23" i="9744"/>
  <c r="G23" i="9744" s="1"/>
  <c r="C23" i="9744"/>
  <c r="V21" i="9744"/>
  <c r="L21" i="9744"/>
  <c r="K21" i="9744"/>
  <c r="I21" i="9744"/>
  <c r="H21" i="9744"/>
  <c r="F21" i="9744"/>
  <c r="G21" i="9744" s="1"/>
  <c r="C21" i="9744"/>
  <c r="U29" i="9744"/>
  <c r="T29" i="9744"/>
  <c r="O29" i="9744"/>
  <c r="N29" i="9744"/>
  <c r="M29" i="9744"/>
  <c r="D29" i="9744"/>
  <c r="V27" i="9744"/>
  <c r="L27" i="9744"/>
  <c r="K27" i="9744"/>
  <c r="I27" i="9744"/>
  <c r="H27" i="9744"/>
  <c r="G27" i="9744"/>
  <c r="F27" i="9744"/>
  <c r="C27" i="9744"/>
  <c r="V26" i="9744"/>
  <c r="L26" i="9744"/>
  <c r="K26" i="9744"/>
  <c r="I26" i="9744"/>
  <c r="H26" i="9744"/>
  <c r="F26" i="9744"/>
  <c r="G26" i="9744" s="1"/>
  <c r="C26" i="9744"/>
  <c r="V20" i="9744"/>
  <c r="L20" i="9744"/>
  <c r="K20" i="9744"/>
  <c r="I20" i="9744"/>
  <c r="H20" i="9744"/>
  <c r="F20" i="9744"/>
  <c r="G20" i="9744" s="1"/>
  <c r="C20" i="9744"/>
  <c r="V19" i="9744"/>
  <c r="L19" i="9744"/>
  <c r="K19" i="9744"/>
  <c r="I19" i="9744"/>
  <c r="H19" i="9744"/>
  <c r="F19" i="9744"/>
  <c r="G19" i="9744" s="1"/>
  <c r="C19" i="9744"/>
  <c r="V18" i="9744"/>
  <c r="L18" i="9744"/>
  <c r="K18" i="9744"/>
  <c r="I18" i="9744"/>
  <c r="H18" i="9744"/>
  <c r="G18" i="9744"/>
  <c r="F18" i="9744"/>
  <c r="C18" i="9744"/>
  <c r="I5" i="9744"/>
  <c r="U27" i="9743"/>
  <c r="T27" i="9743"/>
  <c r="O27" i="9743"/>
  <c r="N27" i="9743"/>
  <c r="M27" i="9743"/>
  <c r="D27" i="9743"/>
  <c r="V25" i="9743"/>
  <c r="L25" i="9743"/>
  <c r="K25" i="9743"/>
  <c r="I25" i="9743"/>
  <c r="H25" i="9743"/>
  <c r="G25" i="9743"/>
  <c r="F25" i="9743"/>
  <c r="C25" i="9743"/>
  <c r="V24" i="9743"/>
  <c r="L24" i="9743"/>
  <c r="K24" i="9743"/>
  <c r="I24" i="9743"/>
  <c r="H24" i="9743"/>
  <c r="F24" i="9743"/>
  <c r="G24" i="9743" s="1"/>
  <c r="C24" i="9743"/>
  <c r="V23" i="9743"/>
  <c r="L23" i="9743"/>
  <c r="K23" i="9743"/>
  <c r="I23" i="9743"/>
  <c r="H23" i="9743"/>
  <c r="F23" i="9743"/>
  <c r="G23" i="9743" s="1"/>
  <c r="C23" i="9743"/>
  <c r="V22" i="9743"/>
  <c r="L22" i="9743"/>
  <c r="K22" i="9743"/>
  <c r="I22" i="9743"/>
  <c r="H22" i="9743"/>
  <c r="F22" i="9743"/>
  <c r="G22" i="9743" s="1"/>
  <c r="C22" i="9743"/>
  <c r="V21" i="9743"/>
  <c r="L21" i="9743"/>
  <c r="K21" i="9743"/>
  <c r="I21" i="9743"/>
  <c r="H21" i="9743"/>
  <c r="F21" i="9743"/>
  <c r="G21" i="9743" s="1"/>
  <c r="C21" i="9743"/>
  <c r="V20" i="9743"/>
  <c r="L20" i="9743"/>
  <c r="K20" i="9743"/>
  <c r="I20" i="9743"/>
  <c r="H20" i="9743"/>
  <c r="F20" i="9743"/>
  <c r="G20" i="9743" s="1"/>
  <c r="C20" i="9743"/>
  <c r="V19" i="9743"/>
  <c r="L19" i="9743"/>
  <c r="K19" i="9743"/>
  <c r="I19" i="9743"/>
  <c r="H19" i="9743"/>
  <c r="F19" i="9743"/>
  <c r="G19" i="9743" s="1"/>
  <c r="C19" i="9743"/>
  <c r="V18" i="9743"/>
  <c r="L18" i="9743"/>
  <c r="K18" i="9743"/>
  <c r="I18" i="9743"/>
  <c r="H18" i="9743"/>
  <c r="G18" i="9743"/>
  <c r="F18" i="9743"/>
  <c r="C18" i="9743"/>
  <c r="I5" i="9743"/>
  <c r="V24" i="9742"/>
  <c r="L24" i="9742"/>
  <c r="K24" i="9742"/>
  <c r="I24" i="9742"/>
  <c r="H24" i="9742"/>
  <c r="F24" i="9742"/>
  <c r="G24" i="9742" s="1"/>
  <c r="C24" i="9742"/>
  <c r="L25" i="9742"/>
  <c r="V19" i="9742"/>
  <c r="V25" i="9742"/>
  <c r="K25" i="9742"/>
  <c r="H25" i="9742"/>
  <c r="C25" i="9742"/>
  <c r="V23" i="9742"/>
  <c r="L23" i="9742"/>
  <c r="K23" i="9742"/>
  <c r="I23" i="9742"/>
  <c r="H23" i="9742"/>
  <c r="F23" i="9742"/>
  <c r="G23" i="9742" s="1"/>
  <c r="C23" i="9742"/>
  <c r="U27" i="9742"/>
  <c r="T27" i="9742"/>
  <c r="O27" i="9742"/>
  <c r="N27" i="9742"/>
  <c r="M27" i="9742"/>
  <c r="V22" i="9742"/>
  <c r="L22" i="9742"/>
  <c r="K22" i="9742"/>
  <c r="I22" i="9742"/>
  <c r="H22" i="9742"/>
  <c r="F22" i="9742"/>
  <c r="G22" i="9742" s="1"/>
  <c r="C22" i="9742"/>
  <c r="V21" i="9742"/>
  <c r="L21" i="9742"/>
  <c r="K21" i="9742"/>
  <c r="I21" i="9742"/>
  <c r="H21" i="9742"/>
  <c r="F21" i="9742"/>
  <c r="G21" i="9742" s="1"/>
  <c r="C21" i="9742"/>
  <c r="V20" i="9742"/>
  <c r="L20" i="9742"/>
  <c r="K20" i="9742"/>
  <c r="I20" i="9742"/>
  <c r="H20" i="9742"/>
  <c r="F20" i="9742"/>
  <c r="G20" i="9742" s="1"/>
  <c r="C20" i="9742"/>
  <c r="K19" i="9742"/>
  <c r="I19" i="9742"/>
  <c r="H19" i="9742"/>
  <c r="F19" i="9742"/>
  <c r="G19" i="9742" s="1"/>
  <c r="C19" i="9742"/>
  <c r="V18" i="9742"/>
  <c r="L18" i="9742"/>
  <c r="K18" i="9742"/>
  <c r="I18" i="9742"/>
  <c r="H18" i="9742"/>
  <c r="G18" i="9742"/>
  <c r="F18" i="9742"/>
  <c r="C18" i="9742"/>
  <c r="I5" i="9742"/>
  <c r="V24" i="9741"/>
  <c r="L24" i="9741"/>
  <c r="K24" i="9741"/>
  <c r="I24" i="9741"/>
  <c r="H24" i="9741"/>
  <c r="F24" i="9741"/>
  <c r="G24" i="9741" s="1"/>
  <c r="C24" i="9741"/>
  <c r="V23" i="9741"/>
  <c r="L23" i="9741"/>
  <c r="K23" i="9741"/>
  <c r="I23" i="9741"/>
  <c r="H23" i="9741"/>
  <c r="F23" i="9741"/>
  <c r="G23" i="9741" s="1"/>
  <c r="C23" i="9741"/>
  <c r="U27" i="9741"/>
  <c r="T27" i="9741"/>
  <c r="O27" i="9741"/>
  <c r="N27" i="9741"/>
  <c r="M27" i="9741"/>
  <c r="D27" i="9741"/>
  <c r="V25" i="9741"/>
  <c r="L25" i="9741"/>
  <c r="K25" i="9741"/>
  <c r="I25" i="9741"/>
  <c r="H25" i="9741"/>
  <c r="F25" i="9741"/>
  <c r="G25" i="9741" s="1"/>
  <c r="C25" i="9741"/>
  <c r="V22" i="9741"/>
  <c r="L22" i="9741"/>
  <c r="K22" i="9741"/>
  <c r="I22" i="9741"/>
  <c r="H22" i="9741"/>
  <c r="F22" i="9741"/>
  <c r="G22" i="9741" s="1"/>
  <c r="C22" i="9741"/>
  <c r="V21" i="9741"/>
  <c r="L21" i="9741"/>
  <c r="K21" i="9741"/>
  <c r="I21" i="9741"/>
  <c r="H21" i="9741"/>
  <c r="F21" i="9741"/>
  <c r="G21" i="9741" s="1"/>
  <c r="C21" i="9741"/>
  <c r="V20" i="9741"/>
  <c r="L20" i="9741"/>
  <c r="K20" i="9741"/>
  <c r="I20" i="9741"/>
  <c r="H20" i="9741"/>
  <c r="G20" i="9741"/>
  <c r="F20" i="9741"/>
  <c r="C20" i="9741"/>
  <c r="V19" i="9741"/>
  <c r="L19" i="9741"/>
  <c r="K19" i="9741"/>
  <c r="I19" i="9741"/>
  <c r="H19" i="9741"/>
  <c r="F19" i="9741"/>
  <c r="G19" i="9741" s="1"/>
  <c r="C19" i="9741"/>
  <c r="V18" i="9741"/>
  <c r="L18" i="9741"/>
  <c r="K18" i="9741"/>
  <c r="I18" i="9741"/>
  <c r="H18" i="9741"/>
  <c r="G18" i="9741"/>
  <c r="F18" i="9741"/>
  <c r="C18" i="9741"/>
  <c r="I5" i="9741"/>
  <c r="U27" i="9740"/>
  <c r="T27" i="9740"/>
  <c r="O27" i="9740"/>
  <c r="N27" i="9740"/>
  <c r="M27" i="9740"/>
  <c r="D27" i="9740"/>
  <c r="V25" i="9740"/>
  <c r="L25" i="9740"/>
  <c r="K25" i="9740"/>
  <c r="I25" i="9740"/>
  <c r="H25" i="9740"/>
  <c r="F25" i="9740"/>
  <c r="G25" i="9740" s="1"/>
  <c r="C25" i="9740"/>
  <c r="V24" i="9740"/>
  <c r="L24" i="9740"/>
  <c r="K24" i="9740"/>
  <c r="I24" i="9740"/>
  <c r="H24" i="9740"/>
  <c r="F24" i="9740"/>
  <c r="G24" i="9740" s="1"/>
  <c r="C24" i="9740"/>
  <c r="V23" i="9740"/>
  <c r="L23" i="9740"/>
  <c r="K23" i="9740"/>
  <c r="I23" i="9740"/>
  <c r="H23" i="9740"/>
  <c r="F23" i="9740"/>
  <c r="G23" i="9740" s="1"/>
  <c r="C23" i="9740"/>
  <c r="V22" i="9740"/>
  <c r="L22" i="9740"/>
  <c r="K22" i="9740"/>
  <c r="I22" i="9740"/>
  <c r="H22" i="9740"/>
  <c r="F22" i="9740"/>
  <c r="G22" i="9740" s="1"/>
  <c r="C22" i="9740"/>
  <c r="V21" i="9740"/>
  <c r="L21" i="9740"/>
  <c r="K21" i="9740"/>
  <c r="I21" i="9740"/>
  <c r="H21" i="9740"/>
  <c r="F21" i="9740"/>
  <c r="G21" i="9740" s="1"/>
  <c r="C21" i="9740"/>
  <c r="V20" i="9740"/>
  <c r="L20" i="9740"/>
  <c r="K20" i="9740"/>
  <c r="I20" i="9740"/>
  <c r="H20" i="9740"/>
  <c r="G20" i="9740"/>
  <c r="F20" i="9740"/>
  <c r="C20" i="9740"/>
  <c r="V19" i="9740"/>
  <c r="L19" i="9740"/>
  <c r="K19" i="9740"/>
  <c r="I19" i="9740"/>
  <c r="H19" i="9740"/>
  <c r="F19" i="9740"/>
  <c r="G19" i="9740" s="1"/>
  <c r="C19" i="9740"/>
  <c r="V18" i="9740"/>
  <c r="L18" i="9740"/>
  <c r="K18" i="9740"/>
  <c r="I18" i="9740"/>
  <c r="H18" i="9740"/>
  <c r="G18" i="9740"/>
  <c r="F18" i="9740"/>
  <c r="C18" i="9740"/>
  <c r="I5" i="9740"/>
  <c r="V23" i="9739"/>
  <c r="I24" i="9739"/>
  <c r="K25" i="9739"/>
  <c r="U28" i="9739"/>
  <c r="T28" i="9739"/>
  <c r="O28" i="9739"/>
  <c r="N28" i="9739"/>
  <c r="M28" i="9739"/>
  <c r="V26" i="9739"/>
  <c r="L26" i="9739"/>
  <c r="K26" i="9739"/>
  <c r="I26" i="9739"/>
  <c r="H26" i="9739"/>
  <c r="F26" i="9739"/>
  <c r="G26" i="9739" s="1"/>
  <c r="C26" i="9739"/>
  <c r="L25" i="9739"/>
  <c r="F25" i="9739"/>
  <c r="G25" i="9739" s="1"/>
  <c r="L24" i="9739"/>
  <c r="K24" i="9739"/>
  <c r="F24" i="9739"/>
  <c r="G24" i="9739" s="1"/>
  <c r="C24" i="9739"/>
  <c r="L23" i="9739"/>
  <c r="K23" i="9739"/>
  <c r="I23" i="9739"/>
  <c r="F23" i="9739"/>
  <c r="G23" i="9739" s="1"/>
  <c r="C23" i="9739"/>
  <c r="V22" i="9739"/>
  <c r="L22" i="9739"/>
  <c r="K22" i="9739"/>
  <c r="I22" i="9739"/>
  <c r="H22" i="9739"/>
  <c r="F22" i="9739"/>
  <c r="G22" i="9739" s="1"/>
  <c r="C22" i="9739"/>
  <c r="V20" i="9739"/>
  <c r="L20" i="9739"/>
  <c r="K20" i="9739"/>
  <c r="I20" i="9739"/>
  <c r="H20" i="9739"/>
  <c r="G20" i="9739"/>
  <c r="F20" i="9739"/>
  <c r="C20" i="9739"/>
  <c r="V19" i="9739"/>
  <c r="L19" i="9739"/>
  <c r="K19" i="9739"/>
  <c r="I19" i="9739"/>
  <c r="H19" i="9739"/>
  <c r="F19" i="9739"/>
  <c r="G19" i="9739" s="1"/>
  <c r="C19" i="9739"/>
  <c r="V18" i="9739"/>
  <c r="L18" i="9739"/>
  <c r="K18" i="9739"/>
  <c r="I18" i="9739"/>
  <c r="H18" i="9739"/>
  <c r="G18" i="9739"/>
  <c r="F18" i="9739"/>
  <c r="C18" i="9739"/>
  <c r="I5" i="9739"/>
  <c r="V21" i="9738"/>
  <c r="L21" i="9738"/>
  <c r="K21" i="9738"/>
  <c r="I21" i="9738"/>
  <c r="H21" i="9738"/>
  <c r="F21" i="9738"/>
  <c r="G21" i="9738" s="1"/>
  <c r="C21" i="9738"/>
  <c r="D31" i="9738"/>
  <c r="U31" i="9738"/>
  <c r="T31" i="9738"/>
  <c r="O31" i="9738"/>
  <c r="N31" i="9738"/>
  <c r="M31" i="9738"/>
  <c r="V29" i="9738"/>
  <c r="L29" i="9738"/>
  <c r="K29" i="9738"/>
  <c r="I29" i="9738"/>
  <c r="H29" i="9738"/>
  <c r="F29" i="9738"/>
  <c r="G29" i="9738" s="1"/>
  <c r="C29" i="9738"/>
  <c r="V22" i="9738"/>
  <c r="L22" i="9738"/>
  <c r="K22" i="9738"/>
  <c r="I22" i="9738"/>
  <c r="H22" i="9738"/>
  <c r="F22" i="9738"/>
  <c r="G22" i="9738" s="1"/>
  <c r="C22" i="9738"/>
  <c r="V20" i="9738"/>
  <c r="L20" i="9738"/>
  <c r="K20" i="9738"/>
  <c r="I20" i="9738"/>
  <c r="H20" i="9738"/>
  <c r="F20" i="9738"/>
  <c r="G20" i="9738" s="1"/>
  <c r="C20" i="9738"/>
  <c r="V19" i="9738"/>
  <c r="L19" i="9738"/>
  <c r="K19" i="9738"/>
  <c r="I19" i="9738"/>
  <c r="H19" i="9738"/>
  <c r="F19" i="9738"/>
  <c r="G19" i="9738" s="1"/>
  <c r="C19" i="9738"/>
  <c r="V18" i="9738"/>
  <c r="L18" i="9738"/>
  <c r="K18" i="9738"/>
  <c r="I18" i="9738"/>
  <c r="H18" i="9738"/>
  <c r="G18" i="9738"/>
  <c r="F18" i="9738"/>
  <c r="C18" i="9738"/>
  <c r="V28" i="9738"/>
  <c r="L28" i="9738"/>
  <c r="K28" i="9738"/>
  <c r="I28" i="9738"/>
  <c r="H28" i="9738"/>
  <c r="F28" i="9738"/>
  <c r="G28" i="9738" s="1"/>
  <c r="C28" i="9738"/>
  <c r="V27" i="9738"/>
  <c r="L27" i="9738"/>
  <c r="K27" i="9738"/>
  <c r="I27" i="9738"/>
  <c r="H27" i="9738"/>
  <c r="F27" i="9738"/>
  <c r="G27" i="9738" s="1"/>
  <c r="C27" i="9738"/>
  <c r="V26" i="9738"/>
  <c r="L26" i="9738"/>
  <c r="K26" i="9738"/>
  <c r="I26" i="9738"/>
  <c r="H26" i="9738"/>
  <c r="F26" i="9738"/>
  <c r="G26" i="9738" s="1"/>
  <c r="C26" i="9738"/>
  <c r="V25" i="9738"/>
  <c r="L25" i="9738"/>
  <c r="K25" i="9738"/>
  <c r="I25" i="9738"/>
  <c r="H25" i="9738"/>
  <c r="F25" i="9738"/>
  <c r="G25" i="9738" s="1"/>
  <c r="C25" i="9738"/>
  <c r="V24" i="9738"/>
  <c r="L24" i="9738"/>
  <c r="K24" i="9738"/>
  <c r="I24" i="9738"/>
  <c r="H24" i="9738"/>
  <c r="F24" i="9738"/>
  <c r="G24" i="9738" s="1"/>
  <c r="C24" i="9738"/>
  <c r="V23" i="9738"/>
  <c r="L23" i="9738"/>
  <c r="K23" i="9738"/>
  <c r="I23" i="9738"/>
  <c r="H23" i="9738"/>
  <c r="G23" i="9738"/>
  <c r="F23" i="9738"/>
  <c r="C23" i="9738"/>
  <c r="I5" i="9738"/>
  <c r="V28" i="9737"/>
  <c r="V30" i="9737"/>
  <c r="V25" i="9737"/>
  <c r="I30" i="9737"/>
  <c r="C30" i="9737"/>
  <c r="V29" i="9737"/>
  <c r="L29" i="9737"/>
  <c r="K29" i="9737"/>
  <c r="I29" i="9737"/>
  <c r="H29" i="9737"/>
  <c r="F29" i="9737"/>
  <c r="G29" i="9737" s="1"/>
  <c r="C29" i="9737"/>
  <c r="K28" i="9737"/>
  <c r="I28" i="9737"/>
  <c r="C28" i="9737"/>
  <c r="V27" i="9737"/>
  <c r="L27" i="9737"/>
  <c r="K27" i="9737"/>
  <c r="I27" i="9737"/>
  <c r="H27" i="9737"/>
  <c r="F27" i="9737"/>
  <c r="G27" i="9737" s="1"/>
  <c r="C27" i="9737"/>
  <c r="V26" i="9737"/>
  <c r="L26" i="9737"/>
  <c r="K26" i="9737"/>
  <c r="I26" i="9737"/>
  <c r="H26" i="9737"/>
  <c r="F26" i="9737"/>
  <c r="G26" i="9737" s="1"/>
  <c r="C26" i="9737"/>
  <c r="K23" i="9737"/>
  <c r="V19" i="9737"/>
  <c r="V22" i="9737"/>
  <c r="L22" i="9737"/>
  <c r="K22" i="9737"/>
  <c r="I22" i="9737"/>
  <c r="H22" i="9737"/>
  <c r="F22" i="9737"/>
  <c r="G22" i="9737" s="1"/>
  <c r="C22" i="9737"/>
  <c r="V21" i="9737"/>
  <c r="L21" i="9737"/>
  <c r="K21" i="9737"/>
  <c r="I21" i="9737"/>
  <c r="H21" i="9737"/>
  <c r="F21" i="9737"/>
  <c r="G21" i="9737" s="1"/>
  <c r="C21" i="9737"/>
  <c r="V20" i="9737"/>
  <c r="L20" i="9737"/>
  <c r="K20" i="9737"/>
  <c r="I20" i="9737"/>
  <c r="H20" i="9737"/>
  <c r="F20" i="9737"/>
  <c r="G20" i="9737" s="1"/>
  <c r="C20" i="9737"/>
  <c r="U33" i="9737"/>
  <c r="T33" i="9737"/>
  <c r="O33" i="9737"/>
  <c r="N33" i="9737"/>
  <c r="M33" i="9737"/>
  <c r="V31" i="9737"/>
  <c r="L31" i="9737"/>
  <c r="K31" i="9737"/>
  <c r="I31" i="9737"/>
  <c r="H31" i="9737"/>
  <c r="G31" i="9737"/>
  <c r="F31" i="9737"/>
  <c r="C31" i="9737"/>
  <c r="V24" i="9737"/>
  <c r="L24" i="9737"/>
  <c r="K24" i="9737"/>
  <c r="I24" i="9737"/>
  <c r="H24" i="9737"/>
  <c r="G24" i="9737"/>
  <c r="F24" i="9737"/>
  <c r="C24" i="9737"/>
  <c r="L23" i="9737"/>
  <c r="I23" i="9737"/>
  <c r="F23" i="9737"/>
  <c r="G23" i="9737" s="1"/>
  <c r="K19" i="9737"/>
  <c r="I19" i="9737"/>
  <c r="C19" i="9737"/>
  <c r="V18" i="9737"/>
  <c r="L18" i="9737"/>
  <c r="K18" i="9737"/>
  <c r="I18" i="9737"/>
  <c r="H18" i="9737"/>
  <c r="G18" i="9737"/>
  <c r="F18" i="9737"/>
  <c r="C18" i="9737"/>
  <c r="I5" i="9737"/>
  <c r="D29" i="9736"/>
  <c r="I5" i="9736"/>
  <c r="C18" i="9736"/>
  <c r="F18" i="9736"/>
  <c r="G18" i="9736"/>
  <c r="H18" i="9736"/>
  <c r="I18" i="9736"/>
  <c r="K18" i="9736"/>
  <c r="L18" i="9736"/>
  <c r="V18" i="9736"/>
  <c r="C19" i="9736"/>
  <c r="F19" i="9736"/>
  <c r="G19" i="9736" s="1"/>
  <c r="H19" i="9736"/>
  <c r="I19" i="9736"/>
  <c r="K19" i="9736"/>
  <c r="L19" i="9736"/>
  <c r="V19" i="9736"/>
  <c r="C20" i="9736"/>
  <c r="F20" i="9736"/>
  <c r="G20" i="9736"/>
  <c r="H20" i="9736"/>
  <c r="I20" i="9736"/>
  <c r="K20" i="9736"/>
  <c r="L20" i="9736"/>
  <c r="V20" i="9736"/>
  <c r="C21" i="9736"/>
  <c r="F21" i="9736"/>
  <c r="G21" i="9736" s="1"/>
  <c r="H21" i="9736"/>
  <c r="I21" i="9736"/>
  <c r="K21" i="9736"/>
  <c r="L21" i="9736"/>
  <c r="V21" i="9736"/>
  <c r="C22" i="9736"/>
  <c r="F22" i="9736"/>
  <c r="G22" i="9736" s="1"/>
  <c r="H22" i="9736"/>
  <c r="I22" i="9736"/>
  <c r="K22" i="9736"/>
  <c r="L22" i="9736"/>
  <c r="V22" i="9736"/>
  <c r="C23" i="9736"/>
  <c r="F23" i="9736"/>
  <c r="G23" i="9736" s="1"/>
  <c r="H23" i="9736"/>
  <c r="I23" i="9736"/>
  <c r="K23" i="9736"/>
  <c r="L23" i="9736"/>
  <c r="V23" i="9736"/>
  <c r="C24" i="9736"/>
  <c r="F24" i="9736"/>
  <c r="G24" i="9736"/>
  <c r="H24" i="9736"/>
  <c r="I24" i="9736"/>
  <c r="K24" i="9736"/>
  <c r="L24" i="9736"/>
  <c r="V24" i="9736"/>
  <c r="C25" i="9736"/>
  <c r="F25" i="9736"/>
  <c r="G25" i="9736" s="1"/>
  <c r="H25" i="9736"/>
  <c r="I25" i="9736"/>
  <c r="K25" i="9736"/>
  <c r="L25" i="9736"/>
  <c r="V25" i="9736"/>
  <c r="C26" i="9736"/>
  <c r="F26" i="9736"/>
  <c r="G26" i="9736" s="1"/>
  <c r="H26" i="9736"/>
  <c r="I26" i="9736"/>
  <c r="K26" i="9736"/>
  <c r="L26" i="9736"/>
  <c r="V26" i="9736"/>
  <c r="C27" i="9736"/>
  <c r="F27" i="9736"/>
  <c r="G27" i="9736"/>
  <c r="H27" i="9736"/>
  <c r="I27" i="9736"/>
  <c r="K27" i="9736"/>
  <c r="L27" i="9736"/>
  <c r="V27" i="9736"/>
  <c r="M29" i="9736"/>
  <c r="N29" i="9736"/>
  <c r="O29" i="9736"/>
  <c r="T29" i="9736"/>
  <c r="U29" i="9736"/>
  <c r="V27" i="9740" l="1"/>
  <c r="L32" i="9746"/>
  <c r="G32" i="9746"/>
  <c r="V29" i="9744"/>
  <c r="K29" i="9744"/>
  <c r="L29" i="9744"/>
  <c r="G29" i="9744"/>
  <c r="G29" i="9736"/>
  <c r="V29" i="9736"/>
  <c r="K29" i="9736"/>
  <c r="L29" i="9736"/>
  <c r="K27" i="9743"/>
  <c r="L27" i="9743"/>
  <c r="V27" i="9743"/>
  <c r="G27" i="9743"/>
  <c r="I25" i="9742"/>
  <c r="D27" i="9742"/>
  <c r="F25" i="9742"/>
  <c r="G25" i="9742" s="1"/>
  <c r="K27" i="9742"/>
  <c r="L19" i="9742"/>
  <c r="V27" i="9742"/>
  <c r="K27" i="9741"/>
  <c r="L27" i="9741"/>
  <c r="V27" i="9741"/>
  <c r="G27" i="9741"/>
  <c r="K27" i="9740"/>
  <c r="G27" i="9740"/>
  <c r="L27" i="9740"/>
  <c r="H25" i="9739"/>
  <c r="V25" i="9739"/>
  <c r="H24" i="9739"/>
  <c r="V24" i="9739"/>
  <c r="I25" i="9739"/>
  <c r="H23" i="9739"/>
  <c r="C25" i="9739"/>
  <c r="I21" i="9739"/>
  <c r="K21" i="9739"/>
  <c r="K28" i="9739" s="1"/>
  <c r="D28" i="9739"/>
  <c r="V21" i="9739"/>
  <c r="H21" i="9739"/>
  <c r="L21" i="9739"/>
  <c r="F21" i="9739"/>
  <c r="G21" i="9739" s="1"/>
  <c r="G28" i="9739" s="1"/>
  <c r="C21" i="9739"/>
  <c r="L28" i="9739"/>
  <c r="L31" i="9738"/>
  <c r="V31" i="9738"/>
  <c r="K31" i="9738"/>
  <c r="G31" i="9738"/>
  <c r="D33" i="9737"/>
  <c r="F28" i="9737"/>
  <c r="G28" i="9737" s="1"/>
  <c r="L28" i="9737"/>
  <c r="F30" i="9737"/>
  <c r="G30" i="9737" s="1"/>
  <c r="L30" i="9737"/>
  <c r="K30" i="9737"/>
  <c r="H28" i="9737"/>
  <c r="H30" i="9737"/>
  <c r="I25" i="9737"/>
  <c r="C25" i="9737"/>
  <c r="K25" i="9737"/>
  <c r="F25" i="9737"/>
  <c r="G25" i="9737" s="1"/>
  <c r="L25" i="9737"/>
  <c r="H25" i="9737"/>
  <c r="H23" i="9737"/>
  <c r="V23" i="9737"/>
  <c r="V33" i="9737" s="1"/>
  <c r="C23" i="9737"/>
  <c r="F19" i="9737"/>
  <c r="G19" i="9737" s="1"/>
  <c r="L19" i="9737"/>
  <c r="H19" i="9737"/>
  <c r="V24" i="9734"/>
  <c r="L24" i="9734"/>
  <c r="K24" i="9734"/>
  <c r="I24" i="9734"/>
  <c r="H24" i="9734"/>
  <c r="F24" i="9734"/>
  <c r="G24" i="9734" s="1"/>
  <c r="C24" i="9734"/>
  <c r="V25" i="9734"/>
  <c r="L25" i="9734"/>
  <c r="K25" i="9734"/>
  <c r="I25" i="9734"/>
  <c r="H25" i="9734"/>
  <c r="F25" i="9734"/>
  <c r="G25" i="9734" s="1"/>
  <c r="C25" i="9734"/>
  <c r="V23" i="9734"/>
  <c r="L23" i="9734"/>
  <c r="K23" i="9734"/>
  <c r="I23" i="9734"/>
  <c r="H23" i="9734"/>
  <c r="G23" i="9734"/>
  <c r="F23" i="9734"/>
  <c r="C23" i="9734"/>
  <c r="D22" i="9734"/>
  <c r="D21" i="9734"/>
  <c r="D19" i="9734"/>
  <c r="L27" i="9742" l="1"/>
  <c r="G27" i="9742"/>
  <c r="V28" i="9739"/>
  <c r="K33" i="9737"/>
  <c r="D28" i="9734"/>
  <c r="L33" i="9737"/>
  <c r="G33" i="9737"/>
  <c r="K22" i="9734"/>
  <c r="U28" i="9734"/>
  <c r="T28" i="9734"/>
  <c r="O28" i="9734"/>
  <c r="N28" i="9734"/>
  <c r="M28" i="9734"/>
  <c r="V26" i="9734"/>
  <c r="L26" i="9734"/>
  <c r="K26" i="9734"/>
  <c r="I26" i="9734"/>
  <c r="H26" i="9734"/>
  <c r="G26" i="9734"/>
  <c r="F26" i="9734"/>
  <c r="C26" i="9734"/>
  <c r="L22" i="9734"/>
  <c r="F22" i="9734"/>
  <c r="G22" i="9734" s="1"/>
  <c r="V18" i="9734"/>
  <c r="L18" i="9734"/>
  <c r="K18" i="9734"/>
  <c r="I18" i="9734"/>
  <c r="H18" i="9734"/>
  <c r="G18" i="9734"/>
  <c r="F18" i="9734"/>
  <c r="C18" i="9734"/>
  <c r="V21" i="9734"/>
  <c r="L21" i="9734"/>
  <c r="K21" i="9734"/>
  <c r="I21" i="9734"/>
  <c r="H21" i="9734"/>
  <c r="F21" i="9734"/>
  <c r="G21" i="9734" s="1"/>
  <c r="C21" i="9734"/>
  <c r="V20" i="9734"/>
  <c r="L20" i="9734"/>
  <c r="K20" i="9734"/>
  <c r="I20" i="9734"/>
  <c r="H20" i="9734"/>
  <c r="F20" i="9734"/>
  <c r="G20" i="9734" s="1"/>
  <c r="C20" i="9734"/>
  <c r="V19" i="9734"/>
  <c r="L19" i="9734"/>
  <c r="K19" i="9734"/>
  <c r="I19" i="9734"/>
  <c r="H19" i="9734"/>
  <c r="F19" i="9734"/>
  <c r="G19" i="9734" s="1"/>
  <c r="C19" i="9734"/>
  <c r="I5" i="9734"/>
  <c r="K28" i="9734" l="1"/>
  <c r="G28" i="9734"/>
  <c r="L28" i="9734"/>
  <c r="H22" i="9734"/>
  <c r="V22" i="9734"/>
  <c r="V28" i="9734" s="1"/>
  <c r="I22" i="9734"/>
  <c r="C22" i="9734"/>
  <c r="E8" i="5589" l="1"/>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<sst xmlns="http://schemas.openxmlformats.org/spreadsheetml/2006/main" count="10749" uniqueCount="1041">
  <si>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</si>
  <si>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</si>
  <si>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</si>
  <si>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</si>
  <si>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</si>
  <si>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</si>
  <si>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</si>
  <si>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</si>
  <si>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</si>
  <si>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</si>
  <si>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</si>
  <si>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</si>
  <si>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</si>
  <si>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</si>
  <si>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</si>
  <si>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</si>
  <si>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</si>
  <si>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</si>
  <si>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</si>
  <si>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</si>
  <si>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</si>
  <si>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</si>
  <si>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</si>
  <si>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</si>
  <si>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</si>
  <si>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</si>
  <si>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</si>
  <si>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</si>
  <si>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</si>
  <si>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</si>
  <si>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</si>
  <si>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</si>
  <si>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</si>
  <si>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</si>
  <si>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</si>
  <si>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</si>
  <si>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</si>
  <si>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</si>
  <si>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</si>
  <si>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</si>
  <si>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</si>
  <si>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</si>
  <si>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</si>
  <si>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</si>
  <si>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</si>
  <si>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</si>
  <si>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</si>
  <si>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</si>
  <si>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</si>
  <si>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</si>
  <si>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</si>
  <si>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</si>
  <si>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</si>
  <si>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</si>
  <si>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</si>
  <si>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</si>
  <si>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</si>
  <si>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</si>
  <si>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</si>
  <si>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</si>
  <si>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</si>
  <si>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</si>
  <si>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</si>
  <si>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</si>
  <si>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</si>
  <si>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</si>
  <si>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</si>
  <si>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</si>
  <si>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</si>
  <si>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</si>
  <si>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</si>
  <si>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</si>
  <si>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</si>
  <si>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</si>
  <si>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</si>
  <si>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</si>
  <si>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</si>
  <si>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</si>
  <si>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</si>
  <si>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</si>
  <si>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</si>
  <si>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</si>
  <si>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</si>
  <si>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</si>
  <si>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</si>
  <si>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</si>
  <si>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</si>
  <si>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</si>
  <si>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</si>
  <si>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</si>
  <si>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</si>
  <si>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</si>
  <si>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</si>
  <si>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</si>
  <si>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</si>
  <si>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</si>
  <si>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</si>
  <si>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</si>
  <si>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</si>
  <si>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</si>
  <si>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</si>
  <si>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</si>
  <si>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</si>
  <si>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</si>
  <si>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</si>
  <si>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</si>
  <si>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</si>
  <si>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</si>
  <si>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</si>
  <si>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</si>
  <si>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</si>
  <si>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</si>
  <si>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</si>
  <si>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</si>
  <si>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</si>
  <si>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</si>
  <si>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</si>
  <si>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</si>
  <si>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</si>
  <si>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</si>
  <si>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</si>
  <si>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</si>
  <si>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</si>
  <si>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</si>
  <si>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</si>
  <si>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</si>
  <si>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</si>
  <si>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</si>
  <si>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</si>
  <si>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</si>
  <si>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</si>
  <si>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</si>
  <si>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</si>
  <si>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</si>
  <si>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</si>
  <si>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</si>
  <si>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</si>
  <si>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</si>
  <si>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</si>
  <si>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</si>
  <si>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</si>
  <si>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</si>
  <si>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</si>
  <si>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</si>
  <si>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</si>
  <si>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</si>
  <si>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</si>
  <si>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</si>
  <si>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</si>
  <si>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</si>
  <si>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</si>
  <si>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</si>
  <si>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</si>
  <si>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</si>
  <si>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</si>
  <si>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</si>
  <si>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</si>
  <si>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</si>
  <si>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</si>
  <si>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</si>
  <si>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</si>
  <si>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</si>
  <si>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</si>
  <si>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</si>
  <si>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</si>
  <si>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</si>
  <si>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</si>
  <si>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</si>
  <si>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</si>
  <si>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</si>
  <si>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</si>
  <si>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</si>
  <si>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</si>
  <si>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</si>
  <si>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</si>
  <si>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</si>
  <si>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</si>
  <si>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</si>
  <si>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</si>
  <si>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</si>
  <si>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</si>
  <si>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</si>
  <si>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</si>
  <si>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</si>
  <si>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</si>
  <si>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</si>
  <si>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</si>
  <si>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</si>
  <si>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</si>
  <si>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</si>
  <si>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</si>
  <si>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</si>
  <si>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</si>
  <si>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</si>
  <si>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</si>
  <si>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</si>
  <si>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</si>
  <si>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</si>
  <si>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</si>
  <si>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</si>
  <si>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</si>
  <si>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</si>
  <si>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</si>
  <si>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</si>
  <si>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</si>
  <si>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</si>
  <si>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</si>
  <si>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</si>
  <si>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</si>
  <si>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</si>
  <si>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</si>
  <si>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</si>
  <si>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</si>
  <si>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</si>
  <si>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</si>
  <si>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</si>
  <si>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</si>
  <si>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</si>
  <si>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</si>
  <si>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</si>
  <si>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</si>
  <si>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</si>
  <si>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</si>
  <si>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</si>
  <si>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</si>
  <si>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</si>
  <si>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</si>
  <si>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</si>
  <si>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</si>
  <si>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</si>
  <si>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</si>
  <si>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</si>
  <si>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</si>
  <si>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</si>
  <si>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</si>
  <si>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</si>
  <si>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</si>
  <si>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</si>
  <si>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</si>
  <si>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</si>
  <si>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</si>
  <si>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</si>
  <si>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</si>
  <si>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</si>
  <si>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</si>
  <si>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</si>
  <si>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</si>
  <si>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</si>
  <si>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</si>
  <si>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</si>
  <si>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</si>
  <si>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</si>
  <si>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</si>
  <si>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</si>
  <si>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</si>
  <si>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</si>
  <si>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</si>
  <si>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</si>
  <si>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</si>
  <si>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</si>
  <si>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</si>
  <si>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</si>
  <si>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</si>
  <si>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</si>
  <si>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</si>
  <si>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</si>
  <si>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</si>
  <si>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</si>
  <si>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</si>
  <si>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</si>
  <si>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</si>
  <si>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</si>
  <si>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</si>
  <si>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</si>
  <si>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</si>
  <si>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</si>
  <si>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</si>
  <si>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</si>
  <si>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</si>
  <si>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</si>
  <si>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</si>
  <si>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</si>
  <si>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</si>
  <si>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</si>
  <si>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</si>
  <si>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</si>
  <si>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</si>
  <si>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</si>
  <si>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</si>
  <si>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</si>
  <si>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</si>
  <si>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</si>
  <si>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</si>
  <si>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</si>
  <si>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</si>
  <si>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</si>
  <si>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</si>
  <si>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</si>
  <si>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</si>
  <si>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</si>
  <si>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</si>
  <si>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</si>
  <si>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</si>
  <si>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</si>
  <si>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</si>
  <si>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</si>
  <si>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</si>
  <si>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</si>
  <si>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</si>
  <si>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</si>
  <si>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</si>
  <si>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</si>
  <si>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</si>
  <si>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</si>
  <si>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</si>
  <si>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</si>
  <si>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</si>
  <si>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</si>
  <si>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</si>
  <si>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</si>
  <si>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</si>
  <si>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</si>
  <si>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</si>
  <si>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</si>
  <si>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</si>
  <si>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</si>
  <si>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</si>
  <si>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</si>
  <si>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</si>
  <si>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</si>
  <si>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</si>
  <si>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</si>
  <si>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</si>
  <si>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</si>
  <si>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</si>
  <si>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</si>
  <si>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</si>
  <si>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</si>
  <si>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</si>
  <si>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</si>
  <si>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</si>
  <si>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</si>
  <si>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</si>
  <si>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</si>
  <si>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</si>
  <si>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</si>
  <si>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</si>
  <si>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</si>
  <si>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</si>
  <si>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</si>
  <si>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</si>
  <si>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</si>
  <si>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</si>
  <si>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</si>
  <si>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</si>
  <si>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</si>
  <si>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</si>
  <si>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</si>
  <si>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</si>
  <si>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</si>
  <si>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</si>
  <si>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</si>
  <si>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</si>
  <si>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</si>
  <si>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</si>
  <si>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</si>
  <si>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</si>
  <si>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</si>
  <si>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</si>
  <si>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</si>
  <si>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</si>
  <si>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</si>
  <si>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</si>
  <si>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</si>
  <si>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</si>
  <si>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</si>
  <si>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</si>
  <si>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</si>
  <si>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</si>
  <si>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</si>
  <si>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</si>
  <si>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</si>
  <si>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</si>
  <si>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</si>
  <si>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</si>
  <si>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</si>
  <si>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</si>
  <si>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</si>
  <si>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</si>
  <si>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</si>
  <si>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</si>
  <si>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</si>
  <si>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</si>
  <si>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</si>
  <si>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</si>
  <si>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</si>
  <si>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</si>
  <si>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</si>
  <si>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</si>
  <si>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</si>
  <si>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</si>
  <si>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</si>
  <si>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</si>
  <si>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</si>
  <si>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</si>
  <si>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</si>
  <si>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</si>
  <si>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</si>
  <si>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</si>
  <si>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</si>
  <si>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</si>
  <si>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</si>
  <si>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</si>
  <si>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</si>
  <si>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</si>
  <si>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</si>
  <si>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</si>
  <si>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</si>
  <si>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</si>
  <si>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</si>
  <si>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</si>
  <si>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</si>
  <si>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</si>
  <si>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</si>
  <si>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</si>
  <si>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</si>
  <si>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</si>
  <si>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</si>
  <si>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</si>
  <si>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</si>
  <si>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</si>
  <si>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</si>
  <si>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</si>
  <si>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</si>
  <si>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</si>
  <si>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</si>
  <si>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</si>
  <si>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</si>
  <si>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</si>
  <si>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</si>
  <si>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</si>
  <si>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</si>
  <si>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</si>
  <si>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</si>
  <si>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</si>
  <si>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</si>
  <si>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</si>
  <si>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</si>
  <si>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</si>
  <si>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</si>
  <si>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</si>
  <si>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</si>
  <si>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</si>
  <si>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</si>
  <si>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</si>
  <si>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</si>
  <si>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</si>
  <si>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</si>
  <si>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</si>
  <si>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</si>
  <si>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</si>
  <si>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</si>
  <si>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</si>
  <si>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</si>
  <si>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</si>
  <si>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</si>
  <si>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</si>
  <si>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</si>
  <si>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</si>
  <si>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</si>
  <si>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</si>
  <si>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</si>
  <si>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</si>
  <si>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</si>
  <si>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</si>
  <si>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</si>
  <si>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</si>
  <si>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</si>
  <si>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</si>
  <si>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</si>
  <si>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</si>
  <si>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</si>
  <si>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</si>
  <si>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</si>
  <si>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</si>
  <si>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</si>
  <si>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</si>
  <si>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</si>
  <si>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</si>
  <si>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</si>
  <si>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</si>
  <si>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</si>
  <si>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</si>
  <si>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</si>
  <si>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</si>
  <si>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</si>
  <si>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</si>
  <si>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</si>
  <si>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</si>
  <si>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</si>
  <si>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</si>
  <si>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</si>
  <si>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</si>
  <si>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</si>
  <si>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</si>
  <si>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</si>
  <si>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</si>
  <si>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</si>
  <si>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</si>
  <si>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</si>
  <si>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</si>
  <si>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</si>
  <si>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</si>
  <si>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</si>
  <si>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</si>
  <si>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</si>
  <si>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</si>
  <si>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</si>
  <si>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1 X 20'</t>
  </si>
  <si>
    <t>FACILTY</t>
  </si>
  <si>
    <t>[ V ]    KITE</t>
  </si>
  <si>
    <t>[     ]    NON KITE</t>
  </si>
  <si>
    <t>Jl. Rawagelam I No.5</t>
  </si>
  <si>
    <t>1 X 40'H</t>
  </si>
  <si>
    <t>[    ]   Please Combine</t>
  </si>
  <si>
    <t>GB1K PWH//AZ</t>
  </si>
  <si>
    <t>ZJ54420</t>
  </si>
  <si>
    <t>YAMAHA CORPORATION</t>
  </si>
  <si>
    <t>10 ~ 1 NAKAZAWA - CHO</t>
  </si>
  <si>
    <t>HAMAMATSU 430-8650</t>
  </si>
  <si>
    <t>JAPAN</t>
  </si>
  <si>
    <t>Y1000Y</t>
  </si>
  <si>
    <t>YAMAHA PIANO</t>
  </si>
  <si>
    <t>SHIMIZU</t>
  </si>
  <si>
    <t>ZW44850</t>
  </si>
  <si>
    <t>ZW44840</t>
  </si>
  <si>
    <t>ZW44860</t>
  </si>
  <si>
    <t>ZW44870</t>
  </si>
  <si>
    <t>U. FRONT BOARD BACK YI KURO</t>
  </si>
  <si>
    <t>U. FRONT BOARD BACK YI KIJI</t>
  </si>
  <si>
    <t>Fall Board YU121C PE (V/P)</t>
  </si>
  <si>
    <t>WE94850</t>
  </si>
  <si>
    <t>M2 SDW//JZ WITH BENCH</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</si>
  <si>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</si>
  <si>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</si>
  <si>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</si>
  <si>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</si>
  <si>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</si>
  <si>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</si>
  <si>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</si>
  <si>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</si>
  <si>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</si>
  <si>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</si>
  <si>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</si>
  <si>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</si>
  <si>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</si>
  <si>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</si>
  <si>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</si>
  <si>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</si>
  <si>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</si>
  <si>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</si>
  <si>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</si>
  <si>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</si>
  <si>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</si>
  <si>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</si>
  <si>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</si>
  <si>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</si>
  <si>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</si>
  <si>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</si>
  <si>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</si>
  <si>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</si>
  <si>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</si>
  <si>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</si>
  <si>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</si>
  <si>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</si>
  <si>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</si>
  <si>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</si>
  <si>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</si>
  <si>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</si>
  <si>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</si>
  <si>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</si>
  <si>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</si>
  <si>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</si>
  <si>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</si>
  <si>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</si>
  <si>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</si>
  <si>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</si>
  <si>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</si>
  <si>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</si>
  <si>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</si>
  <si>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</si>
  <si>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</si>
  <si>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</si>
  <si>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</si>
  <si>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</si>
  <si>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</si>
  <si>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</si>
  <si>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</si>
  <si>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</si>
  <si>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</si>
  <si>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</si>
  <si>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</si>
  <si>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</si>
  <si>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</si>
  <si>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</si>
  <si>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</si>
  <si>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</si>
  <si>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</si>
  <si>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</si>
  <si>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</si>
  <si>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</si>
  <si>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</si>
  <si>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</si>
  <si>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</si>
  <si>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</si>
  <si>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</si>
  <si>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</si>
  <si>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</si>
  <si>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</si>
  <si>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</si>
  <si>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</si>
  <si>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</si>
  <si>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</si>
  <si>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</si>
  <si>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</si>
  <si>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</si>
  <si>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</si>
  <si>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</si>
  <si>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</si>
  <si>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</si>
  <si>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</si>
  <si>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</si>
  <si>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</si>
  <si>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</si>
  <si>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</si>
  <si>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</si>
  <si>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</si>
  <si>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</si>
  <si>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</si>
  <si>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</si>
  <si>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</si>
  <si>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</si>
  <si>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</si>
  <si>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</si>
  <si>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</si>
  <si>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</si>
  <si>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</si>
  <si>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</si>
  <si>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</si>
  <si>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</si>
  <si>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</si>
  <si>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</si>
  <si>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</si>
  <si>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</si>
  <si>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</si>
  <si>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</si>
  <si>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</si>
  <si>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</si>
  <si>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</si>
  <si>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</si>
  <si>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</si>
  <si>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</si>
  <si>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</si>
  <si>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</si>
  <si>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</si>
  <si>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</si>
  <si>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</si>
  <si>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</si>
  <si>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</si>
  <si>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</si>
  <si>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</si>
  <si>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</si>
  <si>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</si>
  <si>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</si>
  <si>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</si>
  <si>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</si>
  <si>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</si>
  <si>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</si>
  <si>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</si>
  <si>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</si>
  <si>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</si>
  <si>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</si>
  <si>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</si>
  <si>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</si>
  <si>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</si>
  <si>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</si>
  <si>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</si>
  <si>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</si>
  <si>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</si>
  <si>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</si>
  <si>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</si>
  <si>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</si>
  <si>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</si>
  <si>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</si>
  <si>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</si>
  <si>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</si>
  <si>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</si>
  <si>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</si>
  <si>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</si>
  <si>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</si>
  <si>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</si>
  <si>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</si>
  <si>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</si>
  <si>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</si>
  <si>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</si>
  <si>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</si>
  <si>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</si>
  <si>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</si>
  <si>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</si>
  <si>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</si>
  <si>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</si>
  <si>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</si>
  <si>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</si>
  <si>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</si>
  <si>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</si>
  <si>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</si>
  <si>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</si>
  <si>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</si>
  <si>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</si>
  <si>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</si>
  <si>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</si>
  <si>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</si>
  <si>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</si>
  <si>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</si>
  <si>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</si>
  <si>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</si>
  <si>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</si>
  <si>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</si>
  <si>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</si>
  <si>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</si>
  <si>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</si>
  <si>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</si>
  <si>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</si>
  <si>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</si>
  <si>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</si>
  <si>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</si>
  <si>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</si>
  <si>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</si>
  <si>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</si>
  <si>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</si>
  <si>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</si>
  <si>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</si>
  <si>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</si>
  <si>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</si>
  <si>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</si>
  <si>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</si>
  <si>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</si>
  <si>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</si>
  <si>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</si>
  <si>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</si>
  <si>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</si>
  <si>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</si>
  <si>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</si>
  <si>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</si>
  <si>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</si>
  <si>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</si>
  <si>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</si>
  <si>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</si>
  <si>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</si>
  <si>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</si>
  <si>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</si>
  <si>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</si>
  <si>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</si>
  <si>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</si>
  <si>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</si>
  <si>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</si>
  <si>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</si>
  <si>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</si>
  <si>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</si>
  <si>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</si>
  <si>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</si>
  <si>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</si>
  <si>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</si>
  <si>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</si>
  <si>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</si>
  <si>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</si>
  <si>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</si>
  <si>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</si>
  <si>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</si>
  <si>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</si>
  <si>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</si>
  <si>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</si>
  <si>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</si>
  <si>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</si>
  <si>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</si>
  <si>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</si>
  <si>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</si>
  <si>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</si>
  <si>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</si>
  <si>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</si>
  <si>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</si>
  <si>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 V  ]  FCA      [    ]  C &amp; F</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</si>
  <si>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</si>
  <si>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</si>
  <si>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</si>
  <si>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</si>
  <si>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</si>
  <si>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</si>
  <si>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</si>
  <si>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</si>
  <si>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</si>
  <si>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</si>
  <si>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</si>
  <si>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</si>
  <si>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</si>
  <si>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</si>
  <si>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</si>
  <si>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</si>
  <si>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</si>
  <si>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</si>
  <si>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</si>
  <si>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</si>
  <si>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</si>
  <si>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</si>
  <si>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</si>
  <si>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</si>
  <si>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</si>
  <si>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</si>
  <si>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</si>
  <si>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</si>
  <si>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</si>
  <si>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</si>
  <si>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</si>
  <si>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</si>
  <si>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</si>
  <si>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</si>
  <si>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</si>
  <si>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</si>
  <si>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</si>
  <si>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</si>
  <si>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</si>
  <si>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</si>
  <si>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</si>
  <si>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</si>
  <si>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</si>
  <si>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</si>
  <si>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</si>
  <si>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</si>
  <si>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</si>
  <si>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</si>
  <si>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</si>
  <si>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</si>
  <si>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</si>
  <si>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</si>
  <si>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</si>
  <si>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</si>
  <si>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</si>
  <si>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</si>
  <si>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</si>
  <si>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</si>
  <si>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</si>
  <si>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</si>
  <si>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</si>
  <si>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</si>
  <si>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</si>
  <si>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</si>
  <si>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</si>
  <si>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</si>
  <si>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</si>
  <si>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</si>
  <si>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</si>
  <si>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</si>
  <si>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</si>
  <si>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</si>
  <si>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</si>
  <si>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</si>
  <si>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</si>
  <si>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</si>
  <si>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</si>
  <si>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</si>
  <si>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B121 SC2 PE//LCP</t>
  </si>
  <si>
    <t>B121 SC2 PE//ACP</t>
  </si>
  <si>
    <t>VEH3630</t>
  </si>
  <si>
    <t xml:space="preserve">VEH3640 </t>
  </si>
  <si>
    <t xml:space="preserve">BENCH NO.210 SM//YI </t>
  </si>
  <si>
    <t>VFA1020</t>
  </si>
  <si>
    <t>VEH3640</t>
  </si>
  <si>
    <t xml:space="preserve">INVOICE NO       </t>
  </si>
  <si>
    <t>DO NO</t>
  </si>
  <si>
    <t xml:space="preserve">VESSEL       </t>
  </si>
  <si>
    <t xml:space="preserve">VOYAGE          </t>
  </si>
  <si>
    <t xml:space="preserve">ETD                      </t>
  </si>
  <si>
    <t xml:space="preserve">CONTAINER                      </t>
  </si>
  <si>
    <t xml:space="preserve">SALES ORDER             </t>
  </si>
  <si>
    <t xml:space="preserve">DELIVERY ORDER        </t>
  </si>
  <si>
    <t xml:space="preserve">SHIPMENT ORDER        </t>
  </si>
  <si>
    <t xml:space="preserve">PERFORMA INV.          </t>
  </si>
  <si>
    <t xml:space="preserve">FINAL INV                    </t>
  </si>
  <si>
    <t xml:space="preserve">: </t>
  </si>
  <si>
    <t>PJI08J</t>
  </si>
  <si>
    <t>PO : 2238753 (203925)</t>
  </si>
  <si>
    <t>KEYBOARD ASSY/PWSP YU1 YE121 YI</t>
  </si>
  <si>
    <t>VFK302Z</t>
  </si>
  <si>
    <t>PJI09J</t>
  </si>
  <si>
    <t>PO : 2241498 (204951)</t>
  </si>
  <si>
    <t>1 X 40'</t>
  </si>
  <si>
    <t>PJI10J</t>
  </si>
  <si>
    <t>Oktober 13,2021</t>
  </si>
  <si>
    <t>Oktober 17,2021</t>
  </si>
  <si>
    <t>TJP038 / 2681858410</t>
  </si>
  <si>
    <t>TJP037 / 2681821050</t>
  </si>
  <si>
    <t>PO : 2243775 (205955)</t>
  </si>
  <si>
    <t>October 25,2021</t>
  </si>
  <si>
    <t>October 21,2021</t>
  </si>
  <si>
    <t>PJI11J</t>
  </si>
  <si>
    <t>PO : 2246793 (206999)</t>
  </si>
  <si>
    <t>2 X 40'H</t>
  </si>
  <si>
    <t>November 15,2021</t>
  </si>
  <si>
    <t>November 18,2021</t>
  </si>
  <si>
    <t>November 26,2021</t>
  </si>
  <si>
    <t>November 29,2021</t>
  </si>
  <si>
    <t>PJI12J</t>
  </si>
  <si>
    <t>PO : 2249456 (207970)</t>
  </si>
  <si>
    <t>Desember 14,2021</t>
  </si>
  <si>
    <t>Desember 18,2021</t>
  </si>
  <si>
    <t>Desember 20,2021</t>
  </si>
  <si>
    <t>Desember 25,2021</t>
  </si>
  <si>
    <t>Desember 27,2021</t>
  </si>
  <si>
    <t>Desember 30,2021</t>
  </si>
  <si>
    <t>Desember 29,2021</t>
  </si>
  <si>
    <t>Desember 31,2021</t>
  </si>
  <si>
    <t>: 1163594</t>
  </si>
  <si>
    <t>:140565</t>
  </si>
  <si>
    <t>PRICE LIST 198</t>
  </si>
  <si>
    <t>BENCH No.600 SW//YI</t>
  </si>
  <si>
    <t>Januari 10,2022</t>
  </si>
  <si>
    <t>Januari 16,2022</t>
  </si>
  <si>
    <t>PO : 2252602 (208942)</t>
  </si>
  <si>
    <t>PJI01K</t>
  </si>
  <si>
    <t>Januari 14,2022</t>
  </si>
  <si>
    <t>Januari 17,2022</t>
  </si>
  <si>
    <t>Januari 24, 2022</t>
  </si>
  <si>
    <t>Januari 29, 2022</t>
  </si>
  <si>
    <t>Januari 25, 2022</t>
  </si>
  <si>
    <t>Hamburg</t>
  </si>
  <si>
    <t>Shanghai</t>
  </si>
  <si>
    <t>Portklang</t>
  </si>
  <si>
    <t>Januari 28, 2022</t>
  </si>
  <si>
    <t>Januari 31, 2022</t>
  </si>
  <si>
    <t>Februari 07, 2022</t>
  </si>
  <si>
    <t>Februari 02, 2022</t>
  </si>
  <si>
    <t>PO : 2255040 (209780)</t>
  </si>
  <si>
    <t>PJI02K</t>
  </si>
  <si>
    <t>Februari 12, 2022</t>
  </si>
  <si>
    <t>Februari 15, 2022</t>
  </si>
  <si>
    <t>Februari 16, 2022</t>
  </si>
  <si>
    <t>Februari 19, 2022</t>
  </si>
  <si>
    <t>Maret 3, 2022</t>
  </si>
  <si>
    <t>Maret 02, 2022</t>
  </si>
  <si>
    <t>PJI03K</t>
  </si>
  <si>
    <t>Maret 21, 2022</t>
  </si>
  <si>
    <t>Maret 25, 2022</t>
  </si>
  <si>
    <t>TJQ014 / 080200103392</t>
  </si>
  <si>
    <t>TJQ013 / 080200103414</t>
  </si>
  <si>
    <t>PO :  2258110 (210851)</t>
  </si>
  <si>
    <t>Maret 22, 2022</t>
  </si>
  <si>
    <t>REVISI : 01</t>
  </si>
  <si>
    <t>N</t>
  </si>
  <si>
    <t>O</t>
  </si>
  <si>
    <t>Q</t>
  </si>
  <si>
    <t>PC</t>
  </si>
  <si>
    <t>VFV5520</t>
  </si>
  <si>
    <t>VFV5530</t>
  </si>
  <si>
    <t>SETS</t>
  </si>
  <si>
    <t>VFV5540</t>
  </si>
  <si>
    <t>VFV5550</t>
  </si>
  <si>
    <t>VFV5560</t>
  </si>
  <si>
    <t>VFV5570</t>
  </si>
  <si>
    <t>VFV5580</t>
  </si>
  <si>
    <t>VFV5590</t>
  </si>
  <si>
    <t>VFV5600</t>
  </si>
  <si>
    <t>VFV5610</t>
  </si>
  <si>
    <t>VFV5620</t>
  </si>
  <si>
    <t>VFV5630</t>
  </si>
  <si>
    <t>April 20, 2022</t>
  </si>
  <si>
    <t>April 25, 2022</t>
  </si>
  <si>
    <t>April 26, 2022</t>
  </si>
  <si>
    <t>April 30, 2022</t>
  </si>
  <si>
    <t>PO :  2260645 (211734)</t>
  </si>
  <si>
    <t>PJI04K</t>
  </si>
  <si>
    <t>May 17, 2022</t>
  </si>
  <si>
    <t>May 21, 2022</t>
  </si>
  <si>
    <t>PO :  2263196 (212661)</t>
  </si>
  <si>
    <t>PJI05K</t>
  </si>
  <si>
    <t>Juni 7, 2022</t>
  </si>
  <si>
    <t>Juni 10, 2022</t>
  </si>
  <si>
    <t>Juni 21, 2022</t>
  </si>
  <si>
    <t>Juni 25, 2022</t>
  </si>
  <si>
    <t>Juli 4, 2022</t>
  </si>
  <si>
    <t>Juli 7, 2022</t>
  </si>
  <si>
    <t>PJI06K</t>
  </si>
  <si>
    <t>PO :  2265981 (213715)</t>
  </si>
  <si>
    <t>B1SC3 PE//EP TP</t>
  </si>
  <si>
    <t>PO : 2269928</t>
  </si>
  <si>
    <t>VFQ7310</t>
  </si>
  <si>
    <t>PLEASE COMBINE WITH</t>
  </si>
  <si>
    <t>ESO 2022 JULI 001</t>
  </si>
  <si>
    <t>Juli 12, 2022</t>
  </si>
  <si>
    <t>Juli 15, 2022</t>
  </si>
  <si>
    <t>Juli 14, 2022</t>
  </si>
  <si>
    <t>Juli 18, 2022</t>
  </si>
  <si>
    <t>Juli 19, 2022</t>
  </si>
  <si>
    <t>Juli 23, 2022</t>
  </si>
  <si>
    <t>PJI07K</t>
  </si>
  <si>
    <t>PO :  2268724 (214751)</t>
  </si>
  <si>
    <t>Juli 21, 2022</t>
  </si>
  <si>
    <t>Juli 24, 2022</t>
  </si>
  <si>
    <t>Agustus 1, 2022</t>
  </si>
  <si>
    <t>Agustus 4, 2022</t>
  </si>
  <si>
    <t>Agustus 14, 2022</t>
  </si>
  <si>
    <t>PJI08K</t>
  </si>
  <si>
    <t>PO :  2270985 (215512)</t>
  </si>
  <si>
    <t>Agustus 10, 2022</t>
  </si>
  <si>
    <t>Agustus 20, 2022</t>
  </si>
  <si>
    <t>Agustus 18, 2022</t>
  </si>
  <si>
    <t>Agustus 24, 2022</t>
  </si>
  <si>
    <t>Agustus 28, 2022</t>
  </si>
  <si>
    <t>Agustus 31, 2022</t>
  </si>
  <si>
    <t>Agustus 29, 2022</t>
  </si>
  <si>
    <t>Agustus 30, 2022</t>
  </si>
  <si>
    <t>September 11, 2022</t>
  </si>
  <si>
    <t>September 6, 2022</t>
  </si>
  <si>
    <t>PJI09K</t>
  </si>
  <si>
    <t>VFQ7680</t>
  </si>
  <si>
    <t>PO :  2275064</t>
  </si>
  <si>
    <t>Attn : Masahisa Hashimoto</t>
  </si>
  <si>
    <t>ESO 2022 SEPTEMBER 001</t>
  </si>
  <si>
    <t>Attn : Chihiro Miyata</t>
  </si>
  <si>
    <t>PO :  2275097</t>
  </si>
  <si>
    <t>B113TC3 PE//EP JP TP</t>
  </si>
  <si>
    <t xml:space="preserve">B1TC3 PE//EP TP </t>
  </si>
  <si>
    <t>SN : J39000006</t>
  </si>
  <si>
    <t>SN : J39000008</t>
  </si>
  <si>
    <t>VFQ7860</t>
  </si>
  <si>
    <t>TJQ052</t>
  </si>
  <si>
    <t>TJQ053</t>
  </si>
  <si>
    <t>PO :  2273824 (216511)</t>
  </si>
  <si>
    <t>September 14, 2022</t>
  </si>
  <si>
    <t>September 19, 2022</t>
  </si>
  <si>
    <t>September 21, 2022</t>
  </si>
  <si>
    <t>September 25,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</si>
</sst>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 numFmtId="173" formatCode="0_ ;[Red]\-0\ "/>
  </numFmts>
  <fonts count="105">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b/>
      <i/>
      <sz val="14"/>
      <color indexed="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b/>
      <sz val="13"/>
      <name val="Arial"/>
      <family val="2"/>
    </font>
    <font>
      <sz val="13"/>
      <name val="Arial"/>
      <family val="2"/>
    </font>
    <font>
      <sz val="13"/>
      <color indexed="8"/>
      <name val="Arial"/>
      <family val="2"/>
    </font>
    <font>
      <sz val="13"/>
      <color indexed="8"/>
      <name val="Times New Roman"/>
      <family val="1"/>
    </font>
    <font>
      <sz val="11"/>
      <name val="ＭＳ Ｐゴシック"/>
      <family val="3"/>
      <charset val="128"/>
    </font>
    <font>
      <b/>
      <sz val="12"/>
      <color rgb="FFFF0000"/>
      <name val="Arial"/>
      <family val="2"/>
    </font>
    <font>
      <sz val="12"/>
      <color rgb="FFFF0000"/>
      <name val="Arial"/>
      <family val="2"/>
    </font>
    <font>
      <sz val="14"/>
      <color indexed="8"/>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sz val="18"/>
      <name val="Arial"/>
      <family val="2"/>
    </font>
    <font>
      <sz val="10"/>
      <color theme="1"/>
      <name val="Calibri"/>
      <family val="2"/>
      <scheme val="minor"/>
    </font>
    <font>
      <b/>
      <sz val="24"/>
      <name val="Arial"/>
      <family val="2"/>
    </font>
    <font>
      <sz val="10"/>
      <name val="ＭＳ ゴシック"/>
      <family val="3"/>
      <charset val="128"/>
    </font>
    <font>
      <b/>
      <i/>
      <sz val="14"/>
      <name val="Arial"/>
      <family val="2"/>
    </font>
    <font>
      <b/>
      <i/>
      <sz val="13"/>
      <name val="Arial"/>
      <family val="2"/>
    </font>
    <font>
      <i/>
      <sz val="13"/>
      <name val="Arial"/>
      <family val="2"/>
    </font>
  </fonts>
  <fills count="7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CCFFFF"/>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3">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3" fillId="8" borderId="0" applyNumberFormat="0" applyBorder="0" applyAlignment="0" applyProtection="0">
      <alignment vertical="center"/>
    </xf>
    <xf numFmtId="0" fontId="43" fillId="9" borderId="0" applyNumberFormat="0" applyBorder="0" applyAlignment="0" applyProtection="0">
      <alignment vertical="center"/>
    </xf>
    <xf numFmtId="0" fontId="43" fillId="10" borderId="0" applyNumberFormat="0" applyBorder="0" applyAlignment="0" applyProtection="0">
      <alignment vertical="center"/>
    </xf>
    <xf numFmtId="0" fontId="43" fillId="8" borderId="0" applyNumberFormat="0" applyBorder="0" applyAlignment="0" applyProtection="0">
      <alignment vertical="center"/>
    </xf>
    <xf numFmtId="0" fontId="43" fillId="11" borderId="0" applyNumberFormat="0" applyBorder="0" applyAlignment="0" applyProtection="0">
      <alignment vertical="center"/>
    </xf>
    <xf numFmtId="0" fontId="43"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3" fillId="16"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18" borderId="0" applyNumberFormat="0" applyBorder="0" applyAlignment="0" applyProtection="0">
      <alignment vertical="center"/>
    </xf>
    <xf numFmtId="0" fontId="43"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4" fillId="23" borderId="0" applyNumberFormat="0" applyBorder="0" applyAlignment="0" applyProtection="0">
      <alignment vertical="center"/>
    </xf>
    <xf numFmtId="0" fontId="44" fillId="9" borderId="0" applyNumberFormat="0" applyBorder="0" applyAlignment="0" applyProtection="0">
      <alignment vertical="center"/>
    </xf>
    <xf numFmtId="0" fontId="44" fillId="17" borderId="0" applyNumberFormat="0" applyBorder="0" applyAlignment="0" applyProtection="0">
      <alignment vertical="center"/>
    </xf>
    <xf numFmtId="0" fontId="44" fillId="16" borderId="0" applyNumberFormat="0" applyBorder="0" applyAlignment="0" applyProtection="0">
      <alignment vertical="center"/>
    </xf>
    <xf numFmtId="0" fontId="44" fillId="23" borderId="0" applyNumberFormat="0" applyBorder="0" applyAlignment="0" applyProtection="0">
      <alignment vertical="center"/>
    </xf>
    <xf numFmtId="0" fontId="44"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70"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70" fillId="0" borderId="0"/>
    <xf numFmtId="0" fontId="39" fillId="0" borderId="0"/>
    <xf numFmtId="0" fontId="11" fillId="0" borderId="0"/>
    <xf numFmtId="0" fontId="39" fillId="0" borderId="0"/>
    <xf numFmtId="0" fontId="39" fillId="31" borderId="7" applyNumberFormat="0" applyFont="0" applyAlignment="0" applyProtection="0"/>
    <xf numFmtId="0" fontId="24" fillId="28" borderId="8" applyNumberFormat="0" applyAlignment="0" applyProtection="0"/>
    <xf numFmtId="0" fontId="45" fillId="14" borderId="9" applyNumberFormat="0" applyProtection="0">
      <alignment horizontal="right" vertical="center"/>
    </xf>
    <xf numFmtId="0" fontId="45"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4" fillId="23"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4" fillId="23" borderId="0" applyNumberFormat="0" applyBorder="0" applyAlignment="0" applyProtection="0">
      <alignment vertical="center"/>
    </xf>
    <xf numFmtId="0" fontId="44" fillId="36" borderId="0" applyNumberFormat="0" applyBorder="0" applyAlignment="0" applyProtection="0">
      <alignment vertical="center"/>
    </xf>
    <xf numFmtId="0" fontId="46" fillId="0" borderId="0" applyNumberFormat="0" applyFill="0" applyBorder="0" applyAlignment="0" applyProtection="0">
      <alignment vertical="center"/>
    </xf>
    <xf numFmtId="0" fontId="47" fillId="37" borderId="2" applyNumberFormat="0" applyAlignment="0" applyProtection="0">
      <alignment vertical="center"/>
    </xf>
    <xf numFmtId="0" fontId="48" fillId="17" borderId="0" applyNumberFormat="0" applyBorder="0" applyAlignment="0" applyProtection="0">
      <alignment vertical="center"/>
    </xf>
    <xf numFmtId="0" fontId="39" fillId="10" borderId="7" applyNumberFormat="0" applyFont="0" applyAlignment="0" applyProtection="0">
      <alignment vertical="center"/>
    </xf>
    <xf numFmtId="0" fontId="49" fillId="0" borderId="6" applyNumberFormat="0" applyFill="0" applyAlignment="0" applyProtection="0">
      <alignment vertical="center"/>
    </xf>
    <xf numFmtId="0" fontId="50" fillId="17" borderId="1" applyNumberFormat="0" applyAlignment="0" applyProtection="0">
      <alignment vertical="center"/>
    </xf>
    <xf numFmtId="0" fontId="51" fillId="38" borderId="8" applyNumberFormat="0" applyAlignment="0" applyProtection="0">
      <alignment vertical="center"/>
    </xf>
    <xf numFmtId="0" fontId="52" fillId="39" borderId="0" applyNumberFormat="0" applyBorder="0" applyAlignment="0" applyProtection="0">
      <alignment vertical="center"/>
    </xf>
    <xf numFmtId="0" fontId="53" fillId="0" borderId="0"/>
    <xf numFmtId="0" fontId="54" fillId="40" borderId="0" applyNumberFormat="0" applyBorder="0" applyAlignment="0" applyProtection="0">
      <alignment vertical="center"/>
    </xf>
    <xf numFmtId="0" fontId="55" fillId="0" borderId="11" applyNumberFormat="0" applyFill="0" applyAlignment="0" applyProtection="0">
      <alignment vertical="center"/>
    </xf>
    <xf numFmtId="0" fontId="56" fillId="0" borderId="4" applyNumberFormat="0" applyFill="0" applyAlignment="0" applyProtection="0">
      <alignment vertical="center"/>
    </xf>
    <xf numFmtId="0" fontId="57" fillId="0" borderId="12" applyNumberFormat="0" applyFill="0" applyAlignment="0" applyProtection="0">
      <alignment vertical="center"/>
    </xf>
    <xf numFmtId="0" fontId="57" fillId="0" borderId="0" applyNumberFormat="0" applyFill="0" applyBorder="0" applyAlignment="0" applyProtection="0">
      <alignment vertical="center"/>
    </xf>
    <xf numFmtId="0" fontId="58" fillId="38" borderId="1" applyNumberFormat="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74" fillId="0" borderId="0">
      <alignment vertical="center"/>
    </xf>
    <xf numFmtId="0" fontId="5" fillId="0" borderId="0"/>
    <xf numFmtId="0" fontId="39"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9" fontId="39" fillId="0" borderId="0" applyFont="0" applyFill="0" applyBorder="0" applyAlignment="0" applyProtection="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0" fontId="76" fillId="0" borderId="0">
      <alignment vertical="center"/>
    </xf>
    <xf numFmtId="0" fontId="77" fillId="0" borderId="0">
      <alignment vertical="center"/>
    </xf>
    <xf numFmtId="38" fontId="77" fillId="0" borderId="0" applyFont="0" applyFill="0" applyBorder="0" applyAlignment="0" applyProtection="0">
      <alignment vertical="center"/>
    </xf>
    <xf numFmtId="0" fontId="39" fillId="0" borderId="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0" fontId="39" fillId="0" borderId="0"/>
    <xf numFmtId="0" fontId="78" fillId="0" borderId="0">
      <alignment vertical="center"/>
    </xf>
    <xf numFmtId="0" fontId="78" fillId="0" borderId="0">
      <alignment vertical="center"/>
    </xf>
    <xf numFmtId="0" fontId="77" fillId="0" borderId="0">
      <alignment vertical="center"/>
    </xf>
    <xf numFmtId="38" fontId="77" fillId="0" borderId="0" applyFont="0" applyFill="0" applyBorder="0" applyAlignment="0" applyProtection="0">
      <alignment vertical="center"/>
    </xf>
    <xf numFmtId="38" fontId="79" fillId="0" borderId="0" applyFont="0" applyFill="0" applyBorder="0" applyAlignment="0" applyProtection="0">
      <alignment vertical="center"/>
    </xf>
    <xf numFmtId="0" fontId="77" fillId="0" borderId="0">
      <alignment vertical="center"/>
    </xf>
    <xf numFmtId="38" fontId="75" fillId="0" borderId="0" applyFont="0" applyFill="0" applyBorder="0" applyAlignment="0" applyProtection="0">
      <alignment vertical="center"/>
    </xf>
    <xf numFmtId="0" fontId="75" fillId="0" borderId="0">
      <alignment vertical="center"/>
    </xf>
    <xf numFmtId="0" fontId="5"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5" fillId="0" borderId="0" applyFont="0" applyFill="0" applyBorder="0" applyAlignment="0" applyProtection="0"/>
    <xf numFmtId="0" fontId="3" fillId="0" borderId="0"/>
    <xf numFmtId="9" fontId="75" fillId="0" borderId="0" applyFont="0" applyFill="0" applyBorder="0" applyAlignment="0" applyProtection="0">
      <alignment vertical="center"/>
    </xf>
    <xf numFmtId="0" fontId="3" fillId="0" borderId="0"/>
    <xf numFmtId="0" fontId="75" fillId="0" borderId="0"/>
    <xf numFmtId="0" fontId="75" fillId="0" borderId="0"/>
    <xf numFmtId="41" fontId="74" fillId="0" borderId="0" applyFont="0" applyFill="0" applyBorder="0" applyAlignment="0" applyProtection="0"/>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41" fontId="74" fillId="0" borderId="0" applyFont="0" applyFill="0" applyBorder="0" applyAlignment="0" applyProtection="0"/>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0" fontId="3" fillId="0" borderId="0"/>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9" fontId="74" fillId="0" borderId="0" applyFont="0" applyFill="0" applyBorder="0" applyAlignment="0" applyProtection="0"/>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41" fontId="74" fillId="0" borderId="0" applyFont="0" applyFill="0" applyBorder="0" applyAlignment="0" applyProtection="0"/>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41" fontId="74" fillId="0" borderId="0" applyFont="0" applyFill="0" applyBorder="0" applyAlignment="0" applyProtection="0"/>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3" fillId="0" borderId="0"/>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9" fontId="75" fillId="0" borderId="0" applyFont="0" applyFill="0" applyBorder="0" applyAlignment="0" applyProtection="0">
      <alignment vertical="center"/>
    </xf>
    <xf numFmtId="0" fontId="75" fillId="0" borderId="0"/>
    <xf numFmtId="0" fontId="75" fillId="0" borderId="0"/>
    <xf numFmtId="0" fontId="75" fillId="0" borderId="0">
      <alignment vertical="center"/>
    </xf>
    <xf numFmtId="0" fontId="75" fillId="0" borderId="0">
      <alignment vertical="center"/>
    </xf>
    <xf numFmtId="0" fontId="75" fillId="0" borderId="0"/>
    <xf numFmtId="0" fontId="75" fillId="0" borderId="0"/>
    <xf numFmtId="0" fontId="75" fillId="0" borderId="0">
      <alignment vertical="center"/>
    </xf>
    <xf numFmtId="0" fontId="75" fillId="0" borderId="0">
      <alignment vertical="center"/>
    </xf>
    <xf numFmtId="9" fontId="75" fillId="0" borderId="0" applyFont="0" applyFill="0" applyBorder="0" applyAlignment="0" applyProtection="0">
      <alignment vertical="center"/>
    </xf>
    <xf numFmtId="0" fontId="75" fillId="0" borderId="0">
      <alignment vertical="center"/>
    </xf>
    <xf numFmtId="38" fontId="75" fillId="0" borderId="0" applyFont="0" applyFill="0" applyBorder="0" applyAlignment="0" applyProtection="0">
      <alignment vertical="center"/>
    </xf>
    <xf numFmtId="0" fontId="75" fillId="0" borderId="0">
      <alignment vertical="center"/>
    </xf>
    <xf numFmtId="0" fontId="75" fillId="0" borderId="0"/>
    <xf numFmtId="0" fontId="75" fillId="0" borderId="0"/>
    <xf numFmtId="0" fontId="82" fillId="0" borderId="0" applyNumberFormat="0" applyFill="0" applyBorder="0" applyAlignment="0" applyProtection="0"/>
    <xf numFmtId="0" fontId="83" fillId="0" borderId="54" applyNumberFormat="0" applyFill="0" applyAlignment="0" applyProtection="0"/>
    <xf numFmtId="0" fontId="84" fillId="0" borderId="55" applyNumberFormat="0" applyFill="0" applyAlignment="0" applyProtection="0"/>
    <xf numFmtId="0" fontId="85" fillId="0" borderId="56" applyNumberFormat="0" applyFill="0" applyAlignment="0" applyProtection="0"/>
    <xf numFmtId="0" fontId="85" fillId="0" borderId="0" applyNumberFormat="0" applyFill="0" applyBorder="0" applyAlignment="0" applyProtection="0"/>
    <xf numFmtId="0" fontId="86" fillId="45" borderId="0" applyNumberFormat="0" applyBorder="0" applyAlignment="0" applyProtection="0"/>
    <xf numFmtId="0" fontId="87" fillId="46" borderId="0" applyNumberFormat="0" applyBorder="0" applyAlignment="0" applyProtection="0"/>
    <xf numFmtId="0" fontId="88" fillId="47" borderId="0" applyNumberFormat="0" applyBorder="0" applyAlignment="0" applyProtection="0"/>
    <xf numFmtId="0" fontId="89" fillId="48" borderId="57" applyNumberFormat="0" applyAlignment="0" applyProtection="0"/>
    <xf numFmtId="0" fontId="90" fillId="49" borderId="58" applyNumberFormat="0" applyAlignment="0" applyProtection="0"/>
    <xf numFmtId="0" fontId="91" fillId="49" borderId="57" applyNumberFormat="0" applyAlignment="0" applyProtection="0"/>
    <xf numFmtId="0" fontId="92" fillId="0" borderId="59" applyNumberFormat="0" applyFill="0" applyAlignment="0" applyProtection="0"/>
    <xf numFmtId="0" fontId="93" fillId="50" borderId="60" applyNumberFormat="0" applyAlignment="0" applyProtection="0"/>
    <xf numFmtId="0" fontId="94" fillId="0" borderId="0" applyNumberFormat="0" applyFill="0" applyBorder="0" applyAlignment="0" applyProtection="0"/>
    <xf numFmtId="0" fontId="75" fillId="51" borderId="61" applyNumberFormat="0" applyFont="0" applyAlignment="0" applyProtection="0"/>
    <xf numFmtId="0" fontId="95" fillId="0" borderId="0" applyNumberFormat="0" applyFill="0" applyBorder="0" applyAlignment="0" applyProtection="0"/>
    <xf numFmtId="0" fontId="81" fillId="0" borderId="62" applyNumberFormat="0" applyFill="0" applyAlignment="0" applyProtection="0"/>
    <xf numFmtId="0" fontId="96"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6"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6"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6"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6"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6"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4"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4"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4"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4"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74" fillId="0" borderId="0" applyFont="0" applyFill="0" applyBorder="0" applyAlignment="0" applyProtection="0"/>
    <xf numFmtId="0" fontId="3" fillId="0" borderId="0"/>
    <xf numFmtId="0" fontId="3" fillId="0" borderId="0"/>
    <xf numFmtId="41" fontId="74" fillId="0" borderId="0" applyFont="0" applyFill="0" applyBorder="0" applyAlignment="0" applyProtection="0"/>
    <xf numFmtId="0" fontId="3" fillId="0" borderId="0"/>
    <xf numFmtId="0" fontId="3" fillId="0" borderId="0"/>
    <xf numFmtId="0" fontId="74"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4"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4"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7" fillId="0" borderId="0"/>
    <xf numFmtId="0" fontId="39" fillId="0" borderId="0"/>
    <xf numFmtId="0" fontId="101" fillId="0" borderId="0"/>
  </cellStyleXfs>
  <cellXfs count="627">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166" fontId="7" fillId="41" borderId="24" xfId="46" applyNumberFormat="1" applyFont="1" applyFill="1" applyBorder="1" applyAlignment="1">
      <alignment horizontal="center"/>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165" fontId="39" fillId="41" borderId="0" xfId="46" applyFont="1" applyFill="1" applyAlignment="1">
      <alignment vertical="center"/>
    </xf>
    <xf numFmtId="166" fontId="39" fillId="41" borderId="0" xfId="46" applyNumberFormat="1" applyFont="1" applyFill="1" applyAlignment="1">
      <alignment vertical="center"/>
    </xf>
    <xf numFmtId="165" fontId="39" fillId="41" borderId="0" xfId="46" applyFont="1" applyFill="1" applyAlignment="1">
      <alignment horizontal="centerContinuous"/>
    </xf>
    <xf numFmtId="165" fontId="39" fillId="41" borderId="0" xfId="46" applyFont="1" applyFill="1" applyAlignment="1">
      <alignment horizontal="right"/>
    </xf>
    <xf numFmtId="165" fontId="39" fillId="41" borderId="18" xfId="46" applyFont="1" applyFill="1" applyBorder="1" applyAlignment="1">
      <alignment vertical="center"/>
    </xf>
    <xf numFmtId="165" fontId="39" fillId="41" borderId="19" xfId="46" applyFont="1" applyFill="1" applyBorder="1" applyAlignment="1">
      <alignment vertical="center"/>
    </xf>
    <xf numFmtId="165" fontId="39" fillId="41" borderId="17" xfId="46" applyFont="1" applyFill="1" applyBorder="1" applyAlignment="1">
      <alignment vertical="center"/>
    </xf>
    <xf numFmtId="166" fontId="39" fillId="41" borderId="14" xfId="46" applyNumberFormat="1" applyFont="1" applyFill="1" applyBorder="1" applyAlignment="1">
      <alignment vertical="center"/>
    </xf>
    <xf numFmtId="165" fontId="39" fillId="41" borderId="0" xfId="46" applyFont="1" applyFill="1" applyBorder="1" applyAlignment="1">
      <alignment vertical="center"/>
    </xf>
    <xf numFmtId="166" fontId="39" fillId="41" borderId="19" xfId="46" applyNumberFormat="1" applyFont="1" applyFill="1" applyBorder="1" applyAlignment="1">
      <alignment vertical="center"/>
    </xf>
    <xf numFmtId="165" fontId="39" fillId="41" borderId="20" xfId="46" applyFont="1" applyFill="1" applyBorder="1" applyAlignment="1">
      <alignment vertical="center"/>
    </xf>
    <xf numFmtId="165" fontId="39" fillId="41" borderId="22" xfId="46" applyFont="1" applyFill="1" applyBorder="1" applyAlignment="1">
      <alignment vertical="center"/>
    </xf>
    <xf numFmtId="165" fontId="39" fillId="41" borderId="21" xfId="46" applyFont="1" applyFill="1" applyBorder="1" applyAlignment="1">
      <alignment vertical="center"/>
    </xf>
    <xf numFmtId="166" fontId="39" fillId="41" borderId="22" xfId="46" applyNumberFormat="1" applyFont="1" applyFill="1" applyBorder="1" applyAlignment="1">
      <alignment vertical="center"/>
    </xf>
    <xf numFmtId="165" fontId="39" fillId="41" borderId="23" xfId="46" applyFont="1" applyFill="1" applyBorder="1" applyAlignment="1">
      <alignment vertical="center"/>
    </xf>
    <xf numFmtId="165" fontId="39" fillId="41" borderId="26" xfId="46" applyFont="1" applyFill="1" applyBorder="1" applyAlignment="1">
      <alignment vertical="center"/>
    </xf>
    <xf numFmtId="165" fontId="39" fillId="41" borderId="18" xfId="46" applyFont="1" applyFill="1" applyBorder="1" applyAlignment="1">
      <alignment horizontal="centerContinuous"/>
    </xf>
    <xf numFmtId="165" fontId="39" fillId="41" borderId="0" xfId="46" applyFont="1" applyFill="1" applyBorder="1" applyAlignment="1">
      <alignment horizontal="centerContinuous"/>
    </xf>
    <xf numFmtId="165" fontId="39" fillId="41" borderId="0" xfId="46" applyFont="1" applyFill="1" applyBorder="1" applyAlignment="1"/>
    <xf numFmtId="0" fontId="38" fillId="41" borderId="0" xfId="0" applyFont="1" applyFill="1"/>
    <xf numFmtId="165" fontId="41" fillId="41" borderId="0" xfId="46" applyFont="1" applyFill="1"/>
    <xf numFmtId="166" fontId="41" fillId="41" borderId="0" xfId="46" applyNumberFormat="1" applyFont="1" applyFill="1"/>
    <xf numFmtId="0" fontId="62" fillId="0" borderId="24" xfId="0" applyFont="1" applyBorder="1" applyAlignment="1">
      <alignment horizontal="center"/>
    </xf>
    <xf numFmtId="172" fontId="62" fillId="0" borderId="24" xfId="46" applyNumberFormat="1" applyFont="1" applyBorder="1" applyAlignment="1">
      <alignment horizontal="center"/>
    </xf>
    <xf numFmtId="172" fontId="62" fillId="0" borderId="25" xfId="46" applyNumberFormat="1" applyFont="1" applyBorder="1" applyAlignment="1">
      <alignment horizontal="center"/>
    </xf>
    <xf numFmtId="165" fontId="41" fillId="41" borderId="24" xfId="46" applyFont="1" applyFill="1" applyBorder="1"/>
    <xf numFmtId="0" fontId="63" fillId="0" borderId="0" xfId="0" applyFont="1"/>
    <xf numFmtId="0" fontId="63" fillId="42" borderId="0" xfId="0" applyFont="1" applyFill="1"/>
    <xf numFmtId="0" fontId="0" fillId="42" borderId="0" xfId="0" applyFont="1" applyFill="1"/>
    <xf numFmtId="165" fontId="41" fillId="42" borderId="0" xfId="46" applyFont="1" applyFill="1"/>
    <xf numFmtId="165" fontId="42" fillId="41" borderId="24" xfId="46" applyFont="1" applyFill="1" applyBorder="1"/>
    <xf numFmtId="165" fontId="65"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3" fillId="30" borderId="0" xfId="0" applyFont="1" applyFill="1"/>
    <xf numFmtId="0" fontId="0" fillId="30" borderId="0" xfId="0" applyFont="1" applyFill="1"/>
    <xf numFmtId="165" fontId="41" fillId="30" borderId="0" xfId="46" applyFont="1" applyFill="1"/>
    <xf numFmtId="165" fontId="67" fillId="41" borderId="30" xfId="46" applyFont="1" applyFill="1" applyBorder="1" applyAlignment="1">
      <alignment horizontal="center"/>
    </xf>
    <xf numFmtId="165" fontId="67" fillId="41" borderId="33" xfId="46" applyFont="1" applyFill="1" applyBorder="1" applyAlignment="1">
      <alignment horizontal="center"/>
    </xf>
    <xf numFmtId="165" fontId="67" fillId="41" borderId="24" xfId="46" applyFont="1" applyFill="1" applyBorder="1" applyAlignment="1">
      <alignment vertical="center"/>
    </xf>
    <xf numFmtId="166" fontId="67" fillId="41" borderId="24" xfId="46" applyNumberFormat="1" applyFont="1" applyFill="1" applyBorder="1" applyAlignment="1">
      <alignment vertical="center"/>
    </xf>
    <xf numFmtId="165" fontId="67" fillId="41" borderId="27" xfId="46" applyFont="1" applyFill="1" applyBorder="1" applyAlignment="1">
      <alignment horizontal="center"/>
    </xf>
    <xf numFmtId="169" fontId="67" fillId="41" borderId="18" xfId="46" applyNumberFormat="1" applyFont="1" applyFill="1" applyBorder="1" applyAlignment="1">
      <alignment horizontal="center"/>
    </xf>
    <xf numFmtId="169" fontId="67" fillId="41" borderId="0" xfId="46" applyNumberFormat="1" applyFont="1" applyFill="1" applyBorder="1" applyAlignment="1">
      <alignment horizontal="center"/>
    </xf>
    <xf numFmtId="165" fontId="67" fillId="41" borderId="21" xfId="46" applyFont="1" applyFill="1" applyBorder="1" applyAlignment="1">
      <alignment horizontal="center"/>
    </xf>
    <xf numFmtId="169" fontId="67" fillId="41" borderId="19" xfId="46" applyNumberFormat="1" applyFont="1" applyFill="1" applyBorder="1" applyAlignment="1">
      <alignment horizontal="center"/>
    </xf>
    <xf numFmtId="166" fontId="67" fillId="41" borderId="19" xfId="46" applyNumberFormat="1" applyFont="1" applyFill="1" applyBorder="1" applyAlignment="1">
      <alignment horizontal="center"/>
    </xf>
    <xf numFmtId="168" fontId="69" fillId="41" borderId="30" xfId="47" applyNumberFormat="1" applyFont="1" applyFill="1" applyBorder="1" applyAlignment="1" applyProtection="1">
      <alignment horizontal="center" vertical="center"/>
      <protection locked="0"/>
    </xf>
    <xf numFmtId="0" fontId="63"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3"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165" fontId="68" fillId="43" borderId="15" xfId="46" applyFont="1" applyFill="1" applyBorder="1" applyAlignment="1" applyProtection="1">
      <alignment vertical="center"/>
      <protection locked="0"/>
    </xf>
    <xf numFmtId="0" fontId="34" fillId="43" borderId="36" xfId="0" applyFont="1" applyFill="1" applyBorder="1" applyAlignment="1">
      <alignment horizontal="center"/>
    </xf>
    <xf numFmtId="2" fontId="71"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3" fillId="43" borderId="0" xfId="0" applyFont="1" applyFill="1"/>
    <xf numFmtId="0" fontId="72"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3"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8" fillId="0" borderId="0" xfId="0" applyFont="1" applyFill="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66" fillId="0" borderId="31" xfId="62" applyFont="1"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165" fontId="39" fillId="43" borderId="0" xfId="46" applyFont="1" applyFill="1" applyAlignment="1">
      <alignment vertical="center"/>
    </xf>
    <xf numFmtId="165" fontId="68" fillId="43" borderId="30" xfId="46" applyFont="1" applyFill="1" applyBorder="1" applyAlignment="1" applyProtection="1">
      <alignment vertical="center"/>
      <protection locked="0"/>
    </xf>
    <xf numFmtId="168" fontId="68" fillId="43" borderId="30" xfId="47" applyNumberFormat="1" applyFont="1" applyFill="1" applyBorder="1" applyAlignment="1" applyProtection="1">
      <alignment vertical="center"/>
      <protection locked="0"/>
    </xf>
    <xf numFmtId="165" fontId="67" fillId="43" borderId="32" xfId="46" applyFont="1" applyFill="1" applyBorder="1" applyAlignment="1">
      <alignment horizontal="center" vertical="center"/>
    </xf>
    <xf numFmtId="166" fontId="68" fillId="43" borderId="35" xfId="46" applyNumberFormat="1" applyFont="1" applyFill="1" applyBorder="1" applyAlignment="1" applyProtection="1">
      <alignment vertical="center"/>
      <protection locked="0"/>
    </xf>
    <xf numFmtId="165" fontId="28" fillId="43" borderId="0" xfId="46" applyFont="1" applyFill="1" applyAlignment="1">
      <alignment vertical="center"/>
    </xf>
    <xf numFmtId="0" fontId="40" fillId="43" borderId="0" xfId="0" applyFont="1" applyFill="1"/>
    <xf numFmtId="165" fontId="73" fillId="43" borderId="15" xfId="46" applyFont="1" applyFill="1" applyBorder="1" applyAlignment="1" applyProtection="1">
      <alignment vertical="center"/>
      <protection locked="0"/>
    </xf>
    <xf numFmtId="165" fontId="64" fillId="41" borderId="30" xfId="46" applyFont="1" applyFill="1" applyBorder="1" applyAlignment="1">
      <alignment horizontal="center"/>
    </xf>
    <xf numFmtId="0" fontId="67" fillId="41" borderId="30" xfId="100" applyFont="1" applyFill="1" applyBorder="1" applyAlignment="1">
      <alignment horizontal="center"/>
    </xf>
    <xf numFmtId="0" fontId="29" fillId="41" borderId="0" xfId="100" applyFont="1" applyFill="1"/>
    <xf numFmtId="0" fontId="39" fillId="41" borderId="0" xfId="100" applyFill="1"/>
    <xf numFmtId="0" fontId="39" fillId="0" borderId="0" xfId="100"/>
    <xf numFmtId="0" fontId="30" fillId="41" borderId="0" xfId="100" applyFont="1" applyFill="1" applyAlignment="1">
      <alignment horizontal="centerContinuous"/>
    </xf>
    <xf numFmtId="0" fontId="30" fillId="0" borderId="0" xfId="100" applyFont="1" applyAlignment="1">
      <alignment horizontal="centerContinuous"/>
    </xf>
    <xf numFmtId="0" fontId="39" fillId="41" borderId="0" xfId="100" applyFill="1" applyAlignment="1">
      <alignment horizontal="right"/>
    </xf>
    <xf numFmtId="167" fontId="39" fillId="41" borderId="0" xfId="100" applyNumberFormat="1" applyFill="1" applyAlignment="1">
      <alignment horizontal="centerContinuous"/>
    </xf>
    <xf numFmtId="0" fontId="8" fillId="41" borderId="16" xfId="100" applyFont="1" applyFill="1" applyBorder="1"/>
    <xf numFmtId="0" fontId="8" fillId="41" borderId="17" xfId="100" applyFont="1" applyFill="1" applyBorder="1"/>
    <xf numFmtId="0" fontId="39" fillId="41" borderId="14" xfId="100" applyFill="1" applyBorder="1"/>
    <xf numFmtId="0" fontId="8" fillId="0" borderId="16" xfId="100" applyFont="1" applyBorder="1"/>
    <xf numFmtId="0" fontId="8" fillId="41" borderId="16" xfId="100" applyFont="1" applyFill="1" applyBorder="1" applyAlignment="1">
      <alignment horizontal="centerContinuous"/>
    </xf>
    <xf numFmtId="0" fontId="8" fillId="41" borderId="14" xfId="100" applyFont="1" applyFill="1" applyBorder="1" applyAlignment="1">
      <alignment horizontal="centerContinuous"/>
    </xf>
    <xf numFmtId="0" fontId="8" fillId="41" borderId="17" xfId="100" applyFont="1" applyFill="1" applyBorder="1" applyAlignment="1">
      <alignment horizontal="centerContinuous"/>
    </xf>
    <xf numFmtId="0" fontId="39" fillId="41" borderId="18" xfId="100" applyFill="1" applyBorder="1"/>
    <xf numFmtId="0" fontId="39" fillId="41" borderId="19" xfId="100" applyFill="1" applyBorder="1"/>
    <xf numFmtId="0" fontId="8" fillId="0" borderId="20" xfId="100" applyFont="1" applyBorder="1" applyAlignment="1">
      <alignment horizontal="centerContinuous"/>
    </xf>
    <xf numFmtId="0" fontId="8" fillId="41" borderId="21" xfId="100" applyFont="1" applyFill="1" applyBorder="1" applyAlignment="1">
      <alignment horizontal="centerContinuous"/>
    </xf>
    <xf numFmtId="0" fontId="8" fillId="41" borderId="20" xfId="100" applyFont="1" applyFill="1" applyBorder="1" applyAlignment="1">
      <alignment horizontal="centerContinuous"/>
    </xf>
    <xf numFmtId="0" fontId="8" fillId="41" borderId="22" xfId="100" applyFont="1" applyFill="1" applyBorder="1" applyAlignment="1">
      <alignment horizontal="centerContinuous"/>
    </xf>
    <xf numFmtId="0" fontId="39" fillId="0" borderId="18" xfId="100" applyBorder="1"/>
    <xf numFmtId="0" fontId="39" fillId="41" borderId="17" xfId="100" applyFill="1" applyBorder="1"/>
    <xf numFmtId="0" fontId="39" fillId="41" borderId="19" xfId="100" applyFill="1" applyBorder="1" applyAlignment="1">
      <alignment horizontal="center"/>
    </xf>
    <xf numFmtId="0" fontId="8" fillId="41" borderId="19" xfId="100" applyFont="1" applyFill="1" applyBorder="1" applyAlignment="1">
      <alignment horizontal="center"/>
    </xf>
    <xf numFmtId="0" fontId="39" fillId="0" borderId="16" xfId="100" applyBorder="1"/>
    <xf numFmtId="0" fontId="39" fillId="41" borderId="17" xfId="100" applyFill="1" applyBorder="1" applyAlignment="1">
      <alignment horizontal="left"/>
    </xf>
    <xf numFmtId="0" fontId="39" fillId="41" borderId="20" xfId="100" applyFill="1" applyBorder="1"/>
    <xf numFmtId="0" fontId="39" fillId="41" borderId="21" xfId="100" applyFill="1" applyBorder="1"/>
    <xf numFmtId="0" fontId="39" fillId="41" borderId="22" xfId="100" applyFill="1" applyBorder="1"/>
    <xf numFmtId="0" fontId="7" fillId="41" borderId="23" xfId="100" applyFont="1" applyFill="1" applyBorder="1" applyAlignment="1">
      <alignment horizontal="centerContinuous"/>
    </xf>
    <xf numFmtId="0" fontId="7" fillId="41" borderId="23" xfId="100" applyFont="1" applyFill="1" applyBorder="1"/>
    <xf numFmtId="0" fontId="7" fillId="0" borderId="24" xfId="100" applyFont="1" applyBorder="1" applyAlignment="1">
      <alignment horizontal="center"/>
    </xf>
    <xf numFmtId="0" fontId="7" fillId="41" borderId="25" xfId="100" applyFont="1" applyFill="1" applyBorder="1" applyAlignment="1">
      <alignment horizontal="center"/>
    </xf>
    <xf numFmtId="0" fontId="7" fillId="41" borderId="24" xfId="100" applyFont="1" applyFill="1" applyBorder="1" applyAlignment="1">
      <alignment horizontal="center"/>
    </xf>
    <xf numFmtId="0" fontId="7" fillId="41" borderId="23" xfId="100" applyFont="1" applyFill="1" applyBorder="1" applyAlignment="1">
      <alignment horizontal="center"/>
    </xf>
    <xf numFmtId="0" fontId="7" fillId="41" borderId="24" xfId="100" applyFont="1" applyFill="1" applyBorder="1" applyAlignment="1">
      <alignment horizontal="centerContinuous"/>
    </xf>
    <xf numFmtId="0" fontId="39" fillId="41" borderId="25" xfId="100" applyFill="1" applyBorder="1"/>
    <xf numFmtId="0" fontId="39" fillId="41" borderId="16" xfId="100" applyFill="1" applyBorder="1"/>
    <xf numFmtId="0" fontId="7" fillId="0" borderId="25" xfId="100" applyFont="1" applyBorder="1" applyAlignment="1">
      <alignment horizontal="center"/>
    </xf>
    <xf numFmtId="0" fontId="7" fillId="41" borderId="26" xfId="100" applyFont="1" applyFill="1" applyBorder="1" applyAlignment="1">
      <alignment horizontal="center"/>
    </xf>
    <xf numFmtId="0" fontId="7" fillId="41" borderId="25" xfId="100" applyFont="1" applyFill="1" applyBorder="1" applyAlignment="1">
      <alignment horizontal="centerContinuous"/>
    </xf>
    <xf numFmtId="0" fontId="7" fillId="41" borderId="16" xfId="100" applyFont="1" applyFill="1" applyBorder="1" applyAlignment="1">
      <alignment horizontal="centerContinuous"/>
    </xf>
    <xf numFmtId="0" fontId="7" fillId="41" borderId="17" xfId="100" applyFont="1" applyFill="1" applyBorder="1" applyAlignment="1">
      <alignment horizontal="centerContinuous"/>
    </xf>
    <xf numFmtId="0" fontId="7" fillId="41" borderId="14" xfId="100" applyFont="1" applyFill="1" applyBorder="1" applyAlignment="1">
      <alignment horizontal="centerContinuous"/>
    </xf>
    <xf numFmtId="0" fontId="31" fillId="41" borderId="27" xfId="100" applyFont="1" applyFill="1" applyBorder="1"/>
    <xf numFmtId="0" fontId="33" fillId="41" borderId="18" xfId="100" applyFont="1" applyFill="1" applyBorder="1"/>
    <xf numFmtId="0" fontId="33" fillId="41" borderId="0" xfId="100" applyFont="1" applyFill="1"/>
    <xf numFmtId="0" fontId="31" fillId="0" borderId="27" xfId="100" applyFont="1" applyBorder="1"/>
    <xf numFmtId="0" fontId="31" fillId="41" borderId="19" xfId="100" applyFont="1" applyFill="1" applyBorder="1"/>
    <xf numFmtId="0" fontId="31" fillId="41" borderId="0" xfId="100" applyFont="1" applyFill="1"/>
    <xf numFmtId="0" fontId="31" fillId="41" borderId="18" xfId="100" applyFont="1" applyFill="1" applyBorder="1"/>
    <xf numFmtId="0" fontId="31" fillId="41" borderId="27" xfId="100" applyFont="1" applyFill="1" applyBorder="1" applyAlignment="1">
      <alignment horizontal="center"/>
    </xf>
    <xf numFmtId="0" fontId="31" fillId="41" borderId="19" xfId="100" applyFont="1" applyFill="1" applyBorder="1" applyAlignment="1">
      <alignment horizontal="centerContinuous"/>
    </xf>
    <xf numFmtId="0" fontId="31" fillId="41" borderId="0" xfId="100" applyFont="1" applyFill="1" applyAlignment="1">
      <alignment horizontal="centerContinuous"/>
    </xf>
    <xf numFmtId="0" fontId="67" fillId="41" borderId="0" xfId="100" applyFont="1" applyFill="1"/>
    <xf numFmtId="0" fontId="67" fillId="41" borderId="27" xfId="100" applyFont="1" applyFill="1" applyBorder="1"/>
    <xf numFmtId="0" fontId="67" fillId="41" borderId="18" xfId="100" applyFont="1" applyFill="1" applyBorder="1"/>
    <xf numFmtId="0" fontId="67" fillId="41" borderId="19" xfId="100" applyFont="1" applyFill="1" applyBorder="1"/>
    <xf numFmtId="0" fontId="67" fillId="41" borderId="25" xfId="100" applyFont="1" applyFill="1" applyBorder="1"/>
    <xf numFmtId="0" fontId="39" fillId="41" borderId="26" xfId="100" applyFill="1" applyBorder="1"/>
    <xf numFmtId="0" fontId="39" fillId="0" borderId="26" xfId="100" applyBorder="1"/>
    <xf numFmtId="0" fontId="8" fillId="41" borderId="14" xfId="100" applyFont="1" applyFill="1" applyBorder="1" applyAlignment="1">
      <alignment horizontal="center"/>
    </xf>
    <xf numFmtId="0" fontId="39" fillId="0" borderId="17" xfId="100" applyBorder="1"/>
    <xf numFmtId="0" fontId="39" fillId="41" borderId="28" xfId="100" applyFill="1" applyBorder="1"/>
    <xf numFmtId="0" fontId="39" fillId="41" borderId="29" xfId="100" applyFill="1" applyBorder="1"/>
    <xf numFmtId="0" fontId="39" fillId="41" borderId="22" xfId="100" applyFill="1" applyBorder="1" applyAlignment="1">
      <alignment horizontal="center"/>
    </xf>
    <xf numFmtId="0" fontId="39" fillId="0" borderId="21" xfId="100" applyBorder="1"/>
    <xf numFmtId="0" fontId="64" fillId="43" borderId="0" xfId="0" applyFont="1" applyFill="1"/>
    <xf numFmtId="165" fontId="64" fillId="43" borderId="0" xfId="46" applyFont="1" applyFill="1" applyAlignment="1">
      <alignment vertical="center"/>
    </xf>
    <xf numFmtId="0" fontId="39" fillId="41" borderId="27" xfId="100" applyFill="1" applyBorder="1"/>
    <xf numFmtId="0" fontId="67" fillId="41" borderId="27" xfId="100" applyFont="1" applyFill="1" applyBorder="1" applyAlignment="1">
      <alignment horizontal="center"/>
    </xf>
    <xf numFmtId="0" fontId="67" fillId="0" borderId="27" xfId="100" applyFont="1" applyBorder="1"/>
    <xf numFmtId="0" fontId="67" fillId="41" borderId="27" xfId="100" applyFont="1" applyFill="1" applyBorder="1" applyAlignment="1">
      <alignment horizontal="right"/>
    </xf>
    <xf numFmtId="0" fontId="68" fillId="0" borderId="30" xfId="100" applyFont="1" applyBorder="1"/>
    <xf numFmtId="0" fontId="67" fillId="41" borderId="30" xfId="100" applyFont="1" applyFill="1" applyBorder="1" applyAlignment="1">
      <alignment horizontal="center" vertical="center"/>
    </xf>
    <xf numFmtId="0" fontId="8" fillId="41" borderId="19" xfId="100" applyFont="1" applyFill="1" applyBorder="1"/>
    <xf numFmtId="0" fontId="35" fillId="41" borderId="0" xfId="100" applyFont="1" applyFill="1" applyAlignment="1">
      <alignment horizontal="center"/>
    </xf>
    <xf numFmtId="0" fontId="64" fillId="0" borderId="25" xfId="100" applyFont="1" applyBorder="1"/>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71" fillId="43" borderId="32" xfId="0" applyNumberFormat="1" applyFont="1" applyFill="1" applyBorder="1" applyAlignment="1">
      <alignment horizontal="center"/>
    </xf>
    <xf numFmtId="0" fontId="73" fillId="0" borderId="30" xfId="100" applyFont="1" applyBorder="1"/>
    <xf numFmtId="0" fontId="64" fillId="41" borderId="30" xfId="100" applyFont="1" applyFill="1" applyBorder="1" applyAlignment="1">
      <alignment horizontal="center"/>
    </xf>
    <xf numFmtId="165" fontId="73" fillId="43" borderId="30" xfId="46" applyFont="1" applyFill="1" applyBorder="1" applyAlignment="1" applyProtection="1">
      <alignment vertical="center"/>
      <protection locked="0"/>
    </xf>
    <xf numFmtId="168" fontId="73" fillId="43" borderId="30" xfId="47" applyNumberFormat="1" applyFont="1" applyFill="1" applyBorder="1" applyAlignment="1" applyProtection="1">
      <alignment vertical="center"/>
      <protection locked="0"/>
    </xf>
    <xf numFmtId="168" fontId="73" fillId="41" borderId="30" xfId="47" applyNumberFormat="1" applyFont="1" applyFill="1" applyBorder="1" applyAlignment="1" applyProtection="1">
      <alignment horizontal="center" vertical="center"/>
      <protection locked="0"/>
    </xf>
    <xf numFmtId="165" fontId="64" fillId="43" borderId="32" xfId="46" applyFont="1" applyFill="1" applyBorder="1" applyAlignment="1">
      <alignment horizontal="center" vertical="center"/>
    </xf>
    <xf numFmtId="166" fontId="73" fillId="43" borderId="35" xfId="46" applyNumberFormat="1" applyFont="1" applyFill="1" applyBorder="1" applyAlignment="1" applyProtection="1">
      <alignment vertical="center"/>
      <protection locked="0"/>
    </xf>
    <xf numFmtId="0" fontId="73" fillId="0" borderId="30" xfId="100" applyFont="1" applyFill="1" applyBorder="1"/>
    <xf numFmtId="0" fontId="64" fillId="41" borderId="30" xfId="100" applyFont="1" applyFill="1" applyBorder="1"/>
    <xf numFmtId="0" fontId="42" fillId="41" borderId="30" xfId="100" applyFont="1" applyFill="1" applyBorder="1" applyAlignment="1">
      <alignment horizontal="center"/>
    </xf>
    <xf numFmtId="0" fontId="42" fillId="41" borderId="30" xfId="100" applyFont="1" applyFill="1" applyBorder="1" applyAlignment="1">
      <alignment horizontal="right" vertical="center"/>
    </xf>
    <xf numFmtId="169" fontId="67" fillId="41" borderId="31" xfId="46" applyNumberFormat="1" applyFont="1" applyFill="1" applyBorder="1" applyAlignment="1">
      <alignment horizontal="center"/>
    </xf>
    <xf numFmtId="169" fontId="67" fillId="41" borderId="33" xfId="46" applyNumberFormat="1" applyFont="1" applyFill="1" applyBorder="1" applyAlignment="1">
      <alignment horizontal="center"/>
    </xf>
    <xf numFmtId="169" fontId="67" fillId="41" borderId="32" xfId="46" applyNumberFormat="1" applyFont="1" applyFill="1" applyBorder="1" applyAlignment="1">
      <alignment horizontal="center"/>
    </xf>
    <xf numFmtId="165" fontId="39" fillId="0" borderId="0" xfId="46" applyFont="1" applyFill="1" applyAlignment="1">
      <alignment vertical="center"/>
    </xf>
    <xf numFmtId="0" fontId="39" fillId="41" borderId="18" xfId="100" applyFill="1" applyBorder="1" applyAlignment="1">
      <alignment horizontal="center"/>
    </xf>
    <xf numFmtId="0" fontId="39" fillId="41" borderId="0" xfId="100" applyFill="1" applyAlignment="1">
      <alignment horizontal="center"/>
    </xf>
    <xf numFmtId="165" fontId="64" fillId="41" borderId="33" xfId="46" applyFont="1" applyFill="1" applyBorder="1" applyAlignment="1">
      <alignment horizontal="center"/>
    </xf>
    <xf numFmtId="0" fontId="0" fillId="43" borderId="0" xfId="0" applyFill="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169" fontId="64" fillId="41" borderId="32" xfId="46" applyNumberFormat="1" applyFont="1" applyFill="1" applyBorder="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98" fillId="41" borderId="18" xfId="100" applyFont="1" applyFill="1" applyBorder="1"/>
    <xf numFmtId="166" fontId="39" fillId="41" borderId="0" xfId="475" applyNumberFormat="1" applyFont="1" applyFill="1" applyAlignment="1">
      <alignment vertical="center"/>
    </xf>
    <xf numFmtId="165" fontId="39" fillId="41" borderId="0" xfId="475" applyFont="1" applyFill="1" applyAlignment="1">
      <alignment vertical="center"/>
    </xf>
    <xf numFmtId="0" fontId="39" fillId="43" borderId="0" xfId="100" applyFill="1"/>
    <xf numFmtId="165" fontId="28" fillId="43" borderId="0" xfId="475" applyFont="1" applyFill="1" applyAlignment="1">
      <alignment vertical="center"/>
    </xf>
    <xf numFmtId="0" fontId="40" fillId="43" borderId="0" xfId="100" applyFont="1" applyFill="1"/>
    <xf numFmtId="0" fontId="38" fillId="41" borderId="0" xfId="100" applyFont="1" applyFill="1"/>
    <xf numFmtId="165" fontId="39" fillId="43" borderId="0" xfId="475" applyFont="1" applyFill="1" applyAlignment="1">
      <alignment vertical="center"/>
    </xf>
    <xf numFmtId="165" fontId="64" fillId="43" borderId="0" xfId="475" applyFont="1" applyFill="1" applyAlignment="1">
      <alignment vertical="center"/>
    </xf>
    <xf numFmtId="0" fontId="64" fillId="43" borderId="0" xfId="100" applyFont="1" applyFill="1"/>
    <xf numFmtId="0" fontId="38" fillId="0" borderId="0" xfId="100" applyFont="1"/>
    <xf numFmtId="165" fontId="39" fillId="0" borderId="0" xfId="475" applyFont="1" applyFill="1" applyAlignment="1">
      <alignment vertical="center"/>
    </xf>
    <xf numFmtId="165" fontId="39" fillId="41" borderId="21" xfId="475" applyFont="1" applyFill="1" applyBorder="1" applyAlignment="1">
      <alignment vertical="center"/>
    </xf>
    <xf numFmtId="165" fontId="39" fillId="41" borderId="0" xfId="475" applyFont="1" applyFill="1" applyBorder="1" applyAlignment="1">
      <alignment vertical="center"/>
    </xf>
    <xf numFmtId="165" fontId="39" fillId="41" borderId="0" xfId="475" applyFont="1" applyFill="1" applyBorder="1" applyAlignment="1"/>
    <xf numFmtId="165" fontId="7" fillId="41" borderId="18" xfId="475" applyFont="1" applyFill="1" applyBorder="1" applyAlignment="1"/>
    <xf numFmtId="166" fontId="39" fillId="41" borderId="19" xfId="475" applyNumberFormat="1" applyFont="1" applyFill="1" applyBorder="1" applyAlignment="1">
      <alignment vertical="center"/>
    </xf>
    <xf numFmtId="165" fontId="39" fillId="41" borderId="18" xfId="475" applyFont="1" applyFill="1" applyBorder="1" applyAlignment="1">
      <alignment vertical="center"/>
    </xf>
    <xf numFmtId="165" fontId="7" fillId="41" borderId="17" xfId="475" applyFont="1" applyFill="1" applyBorder="1" applyAlignment="1">
      <alignment horizontal="centerContinuous"/>
    </xf>
    <xf numFmtId="165" fontId="7" fillId="41" borderId="16" xfId="475" applyFont="1" applyFill="1" applyBorder="1" applyAlignment="1">
      <alignment horizontal="centerContinuous"/>
    </xf>
    <xf numFmtId="165" fontId="39" fillId="41" borderId="0" xfId="475" applyFont="1" applyFill="1" applyBorder="1" applyAlignment="1">
      <alignment horizontal="centerContinuous"/>
    </xf>
    <xf numFmtId="165" fontId="39" fillId="41" borderId="18" xfId="475" applyFont="1" applyFill="1" applyBorder="1" applyAlignment="1">
      <alignment horizontal="centerContinuous"/>
    </xf>
    <xf numFmtId="165" fontId="39" fillId="41" borderId="17" xfId="475" applyFont="1" applyFill="1" applyBorder="1" applyAlignment="1">
      <alignment vertical="center"/>
    </xf>
    <xf numFmtId="165" fontId="8" fillId="41" borderId="17" xfId="475" applyFont="1" applyFill="1" applyBorder="1" applyAlignment="1">
      <alignment horizontal="centerContinuous"/>
    </xf>
    <xf numFmtId="165" fontId="8" fillId="41" borderId="16" xfId="475" applyFont="1" applyFill="1" applyBorder="1" applyAlignment="1">
      <alignment horizontal="centerContinuous"/>
    </xf>
    <xf numFmtId="166" fontId="39" fillId="41" borderId="22" xfId="475" applyNumberFormat="1" applyFont="1" applyFill="1" applyBorder="1" applyAlignment="1">
      <alignment vertical="center"/>
    </xf>
    <xf numFmtId="165" fontId="39" fillId="41" borderId="22" xfId="475" applyFont="1" applyFill="1" applyBorder="1" applyAlignment="1">
      <alignment vertical="center"/>
    </xf>
    <xf numFmtId="165" fontId="39" fillId="41" borderId="26" xfId="475" applyFont="1" applyFill="1" applyBorder="1" applyAlignment="1">
      <alignment vertical="center"/>
    </xf>
    <xf numFmtId="165" fontId="39" fillId="41" borderId="23" xfId="475" applyFont="1" applyFill="1" applyBorder="1" applyAlignment="1">
      <alignment vertical="center"/>
    </xf>
    <xf numFmtId="166" fontId="67" fillId="41" borderId="24" xfId="475" applyNumberFormat="1" applyFont="1" applyFill="1" applyBorder="1" applyAlignment="1">
      <alignment vertical="center"/>
    </xf>
    <xf numFmtId="165" fontId="67" fillId="41" borderId="24" xfId="475" applyFont="1" applyFill="1" applyBorder="1" applyAlignment="1">
      <alignment vertical="center"/>
    </xf>
    <xf numFmtId="166" fontId="67" fillId="41" borderId="19" xfId="475" applyNumberFormat="1" applyFont="1" applyFill="1" applyBorder="1" applyAlignment="1">
      <alignment horizontal="center"/>
    </xf>
    <xf numFmtId="165" fontId="67" fillId="41" borderId="21" xfId="475" applyFont="1" applyFill="1" applyBorder="1" applyAlignment="1">
      <alignment horizontal="center"/>
    </xf>
    <xf numFmtId="169" fontId="67" fillId="41" borderId="19" xfId="475" applyNumberFormat="1" applyFont="1" applyFill="1" applyBorder="1" applyAlignment="1">
      <alignment horizontal="center"/>
    </xf>
    <xf numFmtId="169" fontId="67" fillId="41" borderId="0" xfId="475" applyNumberFormat="1" applyFont="1" applyFill="1" applyBorder="1" applyAlignment="1">
      <alignment horizontal="center"/>
    </xf>
    <xf numFmtId="169" fontId="67" fillId="41" borderId="18" xfId="475" applyNumberFormat="1" applyFont="1" applyFill="1" applyBorder="1" applyAlignment="1">
      <alignment horizontal="center"/>
    </xf>
    <xf numFmtId="165" fontId="67" fillId="41" borderId="27" xfId="475" applyFont="1" applyFill="1" applyBorder="1" applyAlignment="1">
      <alignment horizontal="center"/>
    </xf>
    <xf numFmtId="166" fontId="68" fillId="43" borderId="35" xfId="475" applyNumberFormat="1" applyFont="1" applyFill="1" applyBorder="1" applyAlignment="1" applyProtection="1">
      <alignment vertical="center"/>
      <protection locked="0"/>
    </xf>
    <xf numFmtId="165" fontId="67" fillId="41" borderId="33" xfId="475" applyFont="1" applyFill="1" applyBorder="1" applyAlignment="1">
      <alignment horizontal="center"/>
    </xf>
    <xf numFmtId="169" fontId="67" fillId="41" borderId="32" xfId="475" applyNumberFormat="1" applyFont="1" applyFill="1" applyBorder="1" applyAlignment="1">
      <alignment horizontal="center"/>
    </xf>
    <xf numFmtId="169" fontId="67" fillId="41" borderId="33" xfId="475" applyNumberFormat="1" applyFont="1" applyFill="1" applyBorder="1" applyAlignment="1">
      <alignment horizontal="center"/>
    </xf>
    <xf numFmtId="169" fontId="67" fillId="41" borderId="31" xfId="475" applyNumberFormat="1" applyFont="1" applyFill="1" applyBorder="1" applyAlignment="1">
      <alignment horizontal="center"/>
    </xf>
    <xf numFmtId="165" fontId="67" fillId="43" borderId="32" xfId="475" applyFont="1" applyFill="1" applyBorder="1" applyAlignment="1">
      <alignment horizontal="center" vertical="center"/>
    </xf>
    <xf numFmtId="165" fontId="68" fillId="43" borderId="30" xfId="475" applyFont="1" applyFill="1" applyBorder="1" applyAlignment="1" applyProtection="1">
      <alignment vertical="center"/>
      <protection locked="0"/>
    </xf>
    <xf numFmtId="168" fontId="73" fillId="41" borderId="30" xfId="476" applyNumberFormat="1" applyFont="1" applyFill="1" applyBorder="1" applyAlignment="1" applyProtection="1">
      <alignment horizontal="center" vertical="center"/>
      <protection locked="0"/>
    </xf>
    <xf numFmtId="168" fontId="68" fillId="43" borderId="30" xfId="476" applyNumberFormat="1" applyFont="1" applyFill="1" applyBorder="1" applyAlignment="1" applyProtection="1">
      <alignment vertical="center"/>
      <protection locked="0"/>
    </xf>
    <xf numFmtId="165" fontId="67" fillId="41" borderId="30" xfId="475" applyFont="1" applyFill="1" applyBorder="1" applyAlignment="1">
      <alignment horizontal="center"/>
    </xf>
    <xf numFmtId="165" fontId="68" fillId="43" borderId="15" xfId="475" applyFont="1" applyFill="1" applyBorder="1" applyAlignment="1" applyProtection="1">
      <alignment vertical="center"/>
      <protection locked="0"/>
    </xf>
    <xf numFmtId="166" fontId="73" fillId="43" borderId="35" xfId="475" applyNumberFormat="1" applyFont="1" applyFill="1" applyBorder="1" applyAlignment="1" applyProtection="1">
      <alignment vertical="center"/>
      <protection locked="0"/>
    </xf>
    <xf numFmtId="165" fontId="64" fillId="41" borderId="33" xfId="475" applyFont="1" applyFill="1" applyBorder="1" applyAlignment="1">
      <alignment horizontal="center"/>
    </xf>
    <xf numFmtId="169" fontId="64" fillId="41" borderId="32" xfId="475" applyNumberFormat="1" applyFont="1" applyFill="1" applyBorder="1" applyAlignment="1">
      <alignment horizontal="center"/>
    </xf>
    <xf numFmtId="169" fontId="64" fillId="41" borderId="33" xfId="475" applyNumberFormat="1" applyFont="1" applyFill="1" applyBorder="1" applyAlignment="1">
      <alignment horizontal="center"/>
    </xf>
    <xf numFmtId="169" fontId="64" fillId="41" borderId="31" xfId="475" applyNumberFormat="1" applyFont="1" applyFill="1" applyBorder="1" applyAlignment="1">
      <alignment horizontal="center"/>
    </xf>
    <xf numFmtId="165" fontId="64" fillId="43" borderId="32" xfId="475" applyFont="1" applyFill="1" applyBorder="1" applyAlignment="1">
      <alignment horizontal="center" vertical="center"/>
    </xf>
    <xf numFmtId="165" fontId="73" fillId="43" borderId="30" xfId="475" applyFont="1" applyFill="1" applyBorder="1" applyAlignment="1" applyProtection="1">
      <alignment vertical="center"/>
      <protection locked="0"/>
    </xf>
    <xf numFmtId="168" fontId="73" fillId="43" borderId="30" xfId="476" applyNumberFormat="1" applyFont="1" applyFill="1" applyBorder="1" applyAlignment="1" applyProtection="1">
      <alignment vertical="center"/>
      <protection locked="0"/>
    </xf>
    <xf numFmtId="165" fontId="64" fillId="41" borderId="30" xfId="475" applyFont="1" applyFill="1" applyBorder="1" applyAlignment="1">
      <alignment horizontal="center"/>
    </xf>
    <xf numFmtId="165" fontId="73" fillId="43" borderId="15" xfId="475" applyFont="1" applyFill="1" applyBorder="1" applyAlignment="1" applyProtection="1">
      <alignment vertical="center"/>
      <protection locked="0"/>
    </xf>
    <xf numFmtId="168" fontId="69" fillId="41" borderId="30" xfId="476" applyNumberFormat="1" applyFont="1" applyFill="1" applyBorder="1" applyAlignment="1" applyProtection="1">
      <alignment horizontal="center" vertical="center"/>
      <protection locked="0"/>
    </xf>
    <xf numFmtId="166" fontId="31" fillId="41" borderId="27" xfId="475" applyNumberFormat="1" applyFont="1" applyFill="1" applyBorder="1" applyAlignment="1">
      <alignment horizontal="center"/>
    </xf>
    <xf numFmtId="165" fontId="31" fillId="41" borderId="19" xfId="475" applyFont="1" applyFill="1" applyBorder="1" applyAlignment="1">
      <alignment horizontal="centerContinuous"/>
    </xf>
    <xf numFmtId="165" fontId="31" fillId="41" borderId="27" xfId="475" applyFont="1" applyFill="1" applyBorder="1" applyAlignment="1">
      <alignment horizontal="center"/>
    </xf>
    <xf numFmtId="165" fontId="31" fillId="41" borderId="27" xfId="475" applyFont="1" applyFill="1" applyBorder="1" applyAlignment="1">
      <alignment vertical="center"/>
    </xf>
    <xf numFmtId="166" fontId="31" fillId="41" borderId="27" xfId="475" applyNumberFormat="1" applyFont="1" applyFill="1" applyBorder="1" applyAlignment="1">
      <alignment vertical="center"/>
    </xf>
    <xf numFmtId="165" fontId="31" fillId="41" borderId="19" xfId="475" applyFont="1" applyFill="1" applyBorder="1" applyAlignment="1">
      <alignment vertical="center"/>
    </xf>
    <xf numFmtId="166" fontId="7" fillId="41" borderId="25" xfId="475" applyNumberFormat="1" applyFont="1" applyFill="1" applyBorder="1" applyAlignment="1">
      <alignment horizontal="center"/>
    </xf>
    <xf numFmtId="165" fontId="7" fillId="41" borderId="16" xfId="475" applyFont="1" applyFill="1" applyBorder="1" applyAlignment="1">
      <alignment horizontal="center"/>
    </xf>
    <xf numFmtId="165" fontId="7" fillId="41" borderId="25" xfId="475" applyFont="1" applyFill="1" applyBorder="1" applyAlignment="1">
      <alignment horizontal="center"/>
    </xf>
    <xf numFmtId="166" fontId="7" fillId="41" borderId="24" xfId="475" applyNumberFormat="1" applyFont="1" applyFill="1" applyBorder="1" applyAlignment="1">
      <alignment horizontal="center"/>
    </xf>
    <xf numFmtId="165" fontId="7" fillId="41" borderId="23" xfId="475" applyFont="1" applyFill="1" applyBorder="1" applyAlignment="1">
      <alignment horizontal="center"/>
    </xf>
    <xf numFmtId="165" fontId="7" fillId="41" borderId="24" xfId="475" applyFont="1" applyFill="1" applyBorder="1" applyAlignment="1">
      <alignment horizontal="center"/>
    </xf>
    <xf numFmtId="165" fontId="39" fillId="41" borderId="20" xfId="475" applyFont="1" applyFill="1" applyBorder="1" applyAlignment="1">
      <alignment vertical="center"/>
    </xf>
    <xf numFmtId="165" fontId="39" fillId="41" borderId="19" xfId="475" applyFont="1" applyFill="1" applyBorder="1" applyAlignment="1">
      <alignment vertical="center"/>
    </xf>
    <xf numFmtId="166" fontId="39" fillId="41" borderId="14" xfId="475" applyNumberFormat="1" applyFont="1" applyFill="1" applyBorder="1" applyAlignment="1">
      <alignment vertical="center"/>
    </xf>
    <xf numFmtId="166" fontId="8" fillId="41" borderId="22" xfId="475" applyNumberFormat="1" applyFont="1" applyFill="1" applyBorder="1" applyAlignment="1">
      <alignment horizontal="centerContinuous"/>
    </xf>
    <xf numFmtId="165" fontId="8" fillId="41" borderId="22" xfId="475" applyFont="1" applyFill="1" applyBorder="1" applyAlignment="1">
      <alignment horizontal="centerContinuous"/>
    </xf>
    <xf numFmtId="165" fontId="8" fillId="41" borderId="20" xfId="475" applyFont="1" applyFill="1" applyBorder="1" applyAlignment="1">
      <alignment horizontal="centerContinuous"/>
    </xf>
    <xf numFmtId="166" fontId="8" fillId="41" borderId="14" xfId="475" applyNumberFormat="1" applyFont="1" applyFill="1" applyBorder="1" applyAlignment="1">
      <alignment vertical="center"/>
    </xf>
    <xf numFmtId="165" fontId="8" fillId="41" borderId="14" xfId="475" applyFont="1" applyFill="1" applyBorder="1" applyAlignment="1">
      <alignment horizontal="centerContinuous"/>
    </xf>
    <xf numFmtId="165" fontId="39" fillId="41" borderId="0" xfId="475" applyFont="1" applyFill="1" applyAlignment="1">
      <alignment horizontal="right"/>
    </xf>
    <xf numFmtId="165" fontId="39" fillId="41" borderId="0" xfId="475" applyFont="1" applyFill="1" applyAlignment="1">
      <alignment horizontal="centerContinuous"/>
    </xf>
    <xf numFmtId="166" fontId="30" fillId="41" borderId="0" xfId="475" applyNumberFormat="1" applyFont="1" applyFill="1" applyAlignment="1">
      <alignment horizontal="centerContinuous"/>
    </xf>
    <xf numFmtId="165" fontId="30" fillId="41" borderId="0" xfId="475" applyFont="1" applyFill="1" applyAlignment="1">
      <alignment horizontal="centerContinuous"/>
    </xf>
    <xf numFmtId="0" fontId="39" fillId="41" borderId="18" xfId="100" applyFill="1" applyBorder="1" applyAlignment="1">
      <alignment horizontal="center"/>
    </xf>
    <xf numFmtId="0" fontId="39" fillId="41" borderId="0" xfId="100" applyFill="1" applyAlignment="1">
      <alignment horizontal="center"/>
    </xf>
    <xf numFmtId="0" fontId="73" fillId="44" borderId="30" xfId="100" applyFont="1" applyFill="1" applyBorder="1"/>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64" fillId="0" borderId="30" xfId="100" applyFont="1" applyFill="1" applyBorder="1"/>
    <xf numFmtId="165" fontId="73" fillId="0" borderId="15" xfId="475" applyFont="1" applyFill="1" applyBorder="1" applyAlignment="1" applyProtection="1">
      <alignment vertical="center"/>
      <protection locked="0"/>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67" fillId="0" borderId="27" xfId="100" applyFont="1" applyFill="1" applyBorder="1"/>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67" fillId="41" borderId="0" xfId="100" applyFont="1" applyFill="1" applyAlignment="1">
      <alignment horizontal="center"/>
    </xf>
    <xf numFmtId="0" fontId="99" fillId="0" borderId="30" xfId="59" applyFont="1" applyBorder="1" applyAlignment="1">
      <alignment horizontal="center" vertical="center"/>
    </xf>
    <xf numFmtId="173" fontId="99" fillId="0" borderId="30" xfId="59" applyNumberFormat="1" applyFont="1" applyBorder="1" applyAlignment="1">
      <alignment horizontal="center" vertical="center"/>
    </xf>
    <xf numFmtId="22" fontId="99" fillId="0" borderId="30" xfId="59" applyNumberFormat="1" applyFont="1" applyBorder="1" applyAlignment="1">
      <alignment horizontal="center" vertic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100" fillId="41" borderId="18" xfId="100" applyFont="1" applyFill="1" applyBorder="1"/>
    <xf numFmtId="0" fontId="39" fillId="41" borderId="18" xfId="100" applyFill="1" applyBorder="1" applyAlignment="1">
      <alignment horizontal="center"/>
    </xf>
    <xf numFmtId="0" fontId="39" fillId="41" borderId="0" xfId="100"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39" fillId="41" borderId="18" xfId="100" applyFill="1" applyBorder="1" applyAlignment="1">
      <alignment horizontal="center"/>
    </xf>
    <xf numFmtId="0" fontId="39" fillId="41" borderId="0" xfId="100" applyFill="1" applyAlignment="1">
      <alignment horizontal="center"/>
    </xf>
    <xf numFmtId="0" fontId="28" fillId="77" borderId="15" xfId="0" applyFont="1" applyFill="1" applyBorder="1"/>
    <xf numFmtId="0" fontId="28" fillId="77" borderId="36" xfId="0" applyFont="1" applyFill="1" applyBorder="1" applyAlignment="1">
      <alignment horizontal="center"/>
    </xf>
    <xf numFmtId="171" fontId="28" fillId="77" borderId="34" xfId="0" applyNumberFormat="1" applyFont="1" applyFill="1" applyBorder="1"/>
    <xf numFmtId="170" fontId="34" fillId="77" borderId="15" xfId="0" applyNumberFormat="1" applyFont="1" applyFill="1" applyBorder="1"/>
    <xf numFmtId="0" fontId="28" fillId="77" borderId="15" xfId="0" applyFont="1" applyFill="1" applyBorder="1" applyAlignment="1">
      <alignment horizontal="center"/>
    </xf>
    <xf numFmtId="2" fontId="34" fillId="77" borderId="19" xfId="0" applyNumberFormat="1" applyFont="1" applyFill="1" applyBorder="1" applyAlignment="1">
      <alignment horizontal="center"/>
    </xf>
    <xf numFmtId="0" fontId="28" fillId="77" borderId="32" xfId="0" applyFont="1" applyFill="1" applyBorder="1" applyAlignment="1">
      <alignment horizontal="center"/>
    </xf>
    <xf numFmtId="0" fontId="28" fillId="77" borderId="0" xfId="0" applyFont="1" applyFill="1" applyAlignment="1">
      <alignment horizontal="center"/>
    </xf>
    <xf numFmtId="168" fontId="28" fillId="77" borderId="0" xfId="47" applyNumberFormat="1" applyFont="1" applyFill="1" applyBorder="1" applyAlignment="1">
      <alignment horizontal="center"/>
    </xf>
    <xf numFmtId="0" fontId="8" fillId="77" borderId="46" xfId="0" applyFont="1" applyFill="1" applyBorder="1" applyAlignment="1">
      <alignment horizontal="center"/>
    </xf>
    <xf numFmtId="0" fontId="39" fillId="77" borderId="0" xfId="0" applyFont="1" applyFill="1"/>
    <xf numFmtId="2" fontId="34" fillId="44" borderId="19" xfId="0" applyNumberFormat="1" applyFont="1" applyFill="1" applyBorder="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64" fillId="0" borderId="15" xfId="94" applyFont="1" applyBorder="1"/>
    <xf numFmtId="0" fontId="42" fillId="0" borderId="15" xfId="94" applyFont="1" applyBorder="1"/>
    <xf numFmtId="165" fontId="73" fillId="0" borderId="15" xfId="46" applyFont="1" applyFill="1" applyBorder="1" applyAlignment="1" applyProtection="1">
      <alignment vertical="center"/>
      <protection locked="0"/>
    </xf>
    <xf numFmtId="0" fontId="64" fillId="0" borderId="30" xfId="94" applyFont="1" applyBorder="1"/>
    <xf numFmtId="168" fontId="73" fillId="0" borderId="30" xfId="47" applyNumberFormat="1" applyFont="1" applyFill="1" applyBorder="1" applyAlignment="1" applyProtection="1">
      <alignment horizontal="center" vertical="center"/>
      <protection locked="0"/>
    </xf>
    <xf numFmtId="168" fontId="73" fillId="0" borderId="30" xfId="47" applyNumberFormat="1" applyFont="1" applyFill="1" applyBorder="1" applyAlignment="1" applyProtection="1">
      <alignment vertical="center"/>
      <protection locked="0"/>
    </xf>
    <xf numFmtId="168" fontId="73" fillId="41" borderId="30" xfId="47" applyNumberFormat="1" applyFont="1" applyFill="1" applyBorder="1" applyAlignment="1" applyProtection="1">
      <alignment horizontal="center"/>
      <protection locked="0"/>
    </xf>
    <xf numFmtId="165" fontId="73" fillId="0" borderId="30" xfId="46" applyFont="1" applyFill="1" applyBorder="1" applyAlignment="1" applyProtection="1">
      <alignment vertical="center"/>
      <protection locked="0"/>
    </xf>
    <xf numFmtId="166" fontId="73" fillId="0" borderId="35" xfId="46" applyNumberFormat="1" applyFont="1" applyFill="1" applyBorder="1" applyAlignment="1" applyProtection="1">
      <alignment vertical="center"/>
      <protection locked="0"/>
    </xf>
    <xf numFmtId="0" fontId="42" fillId="41" borderId="30" xfId="100" applyFont="1" applyFill="1" applyBorder="1"/>
    <xf numFmtId="165" fontId="64" fillId="41" borderId="24" xfId="475" applyFont="1" applyFill="1" applyBorder="1" applyAlignment="1">
      <alignment vertical="center"/>
    </xf>
    <xf numFmtId="166" fontId="64" fillId="41" borderId="24" xfId="475" applyNumberFormat="1" applyFont="1" applyFill="1" applyBorder="1" applyAlignment="1">
      <alignment vertic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67" fillId="0" borderId="31" xfId="62" applyFont="1" applyBorder="1"/>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0" fontId="102" fillId="41" borderId="30" xfId="100" applyFont="1" applyFill="1" applyBorder="1"/>
    <xf numFmtId="0" fontId="103" fillId="0" borderId="31" xfId="62" applyFont="1" applyBorder="1"/>
    <xf numFmtId="0" fontId="104" fillId="0" borderId="31" xfId="62" applyFont="1" applyBorder="1"/>
    <xf numFmtId="0" fontId="39" fillId="41" borderId="18" xfId="100" applyFill="1" applyBorder="1" applyAlignment="1">
      <alignment horizontal="center"/>
    </xf>
    <xf numFmtId="0" fontId="39" fillId="41" borderId="0" xfId="100" applyFill="1" applyAlignment="1">
      <alignment horizontal="center"/>
    </xf>
    <xf numFmtId="0" fontId="68" fillId="0" borderId="30" xfId="100" applyFont="1" applyFill="1" applyBorder="1"/>
    <xf numFmtId="0" fontId="39" fillId="41" borderId="18" xfId="100" applyFill="1" applyBorder="1" applyAlignment="1">
      <alignment horizontal="center"/>
    </xf>
    <xf numFmtId="0" fontId="39" fillId="41" borderId="0" xfId="100" applyFill="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4" fillId="14" borderId="25" xfId="0" applyFont="1" applyFill="1" applyBorder="1" applyAlignment="1">
      <alignment horizontal="center" vertical="center"/>
    </xf>
    <xf numFmtId="0" fontId="64"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0" fontId="39" fillId="41" borderId="16" xfId="100" applyFill="1" applyBorder="1" applyAlignment="1">
      <alignment horizontal="center"/>
    </xf>
    <xf numFmtId="0" fontId="39" fillId="41" borderId="17" xfId="100" applyFill="1" applyBorder="1" applyAlignment="1">
      <alignment horizontal="center"/>
    </xf>
    <xf numFmtId="0" fontId="39" fillId="41" borderId="14" xfId="100" applyFill="1" applyBorder="1" applyAlignment="1">
      <alignment horizontal="center"/>
    </xf>
    <xf numFmtId="49" fontId="39" fillId="41" borderId="18" xfId="46" applyNumberFormat="1" applyFont="1" applyFill="1" applyBorder="1" applyAlignment="1">
      <alignment horizontal="center"/>
    </xf>
    <xf numFmtId="49" fontId="39" fillId="41" borderId="19" xfId="46" applyNumberFormat="1" applyFont="1" applyFill="1" applyBorder="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166" fontId="39" fillId="41" borderId="19" xfId="46" applyNumberFormat="1" applyFont="1" applyFill="1" applyBorder="1" applyAlignment="1">
      <alignment horizontal="center"/>
    </xf>
    <xf numFmtId="15" fontId="39" fillId="41" borderId="20" xfId="100" quotePrefix="1" applyNumberFormat="1" applyFill="1" applyBorder="1" applyAlignment="1">
      <alignment horizontal="center" vertical="center"/>
    </xf>
    <xf numFmtId="15" fontId="39" fillId="41" borderId="51" xfId="100" applyNumberFormat="1" applyFill="1" applyBorder="1" applyAlignment="1">
      <alignment horizontal="center" vertical="center"/>
    </xf>
    <xf numFmtId="0" fontId="39" fillId="41" borderId="20" xfId="100" applyFill="1" applyBorder="1" applyAlignment="1">
      <alignment horizontal="center"/>
    </xf>
    <xf numFmtId="0" fontId="39" fillId="41" borderId="21" xfId="100" applyFill="1" applyBorder="1" applyAlignment="1">
      <alignment horizontal="center"/>
    </xf>
    <xf numFmtId="166" fontId="39" fillId="41" borderId="22" xfId="46" applyNumberFormat="1" applyFont="1" applyFill="1" applyBorder="1" applyAlignment="1">
      <alignment horizontal="center"/>
    </xf>
    <xf numFmtId="49" fontId="39" fillId="41" borderId="18" xfId="475" applyNumberFormat="1" applyFont="1" applyFill="1" applyBorder="1" applyAlignment="1">
      <alignment horizontal="center"/>
    </xf>
    <xf numFmtId="49" fontId="39" fillId="41" borderId="19" xfId="475" applyNumberFormat="1" applyFont="1" applyFill="1" applyBorder="1" applyAlignment="1">
      <alignment horizontal="center"/>
    </xf>
    <xf numFmtId="166" fontId="39" fillId="41" borderId="19" xfId="475" applyNumberFormat="1" applyFont="1" applyFill="1" applyBorder="1" applyAlignment="1">
      <alignment horizontal="center"/>
    </xf>
    <xf numFmtId="166" fontId="39" fillId="41" borderId="22" xfId="475" applyNumberFormat="1" applyFont="1" applyFill="1" applyBorder="1" applyAlignment="1">
      <alignment horizontal="center"/>
    </xf>
    <xf numFmtId="15" fontId="39" fillId="76" borderId="20" xfId="100" quotePrefix="1" applyNumberFormat="1" applyFill="1" applyBorder="1" applyAlignment="1">
      <alignment horizontal="center" vertical="center"/>
    </xf>
    <xf numFmtId="15" fontId="39" fillId="76" borderId="51" xfId="100" applyNumberFormat="1" applyFill="1" applyBorder="1" applyAlignment="1">
      <alignment horizontal="center" vertical="center"/>
    </xf>
  </cellXfs>
  <cellStyles count="913">
    <cellStyle name="20% - Accent1" xfId="1" builtinId="30" customBuiltin="1"/>
    <cellStyle name="20% - Accent1 2" xfId="449" xr:uid="{00000000-0005-0000-0000-000001000000}"/>
    <cellStyle name="20% - Accent2" xfId="2" builtinId="34" customBuiltin="1"/>
    <cellStyle name="20% - Accent2 2" xfId="453" xr:uid="{00000000-0005-0000-0000-000003000000}"/>
    <cellStyle name="20% - Accent3" xfId="3" builtinId="38" customBuiltin="1"/>
    <cellStyle name="20% - Accent3 2" xfId="457" xr:uid="{00000000-0005-0000-0000-000005000000}"/>
    <cellStyle name="20% - Accent4" xfId="4" builtinId="42" customBuiltin="1"/>
    <cellStyle name="20% - Accent4 2" xfId="461" xr:uid="{00000000-0005-0000-0000-000007000000}"/>
    <cellStyle name="20% - Accent5" xfId="5" builtinId="46" customBuiltin="1"/>
    <cellStyle name="20% - Accent5 2" xfId="465" xr:uid="{00000000-0005-0000-0000-000009000000}"/>
    <cellStyle name="20% - Accent6" xfId="6" builtinId="50" customBuiltin="1"/>
    <cellStyle name="20% - Accent6 2" xfId="469"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50" xr:uid="{00000000-0005-0000-0000-000013000000}"/>
    <cellStyle name="40% - Accent2" xfId="14" builtinId="35" customBuiltin="1"/>
    <cellStyle name="40% - Accent2 2" xfId="454" xr:uid="{00000000-0005-0000-0000-000015000000}"/>
    <cellStyle name="40% - Accent3" xfId="15" builtinId="39" customBuiltin="1"/>
    <cellStyle name="40% - Accent3 2" xfId="458" xr:uid="{00000000-0005-0000-0000-000017000000}"/>
    <cellStyle name="40% - Accent4" xfId="16" builtinId="43" customBuiltin="1"/>
    <cellStyle name="40% - Accent4 2" xfId="462" xr:uid="{00000000-0005-0000-0000-000019000000}"/>
    <cellStyle name="40% - Accent5" xfId="17" builtinId="47" customBuiltin="1"/>
    <cellStyle name="40% - Accent5 2" xfId="466" xr:uid="{00000000-0005-0000-0000-00001B000000}"/>
    <cellStyle name="40% - Accent6" xfId="18" builtinId="51" customBuiltin="1"/>
    <cellStyle name="40% - Accent6 2" xfId="470"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1" xr:uid="{00000000-0005-0000-0000-000025000000}"/>
    <cellStyle name="60% - Accent2" xfId="26" builtinId="36" customBuiltin="1"/>
    <cellStyle name="60% - Accent2 2" xfId="455" xr:uid="{00000000-0005-0000-0000-000027000000}"/>
    <cellStyle name="60% - Accent3" xfId="27" builtinId="40" customBuiltin="1"/>
    <cellStyle name="60% - Accent3 2" xfId="459" xr:uid="{00000000-0005-0000-0000-000029000000}"/>
    <cellStyle name="60% - Accent4" xfId="28" builtinId="44" customBuiltin="1"/>
    <cellStyle name="60% - Accent4 2" xfId="463" xr:uid="{00000000-0005-0000-0000-00002B000000}"/>
    <cellStyle name="60% - Accent5" xfId="29" builtinId="48" customBuiltin="1"/>
    <cellStyle name="60% - Accent5 2" xfId="467" xr:uid="{00000000-0005-0000-0000-00002D000000}"/>
    <cellStyle name="60% - Accent6" xfId="30" builtinId="52" customBuiltin="1"/>
    <cellStyle name="60% - Accent6 2" xfId="471"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8" xr:uid="{00000000-0005-0000-0000-000037000000}"/>
    <cellStyle name="Accent2" xfId="38" builtinId="33" customBuiltin="1"/>
    <cellStyle name="Accent2 2" xfId="452" xr:uid="{00000000-0005-0000-0000-000039000000}"/>
    <cellStyle name="Accent3" xfId="39" builtinId="37" customBuiltin="1"/>
    <cellStyle name="Accent3 2" xfId="456" xr:uid="{00000000-0005-0000-0000-00003B000000}"/>
    <cellStyle name="Accent4" xfId="40" builtinId="41" customBuiltin="1"/>
    <cellStyle name="Accent4 2" xfId="460" xr:uid="{00000000-0005-0000-0000-00003D000000}"/>
    <cellStyle name="Accent5" xfId="41" builtinId="45" customBuiltin="1"/>
    <cellStyle name="Accent5 2" xfId="464" xr:uid="{00000000-0005-0000-0000-00003F000000}"/>
    <cellStyle name="Accent6" xfId="42" builtinId="49" customBuiltin="1"/>
    <cellStyle name="Accent6 2" xfId="468" xr:uid="{00000000-0005-0000-0000-000041000000}"/>
    <cellStyle name="Bad" xfId="43" builtinId="27" customBuiltin="1"/>
    <cellStyle name="Bad 2" xfId="437" xr:uid="{00000000-0005-0000-0000-000043000000}"/>
    <cellStyle name="Calculation" xfId="44" builtinId="22" customBuiltin="1"/>
    <cellStyle name="Calculation 2" xfId="441" xr:uid="{00000000-0005-0000-0000-000045000000}"/>
    <cellStyle name="Check Cell" xfId="45" builtinId="23" customBuiltin="1"/>
    <cellStyle name="Check Cell 2" xfId="443" xr:uid="{00000000-0005-0000-0000-000047000000}"/>
    <cellStyle name="Comma" xfId="46" builtinId="3"/>
    <cellStyle name="Comma [0]" xfId="47" builtinId="6"/>
    <cellStyle name="Comma [0] 2" xfId="96" xr:uid="{00000000-0005-0000-0000-00004A000000}"/>
    <cellStyle name="Comma [0] 2 2" xfId="153" xr:uid="{00000000-0005-0000-0000-00004B000000}"/>
    <cellStyle name="Comma [0] 2 2 2" xfId="358" xr:uid="{00000000-0005-0000-0000-00004C000000}"/>
    <cellStyle name="Comma [0] 2 2 3" xfId="691" xr:uid="{00000000-0005-0000-0000-00004D000000}"/>
    <cellStyle name="Comma [0] 2 3" xfId="213" xr:uid="{00000000-0005-0000-0000-00004E000000}"/>
    <cellStyle name="Comma [0] 2 3 2" xfId="765" xr:uid="{00000000-0005-0000-0000-00004F000000}"/>
    <cellStyle name="Comma [0] 2 4" xfId="476" xr:uid="{00000000-0005-0000-0000-000050000000}"/>
    <cellStyle name="Comma [0] 2 5" xfId="553" xr:uid="{00000000-0005-0000-0000-000051000000}"/>
    <cellStyle name="Comma [0] 2 6" xfId="839" xr:uid="{00000000-0005-0000-0000-000052000000}"/>
    <cellStyle name="Comma [0] 3" xfId="168" xr:uid="{00000000-0005-0000-0000-000053000000}"/>
    <cellStyle name="Comma [0] 3 2" xfId="321" xr:uid="{00000000-0005-0000-0000-000054000000}"/>
    <cellStyle name="Comma [0] 3 2 2" xfId="656" xr:uid="{00000000-0005-0000-0000-000055000000}"/>
    <cellStyle name="Comma [0] 3 3" xfId="169" xr:uid="{00000000-0005-0000-0000-000056000000}"/>
    <cellStyle name="Comma [0] 3 3 2" xfId="484" xr:uid="{00000000-0005-0000-0000-000057000000}"/>
    <cellStyle name="Comma [0] 3 4" xfId="483" xr:uid="{00000000-0005-0000-0000-000058000000}"/>
    <cellStyle name="Comma [0] 4" xfId="176" xr:uid="{00000000-0005-0000-0000-000059000000}"/>
    <cellStyle name="Comma [0] 4 2" xfId="518" xr:uid="{00000000-0005-0000-0000-00005A000000}"/>
    <cellStyle name="Comma [0] 5" xfId="170" xr:uid="{00000000-0005-0000-0000-00005B000000}"/>
    <cellStyle name="Comma [0] 5 2" xfId="485" xr:uid="{00000000-0005-0000-0000-00005C000000}"/>
    <cellStyle name="Comma [0] 6" xfId="474" xr:uid="{00000000-0005-0000-0000-00005D000000}"/>
    <cellStyle name="Comma [0] 7" xfId="762" xr:uid="{00000000-0005-0000-0000-00005E000000}"/>
    <cellStyle name="Comma [0] 8" xfId="804" xr:uid="{00000000-0005-0000-0000-00005F000000}"/>
    <cellStyle name="Comma 10" xfId="162" xr:uid="{00000000-0005-0000-0000-000060000000}"/>
    <cellStyle name="Comma 11" xfId="165" xr:uid="{00000000-0005-0000-0000-000061000000}"/>
    <cellStyle name="Comma 12" xfId="161" xr:uid="{00000000-0005-0000-0000-000062000000}"/>
    <cellStyle name="Comma 13" xfId="149" xr:uid="{00000000-0005-0000-0000-000063000000}"/>
    <cellStyle name="Comma 14" xfId="160" xr:uid="{00000000-0005-0000-0000-000064000000}"/>
    <cellStyle name="Comma 15" xfId="150" xr:uid="{00000000-0005-0000-0000-000065000000}"/>
    <cellStyle name="Comma 16" xfId="159" xr:uid="{00000000-0005-0000-0000-000066000000}"/>
    <cellStyle name="Comma 17" xfId="151" xr:uid="{00000000-0005-0000-0000-000067000000}"/>
    <cellStyle name="Comma 18" xfId="158" xr:uid="{00000000-0005-0000-0000-000068000000}"/>
    <cellStyle name="Comma 19" xfId="152" xr:uid="{00000000-0005-0000-0000-000069000000}"/>
    <cellStyle name="Comma 2" xfId="48" xr:uid="{00000000-0005-0000-0000-00006A000000}"/>
    <cellStyle name="Comma 2 2" xfId="472" xr:uid="{00000000-0005-0000-0000-00006B000000}"/>
    <cellStyle name="Comma 2 3" xfId="475" xr:uid="{00000000-0005-0000-0000-00006C000000}"/>
    <cellStyle name="Comma 3" xfId="95" xr:uid="{00000000-0005-0000-0000-00006D000000}"/>
    <cellStyle name="Comma 3 2" xfId="154" xr:uid="{00000000-0005-0000-0000-00006E000000}"/>
    <cellStyle name="Comma 4" xfId="97" xr:uid="{00000000-0005-0000-0000-00006F000000}"/>
    <cellStyle name="Comma 4 2" xfId="155" xr:uid="{00000000-0005-0000-0000-000070000000}"/>
    <cellStyle name="Comma 5" xfId="148" xr:uid="{00000000-0005-0000-0000-000071000000}"/>
    <cellStyle name="Comma 6" xfId="164" xr:uid="{00000000-0005-0000-0000-000072000000}"/>
    <cellStyle name="Comma 7" xfId="167" xr:uid="{00000000-0005-0000-0000-000073000000}"/>
    <cellStyle name="Comma 8" xfId="163" xr:uid="{00000000-0005-0000-0000-000074000000}"/>
    <cellStyle name="Comma 9" xfId="166" xr:uid="{00000000-0005-0000-0000-000075000000}"/>
    <cellStyle name="Comma[0]_5" xfId="49" xr:uid="{00000000-0005-0000-0000-000076000000}"/>
    <cellStyle name="Explanatory Text" xfId="50" builtinId="53" customBuiltin="1"/>
    <cellStyle name="Explanatory Text 2" xfId="446" xr:uid="{00000000-0005-0000-0000-000078000000}"/>
    <cellStyle name="Good" xfId="51" builtinId="26" customBuiltin="1"/>
    <cellStyle name="Good 2" xfId="436" xr:uid="{00000000-0005-0000-0000-00007A000000}"/>
    <cellStyle name="Heading 1" xfId="52" builtinId="16" customBuiltin="1"/>
    <cellStyle name="Heading 1 2" xfId="432" xr:uid="{00000000-0005-0000-0000-00007C000000}"/>
    <cellStyle name="Heading 2" xfId="53" builtinId="17" customBuiltin="1"/>
    <cellStyle name="Heading 2 2" xfId="433" xr:uid="{00000000-0005-0000-0000-00007E000000}"/>
    <cellStyle name="Heading 3" xfId="54" builtinId="18" customBuiltin="1"/>
    <cellStyle name="Heading 3 2" xfId="434" xr:uid="{00000000-0005-0000-0000-000080000000}"/>
    <cellStyle name="Heading 4" xfId="55" builtinId="19" customBuiltin="1"/>
    <cellStyle name="Heading 4 2" xfId="435" xr:uid="{00000000-0005-0000-0000-000082000000}"/>
    <cellStyle name="Input" xfId="56" builtinId="20" customBuiltin="1"/>
    <cellStyle name="Input 2" xfId="439" xr:uid="{00000000-0005-0000-0000-000084000000}"/>
    <cellStyle name="Linked Cell" xfId="57" builtinId="24" customBuiltin="1"/>
    <cellStyle name="Linked Cell 2" xfId="442" xr:uid="{00000000-0005-0000-0000-000086000000}"/>
    <cellStyle name="Neutral" xfId="58" builtinId="28" customBuiltin="1"/>
    <cellStyle name="Neutral 2" xfId="438" xr:uid="{00000000-0005-0000-0000-000088000000}"/>
    <cellStyle name="Normal" xfId="0" builtinId="0"/>
    <cellStyle name="Normal 11" xfId="912" xr:uid="{3C0663BA-1FC8-4AE3-AE97-AEF9E70480D4}"/>
    <cellStyle name="Normal 2" xfId="59" xr:uid="{00000000-0005-0000-0000-00008A000000}"/>
    <cellStyle name="Normal 2 2" xfId="106" xr:uid="{00000000-0005-0000-0000-00008B000000}"/>
    <cellStyle name="Normal 2 2 2" xfId="111" xr:uid="{00000000-0005-0000-0000-00008C000000}"/>
    <cellStyle name="Normal 2 2 2 2" xfId="141" xr:uid="{00000000-0005-0000-0000-00008D000000}"/>
    <cellStyle name="Normal 2 2 2 2 2" xfId="275" xr:uid="{00000000-0005-0000-0000-00008E000000}"/>
    <cellStyle name="Normal 2 2 2 2 2 2" xfId="422" xr:uid="{00000000-0005-0000-0000-00008F000000}"/>
    <cellStyle name="Normal 2 2 2 2 2 2 2" xfId="751" xr:uid="{00000000-0005-0000-0000-000090000000}"/>
    <cellStyle name="Normal 2 2 2 2 2 3" xfId="613" xr:uid="{00000000-0005-0000-0000-000091000000}"/>
    <cellStyle name="Normal 2 2 2 2 2 4" xfId="899" xr:uid="{00000000-0005-0000-0000-000092000000}"/>
    <cellStyle name="Normal 2 2 2 2 3" xfId="241" xr:uid="{00000000-0005-0000-0000-000093000000}"/>
    <cellStyle name="Normal 2 2 2 2 3 2" xfId="386" xr:uid="{00000000-0005-0000-0000-000094000000}"/>
    <cellStyle name="Normal 2 2 2 2 3 2 2" xfId="717" xr:uid="{00000000-0005-0000-0000-000095000000}"/>
    <cellStyle name="Normal 2 2 2 2 3 3" xfId="579" xr:uid="{00000000-0005-0000-0000-000096000000}"/>
    <cellStyle name="Normal 2 2 2 2 3 4" xfId="865" xr:uid="{00000000-0005-0000-0000-000097000000}"/>
    <cellStyle name="Normal 2 2 2 2 4" xfId="204" xr:uid="{00000000-0005-0000-0000-000098000000}"/>
    <cellStyle name="Normal 2 2 2 2 4 2" xfId="349" xr:uid="{00000000-0005-0000-0000-000099000000}"/>
    <cellStyle name="Normal 2 2 2 2 4 2 2" xfId="682" xr:uid="{00000000-0005-0000-0000-00009A000000}"/>
    <cellStyle name="Normal 2 2 2 2 4 3" xfId="544" xr:uid="{00000000-0005-0000-0000-00009B000000}"/>
    <cellStyle name="Normal 2 2 2 2 4 4" xfId="830" xr:uid="{00000000-0005-0000-0000-00009C000000}"/>
    <cellStyle name="Normal 2 2 2 2 5" xfId="312" xr:uid="{00000000-0005-0000-0000-00009D000000}"/>
    <cellStyle name="Normal 2 2 2 2 5 2" xfId="647" xr:uid="{00000000-0005-0000-0000-00009E000000}"/>
    <cellStyle name="Normal 2 2 2 2 6" xfId="509" xr:uid="{00000000-0005-0000-0000-00009F000000}"/>
    <cellStyle name="Normal 2 2 2 2 7" xfId="795" xr:uid="{00000000-0005-0000-0000-0000A0000000}"/>
    <cellStyle name="Normal 2 2 2 3" xfId="259" xr:uid="{00000000-0005-0000-0000-0000A1000000}"/>
    <cellStyle name="Normal 2 2 2 3 2" xfId="405" xr:uid="{00000000-0005-0000-0000-0000A2000000}"/>
    <cellStyle name="Normal 2 2 2 3 2 2" xfId="735" xr:uid="{00000000-0005-0000-0000-0000A3000000}"/>
    <cellStyle name="Normal 2 2 2 3 3" xfId="597" xr:uid="{00000000-0005-0000-0000-0000A4000000}"/>
    <cellStyle name="Normal 2 2 2 3 4" xfId="883" xr:uid="{00000000-0005-0000-0000-0000A5000000}"/>
    <cellStyle name="Normal 2 2 2 4" xfId="224" xr:uid="{00000000-0005-0000-0000-0000A6000000}"/>
    <cellStyle name="Normal 2 2 2 4 2" xfId="369" xr:uid="{00000000-0005-0000-0000-0000A7000000}"/>
    <cellStyle name="Normal 2 2 2 4 2 2" xfId="701" xr:uid="{00000000-0005-0000-0000-0000A8000000}"/>
    <cellStyle name="Normal 2 2 2 4 3" xfId="563" xr:uid="{00000000-0005-0000-0000-0000A9000000}"/>
    <cellStyle name="Normal 2 2 2 4 4" xfId="849" xr:uid="{00000000-0005-0000-0000-0000AA000000}"/>
    <cellStyle name="Normal 2 2 2 5" xfId="187" xr:uid="{00000000-0005-0000-0000-0000AB000000}"/>
    <cellStyle name="Normal 2 2 2 5 2" xfId="332" xr:uid="{00000000-0005-0000-0000-0000AC000000}"/>
    <cellStyle name="Normal 2 2 2 5 2 2" xfId="666" xr:uid="{00000000-0005-0000-0000-0000AD000000}"/>
    <cellStyle name="Normal 2 2 2 5 3" xfId="528" xr:uid="{00000000-0005-0000-0000-0000AE000000}"/>
    <cellStyle name="Normal 2 2 2 5 4" xfId="814" xr:uid="{00000000-0005-0000-0000-0000AF000000}"/>
    <cellStyle name="Normal 2 2 2 6" xfId="295" xr:uid="{00000000-0005-0000-0000-0000B0000000}"/>
    <cellStyle name="Normal 2 2 2 6 2" xfId="631" xr:uid="{00000000-0005-0000-0000-0000B1000000}"/>
    <cellStyle name="Normal 2 2 2 7" xfId="493" xr:uid="{00000000-0005-0000-0000-0000B2000000}"/>
    <cellStyle name="Normal 2 2 2 8" xfId="779" xr:uid="{00000000-0005-0000-0000-0000B3000000}"/>
    <cellStyle name="Normal 2 2 3" xfId="137" xr:uid="{00000000-0005-0000-0000-0000B4000000}"/>
    <cellStyle name="Normal 2 2 3 2" xfId="271" xr:uid="{00000000-0005-0000-0000-0000B5000000}"/>
    <cellStyle name="Normal 2 2 3 2 2" xfId="418" xr:uid="{00000000-0005-0000-0000-0000B6000000}"/>
    <cellStyle name="Normal 2 2 3 2 2 2" xfId="747" xr:uid="{00000000-0005-0000-0000-0000B7000000}"/>
    <cellStyle name="Normal 2 2 3 2 3" xfId="609" xr:uid="{00000000-0005-0000-0000-0000B8000000}"/>
    <cellStyle name="Normal 2 2 3 2 4" xfId="895" xr:uid="{00000000-0005-0000-0000-0000B9000000}"/>
    <cellStyle name="Normal 2 2 3 3" xfId="237" xr:uid="{00000000-0005-0000-0000-0000BA000000}"/>
    <cellStyle name="Normal 2 2 3 3 2" xfId="382" xr:uid="{00000000-0005-0000-0000-0000BB000000}"/>
    <cellStyle name="Normal 2 2 3 3 2 2" xfId="713" xr:uid="{00000000-0005-0000-0000-0000BC000000}"/>
    <cellStyle name="Normal 2 2 3 3 3" xfId="575" xr:uid="{00000000-0005-0000-0000-0000BD000000}"/>
    <cellStyle name="Normal 2 2 3 3 4" xfId="861" xr:uid="{00000000-0005-0000-0000-0000BE000000}"/>
    <cellStyle name="Normal 2 2 3 4" xfId="200" xr:uid="{00000000-0005-0000-0000-0000BF000000}"/>
    <cellStyle name="Normal 2 2 3 4 2" xfId="345" xr:uid="{00000000-0005-0000-0000-0000C0000000}"/>
    <cellStyle name="Normal 2 2 3 4 2 2" xfId="678" xr:uid="{00000000-0005-0000-0000-0000C1000000}"/>
    <cellStyle name="Normal 2 2 3 4 3" xfId="540" xr:uid="{00000000-0005-0000-0000-0000C2000000}"/>
    <cellStyle name="Normal 2 2 3 4 4" xfId="826" xr:uid="{00000000-0005-0000-0000-0000C3000000}"/>
    <cellStyle name="Normal 2 2 3 5" xfId="308" xr:uid="{00000000-0005-0000-0000-0000C4000000}"/>
    <cellStyle name="Normal 2 2 3 5 2" xfId="643" xr:uid="{00000000-0005-0000-0000-0000C5000000}"/>
    <cellStyle name="Normal 2 2 3 6" xfId="505" xr:uid="{00000000-0005-0000-0000-0000C6000000}"/>
    <cellStyle name="Normal 2 2 3 7" xfId="791" xr:uid="{00000000-0005-0000-0000-0000C7000000}"/>
    <cellStyle name="Normal 2 2 4" xfId="255" xr:uid="{00000000-0005-0000-0000-0000C8000000}"/>
    <cellStyle name="Normal 2 2 4 2" xfId="401" xr:uid="{00000000-0005-0000-0000-0000C9000000}"/>
    <cellStyle name="Normal 2 2 4 2 2" xfId="731" xr:uid="{00000000-0005-0000-0000-0000CA000000}"/>
    <cellStyle name="Normal 2 2 4 3" xfId="593" xr:uid="{00000000-0005-0000-0000-0000CB000000}"/>
    <cellStyle name="Normal 2 2 4 4" xfId="879" xr:uid="{00000000-0005-0000-0000-0000CC000000}"/>
    <cellStyle name="Normal 2 2 5" xfId="220" xr:uid="{00000000-0005-0000-0000-0000CD000000}"/>
    <cellStyle name="Normal 2 2 5 2" xfId="365" xr:uid="{00000000-0005-0000-0000-0000CE000000}"/>
    <cellStyle name="Normal 2 2 5 2 2" xfId="697" xr:uid="{00000000-0005-0000-0000-0000CF000000}"/>
    <cellStyle name="Normal 2 2 5 3" xfId="559" xr:uid="{00000000-0005-0000-0000-0000D0000000}"/>
    <cellStyle name="Normal 2 2 5 4" xfId="845" xr:uid="{00000000-0005-0000-0000-0000D1000000}"/>
    <cellStyle name="Normal 2 2 6" xfId="183" xr:uid="{00000000-0005-0000-0000-0000D2000000}"/>
    <cellStyle name="Normal 2 2 6 2" xfId="328" xr:uid="{00000000-0005-0000-0000-0000D3000000}"/>
    <cellStyle name="Normal 2 2 6 2 2" xfId="662" xr:uid="{00000000-0005-0000-0000-0000D4000000}"/>
    <cellStyle name="Normal 2 2 6 3" xfId="524" xr:uid="{00000000-0005-0000-0000-0000D5000000}"/>
    <cellStyle name="Normal 2 2 6 4" xfId="810" xr:uid="{00000000-0005-0000-0000-0000D6000000}"/>
    <cellStyle name="Normal 2 2 7" xfId="291" xr:uid="{00000000-0005-0000-0000-0000D7000000}"/>
    <cellStyle name="Normal 2 2 7 2" xfId="627" xr:uid="{00000000-0005-0000-0000-0000D8000000}"/>
    <cellStyle name="Normal 2 2 8" xfId="489" xr:uid="{00000000-0005-0000-0000-0000D9000000}"/>
    <cellStyle name="Normal 2 2 9" xfId="775" xr:uid="{00000000-0005-0000-0000-0000DA000000}"/>
    <cellStyle name="Normal 2 3" xfId="100" xr:uid="{00000000-0005-0000-0000-0000DB000000}"/>
    <cellStyle name="Normal 2 4" xfId="482" xr:uid="{00000000-0005-0000-0000-0000DC000000}"/>
    <cellStyle name="Normal 3" xfId="60" xr:uid="{00000000-0005-0000-0000-0000DD000000}"/>
    <cellStyle name="Normal 3 10" xfId="770" xr:uid="{00000000-0005-0000-0000-0000DE000000}"/>
    <cellStyle name="Normal 3 2" xfId="109" xr:uid="{00000000-0005-0000-0000-0000DF000000}"/>
    <cellStyle name="Normal 3 2 2" xfId="139" xr:uid="{00000000-0005-0000-0000-0000E0000000}"/>
    <cellStyle name="Normal 3 2 2 2" xfId="273" xr:uid="{00000000-0005-0000-0000-0000E1000000}"/>
    <cellStyle name="Normal 3 2 2 2 2" xfId="420" xr:uid="{00000000-0005-0000-0000-0000E2000000}"/>
    <cellStyle name="Normal 3 2 2 2 2 2" xfId="749" xr:uid="{00000000-0005-0000-0000-0000E3000000}"/>
    <cellStyle name="Normal 3 2 2 2 3" xfId="611" xr:uid="{00000000-0005-0000-0000-0000E4000000}"/>
    <cellStyle name="Normal 3 2 2 2 4" xfId="897" xr:uid="{00000000-0005-0000-0000-0000E5000000}"/>
    <cellStyle name="Normal 3 2 2 3" xfId="239" xr:uid="{00000000-0005-0000-0000-0000E6000000}"/>
    <cellStyle name="Normal 3 2 2 3 2" xfId="384" xr:uid="{00000000-0005-0000-0000-0000E7000000}"/>
    <cellStyle name="Normal 3 2 2 3 2 2" xfId="715" xr:uid="{00000000-0005-0000-0000-0000E8000000}"/>
    <cellStyle name="Normal 3 2 2 3 3" xfId="577" xr:uid="{00000000-0005-0000-0000-0000E9000000}"/>
    <cellStyle name="Normal 3 2 2 3 4" xfId="863" xr:uid="{00000000-0005-0000-0000-0000EA000000}"/>
    <cellStyle name="Normal 3 2 2 4" xfId="202" xr:uid="{00000000-0005-0000-0000-0000EB000000}"/>
    <cellStyle name="Normal 3 2 2 4 2" xfId="347" xr:uid="{00000000-0005-0000-0000-0000EC000000}"/>
    <cellStyle name="Normal 3 2 2 4 2 2" xfId="680" xr:uid="{00000000-0005-0000-0000-0000ED000000}"/>
    <cellStyle name="Normal 3 2 2 4 3" xfId="542" xr:uid="{00000000-0005-0000-0000-0000EE000000}"/>
    <cellStyle name="Normal 3 2 2 4 4" xfId="828" xr:uid="{00000000-0005-0000-0000-0000EF000000}"/>
    <cellStyle name="Normal 3 2 2 5" xfId="310" xr:uid="{00000000-0005-0000-0000-0000F0000000}"/>
    <cellStyle name="Normal 3 2 2 5 2" xfId="645" xr:uid="{00000000-0005-0000-0000-0000F1000000}"/>
    <cellStyle name="Normal 3 2 2 6" xfId="507" xr:uid="{00000000-0005-0000-0000-0000F2000000}"/>
    <cellStyle name="Normal 3 2 2 7" xfId="793" xr:uid="{00000000-0005-0000-0000-0000F3000000}"/>
    <cellStyle name="Normal 3 2 3" xfId="257" xr:uid="{00000000-0005-0000-0000-0000F4000000}"/>
    <cellStyle name="Normal 3 2 3 2" xfId="403" xr:uid="{00000000-0005-0000-0000-0000F5000000}"/>
    <cellStyle name="Normal 3 2 3 2 2" xfId="733" xr:uid="{00000000-0005-0000-0000-0000F6000000}"/>
    <cellStyle name="Normal 3 2 3 3" xfId="595" xr:uid="{00000000-0005-0000-0000-0000F7000000}"/>
    <cellStyle name="Normal 3 2 3 4" xfId="881" xr:uid="{00000000-0005-0000-0000-0000F8000000}"/>
    <cellStyle name="Normal 3 2 4" xfId="222" xr:uid="{00000000-0005-0000-0000-0000F9000000}"/>
    <cellStyle name="Normal 3 2 4 2" xfId="367" xr:uid="{00000000-0005-0000-0000-0000FA000000}"/>
    <cellStyle name="Normal 3 2 4 2 2" xfId="699" xr:uid="{00000000-0005-0000-0000-0000FB000000}"/>
    <cellStyle name="Normal 3 2 4 3" xfId="561" xr:uid="{00000000-0005-0000-0000-0000FC000000}"/>
    <cellStyle name="Normal 3 2 4 4" xfId="847" xr:uid="{00000000-0005-0000-0000-0000FD000000}"/>
    <cellStyle name="Normal 3 2 5" xfId="185" xr:uid="{00000000-0005-0000-0000-0000FE000000}"/>
    <cellStyle name="Normal 3 2 5 2" xfId="330" xr:uid="{00000000-0005-0000-0000-0000FF000000}"/>
    <cellStyle name="Normal 3 2 5 2 2" xfId="664" xr:uid="{00000000-0005-0000-0000-000000010000}"/>
    <cellStyle name="Normal 3 2 5 3" xfId="526" xr:uid="{00000000-0005-0000-0000-000001010000}"/>
    <cellStyle name="Normal 3 2 5 4" xfId="812" xr:uid="{00000000-0005-0000-0000-000002010000}"/>
    <cellStyle name="Normal 3 2 6" xfId="293" xr:uid="{00000000-0005-0000-0000-000003010000}"/>
    <cellStyle name="Normal 3 2 6 2" xfId="629" xr:uid="{00000000-0005-0000-0000-000004010000}"/>
    <cellStyle name="Normal 3 2 7" xfId="491" xr:uid="{00000000-0005-0000-0000-000005010000}"/>
    <cellStyle name="Normal 3 2 8" xfId="777" xr:uid="{00000000-0005-0000-0000-000006010000}"/>
    <cellStyle name="Normal 3 3" xfId="113" xr:uid="{00000000-0005-0000-0000-000007010000}"/>
    <cellStyle name="Normal 3 3 2" xfId="143" xr:uid="{00000000-0005-0000-0000-000008010000}"/>
    <cellStyle name="Normal 3 3 2 2" xfId="277" xr:uid="{00000000-0005-0000-0000-000009010000}"/>
    <cellStyle name="Normal 3 3 2 2 2" xfId="424" xr:uid="{00000000-0005-0000-0000-00000A010000}"/>
    <cellStyle name="Normal 3 3 2 2 2 2" xfId="753" xr:uid="{00000000-0005-0000-0000-00000B010000}"/>
    <cellStyle name="Normal 3 3 2 2 3" xfId="615" xr:uid="{00000000-0005-0000-0000-00000C010000}"/>
    <cellStyle name="Normal 3 3 2 2 4" xfId="901" xr:uid="{00000000-0005-0000-0000-00000D010000}"/>
    <cellStyle name="Normal 3 3 2 3" xfId="243" xr:uid="{00000000-0005-0000-0000-00000E010000}"/>
    <cellStyle name="Normal 3 3 2 3 2" xfId="388" xr:uid="{00000000-0005-0000-0000-00000F010000}"/>
    <cellStyle name="Normal 3 3 2 3 2 2" xfId="719" xr:uid="{00000000-0005-0000-0000-000010010000}"/>
    <cellStyle name="Normal 3 3 2 3 3" xfId="581" xr:uid="{00000000-0005-0000-0000-000011010000}"/>
    <cellStyle name="Normal 3 3 2 3 4" xfId="867" xr:uid="{00000000-0005-0000-0000-000012010000}"/>
    <cellStyle name="Normal 3 3 2 4" xfId="206" xr:uid="{00000000-0005-0000-0000-000013010000}"/>
    <cellStyle name="Normal 3 3 2 4 2" xfId="351" xr:uid="{00000000-0005-0000-0000-000014010000}"/>
    <cellStyle name="Normal 3 3 2 4 2 2" xfId="684" xr:uid="{00000000-0005-0000-0000-000015010000}"/>
    <cellStyle name="Normal 3 3 2 4 3" xfId="546" xr:uid="{00000000-0005-0000-0000-000016010000}"/>
    <cellStyle name="Normal 3 3 2 4 4" xfId="832" xr:uid="{00000000-0005-0000-0000-000017010000}"/>
    <cellStyle name="Normal 3 3 2 5" xfId="314" xr:uid="{00000000-0005-0000-0000-000018010000}"/>
    <cellStyle name="Normal 3 3 2 5 2" xfId="649" xr:uid="{00000000-0005-0000-0000-000019010000}"/>
    <cellStyle name="Normal 3 3 2 6" xfId="511" xr:uid="{00000000-0005-0000-0000-00001A010000}"/>
    <cellStyle name="Normal 3 3 2 7" xfId="797" xr:uid="{00000000-0005-0000-0000-00001B010000}"/>
    <cellStyle name="Normal 3 3 3" xfId="260" xr:uid="{00000000-0005-0000-0000-00001C010000}"/>
    <cellStyle name="Normal 3 3 3 2" xfId="407" xr:uid="{00000000-0005-0000-0000-00001D010000}"/>
    <cellStyle name="Normal 3 3 3 2 2" xfId="737" xr:uid="{00000000-0005-0000-0000-00001E010000}"/>
    <cellStyle name="Normal 3 3 3 3" xfId="599" xr:uid="{00000000-0005-0000-0000-00001F010000}"/>
    <cellStyle name="Normal 3 3 3 4" xfId="885" xr:uid="{00000000-0005-0000-0000-000020010000}"/>
    <cellStyle name="Normal 3 3 4" xfId="226" xr:uid="{00000000-0005-0000-0000-000021010000}"/>
    <cellStyle name="Normal 3 3 4 2" xfId="371" xr:uid="{00000000-0005-0000-0000-000022010000}"/>
    <cellStyle name="Normal 3 3 4 2 2" xfId="703" xr:uid="{00000000-0005-0000-0000-000023010000}"/>
    <cellStyle name="Normal 3 3 4 3" xfId="565" xr:uid="{00000000-0005-0000-0000-000024010000}"/>
    <cellStyle name="Normal 3 3 4 4" xfId="851" xr:uid="{00000000-0005-0000-0000-000025010000}"/>
    <cellStyle name="Normal 3 3 5" xfId="189" xr:uid="{00000000-0005-0000-0000-000026010000}"/>
    <cellStyle name="Normal 3 3 5 2" xfId="334" xr:uid="{00000000-0005-0000-0000-000027010000}"/>
    <cellStyle name="Normal 3 3 5 2 2" xfId="668" xr:uid="{00000000-0005-0000-0000-000028010000}"/>
    <cellStyle name="Normal 3 3 5 3" xfId="530" xr:uid="{00000000-0005-0000-0000-000029010000}"/>
    <cellStyle name="Normal 3 3 5 4" xfId="816" xr:uid="{00000000-0005-0000-0000-00002A010000}"/>
    <cellStyle name="Normal 3 3 6" xfId="297" xr:uid="{00000000-0005-0000-0000-00002B010000}"/>
    <cellStyle name="Normal 3 3 6 2" xfId="633" xr:uid="{00000000-0005-0000-0000-00002C010000}"/>
    <cellStyle name="Normal 3 3 7" xfId="495" xr:uid="{00000000-0005-0000-0000-00002D010000}"/>
    <cellStyle name="Normal 3 3 8" xfId="781" xr:uid="{00000000-0005-0000-0000-00002E010000}"/>
    <cellStyle name="Normal 3 4" xfId="132" xr:uid="{00000000-0005-0000-0000-00002F010000}"/>
    <cellStyle name="Normal 3 4 2" xfId="266" xr:uid="{00000000-0005-0000-0000-000030010000}"/>
    <cellStyle name="Normal 3 4 2 2" xfId="413" xr:uid="{00000000-0005-0000-0000-000031010000}"/>
    <cellStyle name="Normal 3 4 2 2 2" xfId="742" xr:uid="{00000000-0005-0000-0000-000032010000}"/>
    <cellStyle name="Normal 3 4 2 3" xfId="604" xr:uid="{00000000-0005-0000-0000-000033010000}"/>
    <cellStyle name="Normal 3 4 2 4" xfId="890" xr:uid="{00000000-0005-0000-0000-000034010000}"/>
    <cellStyle name="Normal 3 4 3" xfId="232" xr:uid="{00000000-0005-0000-0000-000035010000}"/>
    <cellStyle name="Normal 3 4 3 2" xfId="377" xr:uid="{00000000-0005-0000-0000-000036010000}"/>
    <cellStyle name="Normal 3 4 3 2 2" xfId="708" xr:uid="{00000000-0005-0000-0000-000037010000}"/>
    <cellStyle name="Normal 3 4 3 3" xfId="570" xr:uid="{00000000-0005-0000-0000-000038010000}"/>
    <cellStyle name="Normal 3 4 3 4" xfId="856" xr:uid="{00000000-0005-0000-0000-000039010000}"/>
    <cellStyle name="Normal 3 4 4" xfId="195" xr:uid="{00000000-0005-0000-0000-00003A010000}"/>
    <cellStyle name="Normal 3 4 4 2" xfId="340" xr:uid="{00000000-0005-0000-0000-00003B010000}"/>
    <cellStyle name="Normal 3 4 4 2 2" xfId="673" xr:uid="{00000000-0005-0000-0000-00003C010000}"/>
    <cellStyle name="Normal 3 4 4 3" xfId="535" xr:uid="{00000000-0005-0000-0000-00003D010000}"/>
    <cellStyle name="Normal 3 4 4 4" xfId="821" xr:uid="{00000000-0005-0000-0000-00003E010000}"/>
    <cellStyle name="Normal 3 4 5" xfId="303" xr:uid="{00000000-0005-0000-0000-00003F010000}"/>
    <cellStyle name="Normal 3 4 5 2" xfId="638" xr:uid="{00000000-0005-0000-0000-000040010000}"/>
    <cellStyle name="Normal 3 4 6" xfId="500" xr:uid="{00000000-0005-0000-0000-000041010000}"/>
    <cellStyle name="Normal 3 4 7" xfId="786" xr:uid="{00000000-0005-0000-0000-000042010000}"/>
    <cellStyle name="Normal 3 5" xfId="101" xr:uid="{00000000-0005-0000-0000-000043010000}"/>
    <cellStyle name="Normal 3 5 2" xfId="396" xr:uid="{00000000-0005-0000-0000-000044010000}"/>
    <cellStyle name="Normal 3 5 2 2" xfId="726" xr:uid="{00000000-0005-0000-0000-000045010000}"/>
    <cellStyle name="Normal 3 5 3" xfId="588" xr:uid="{00000000-0005-0000-0000-000046010000}"/>
    <cellStyle name="Normal 3 5 4" xfId="874" xr:uid="{00000000-0005-0000-0000-000047010000}"/>
    <cellStyle name="Normal 3 6" xfId="215" xr:uid="{00000000-0005-0000-0000-000048010000}"/>
    <cellStyle name="Normal 3 6 2" xfId="360" xr:uid="{00000000-0005-0000-0000-000049010000}"/>
    <cellStyle name="Normal 3 6 2 2" xfId="692" xr:uid="{00000000-0005-0000-0000-00004A010000}"/>
    <cellStyle name="Normal 3 6 3" xfId="554" xr:uid="{00000000-0005-0000-0000-00004B010000}"/>
    <cellStyle name="Normal 3 6 4" xfId="840" xr:uid="{00000000-0005-0000-0000-00004C010000}"/>
    <cellStyle name="Normal 3 7" xfId="178" xr:uid="{00000000-0005-0000-0000-00004D010000}"/>
    <cellStyle name="Normal 3 7 2" xfId="323" xr:uid="{00000000-0005-0000-0000-00004E010000}"/>
    <cellStyle name="Normal 3 7 2 2" xfId="657" xr:uid="{00000000-0005-0000-0000-00004F010000}"/>
    <cellStyle name="Normal 3 7 3" xfId="519" xr:uid="{00000000-0005-0000-0000-000050010000}"/>
    <cellStyle name="Normal 3 7 4" xfId="805" xr:uid="{00000000-0005-0000-0000-000051010000}"/>
    <cellStyle name="Normal 3 8" xfId="286" xr:uid="{00000000-0005-0000-0000-000052010000}"/>
    <cellStyle name="Normal 3 8 2" xfId="622" xr:uid="{00000000-0005-0000-0000-000053010000}"/>
    <cellStyle name="Normal 3 9" xfId="479" xr:uid="{00000000-0005-0000-0000-000054010000}"/>
    <cellStyle name="Normal 4" xfId="94" xr:uid="{00000000-0005-0000-0000-000055010000}"/>
    <cellStyle name="Normal 4 2" xfId="142" xr:uid="{00000000-0005-0000-0000-000056010000}"/>
    <cellStyle name="Normal 4 2 2" xfId="276" xr:uid="{00000000-0005-0000-0000-000057010000}"/>
    <cellStyle name="Normal 4 2 2 2" xfId="423" xr:uid="{00000000-0005-0000-0000-000058010000}"/>
    <cellStyle name="Normal 4 2 2 2 2" xfId="752" xr:uid="{00000000-0005-0000-0000-000059010000}"/>
    <cellStyle name="Normal 4 2 2 3" xfId="614" xr:uid="{00000000-0005-0000-0000-00005A010000}"/>
    <cellStyle name="Normal 4 2 2 4" xfId="900" xr:uid="{00000000-0005-0000-0000-00005B010000}"/>
    <cellStyle name="Normal 4 2 3" xfId="242" xr:uid="{00000000-0005-0000-0000-00005C010000}"/>
    <cellStyle name="Normal 4 2 3 2" xfId="387" xr:uid="{00000000-0005-0000-0000-00005D010000}"/>
    <cellStyle name="Normal 4 2 3 2 2" xfId="718" xr:uid="{00000000-0005-0000-0000-00005E010000}"/>
    <cellStyle name="Normal 4 2 3 3" xfId="580" xr:uid="{00000000-0005-0000-0000-00005F010000}"/>
    <cellStyle name="Normal 4 2 3 4" xfId="866" xr:uid="{00000000-0005-0000-0000-000060010000}"/>
    <cellStyle name="Normal 4 2 4" xfId="205" xr:uid="{00000000-0005-0000-0000-000061010000}"/>
    <cellStyle name="Normal 4 2 4 2" xfId="350" xr:uid="{00000000-0005-0000-0000-000062010000}"/>
    <cellStyle name="Normal 4 2 4 2 2" xfId="683" xr:uid="{00000000-0005-0000-0000-000063010000}"/>
    <cellStyle name="Normal 4 2 4 3" xfId="545" xr:uid="{00000000-0005-0000-0000-000064010000}"/>
    <cellStyle name="Normal 4 2 4 4" xfId="831" xr:uid="{00000000-0005-0000-0000-000065010000}"/>
    <cellStyle name="Normal 4 2 5" xfId="313" xr:uid="{00000000-0005-0000-0000-000066010000}"/>
    <cellStyle name="Normal 4 2 5 2" xfId="648" xr:uid="{00000000-0005-0000-0000-000067010000}"/>
    <cellStyle name="Normal 4 2 6" xfId="510" xr:uid="{00000000-0005-0000-0000-000068010000}"/>
    <cellStyle name="Normal 4 2 7" xfId="796" xr:uid="{00000000-0005-0000-0000-000069010000}"/>
    <cellStyle name="Normal 4 2 8" xfId="911" xr:uid="{00000000-0005-0000-0000-00006A010000}"/>
    <cellStyle name="Normal 4 3" xfId="112" xr:uid="{00000000-0005-0000-0000-00006B010000}"/>
    <cellStyle name="Normal 4 3 2" xfId="406" xr:uid="{00000000-0005-0000-0000-00006C010000}"/>
    <cellStyle name="Normal 4 3 2 2" xfId="736" xr:uid="{00000000-0005-0000-0000-00006D010000}"/>
    <cellStyle name="Normal 4 3 3" xfId="598" xr:uid="{00000000-0005-0000-0000-00006E010000}"/>
    <cellStyle name="Normal 4 3 4" xfId="884" xr:uid="{00000000-0005-0000-0000-00006F010000}"/>
    <cellStyle name="Normal 4 4" xfId="225" xr:uid="{00000000-0005-0000-0000-000070010000}"/>
    <cellStyle name="Normal 4 4 2" xfId="370" xr:uid="{00000000-0005-0000-0000-000071010000}"/>
    <cellStyle name="Normal 4 4 2 2" xfId="702" xr:uid="{00000000-0005-0000-0000-000072010000}"/>
    <cellStyle name="Normal 4 4 3" xfId="564" xr:uid="{00000000-0005-0000-0000-000073010000}"/>
    <cellStyle name="Normal 4 4 4" xfId="850" xr:uid="{00000000-0005-0000-0000-000074010000}"/>
    <cellStyle name="Normal 4 5" xfId="188" xr:uid="{00000000-0005-0000-0000-000075010000}"/>
    <cellStyle name="Normal 4 5 2" xfId="333" xr:uid="{00000000-0005-0000-0000-000076010000}"/>
    <cellStyle name="Normal 4 5 2 2" xfId="667" xr:uid="{00000000-0005-0000-0000-000077010000}"/>
    <cellStyle name="Normal 4 5 3" xfId="529" xr:uid="{00000000-0005-0000-0000-000078010000}"/>
    <cellStyle name="Normal 4 5 4" xfId="815" xr:uid="{00000000-0005-0000-0000-000079010000}"/>
    <cellStyle name="Normal 4 6" xfId="296" xr:uid="{00000000-0005-0000-0000-00007A010000}"/>
    <cellStyle name="Normal 4 6 2" xfId="632" xr:uid="{00000000-0005-0000-0000-00007B010000}"/>
    <cellStyle name="Normal 4 7" xfId="473" xr:uid="{00000000-0005-0000-0000-00007C010000}"/>
    <cellStyle name="Normal 4 8" xfId="494" xr:uid="{00000000-0005-0000-0000-00007D010000}"/>
    <cellStyle name="Normal 4 9" xfId="780" xr:uid="{00000000-0005-0000-0000-00007E010000}"/>
    <cellStyle name="Normal 5" xfId="116" xr:uid="{00000000-0005-0000-0000-00007F010000}"/>
    <cellStyle name="Normal 6" xfId="98" xr:uid="{00000000-0005-0000-0000-000080010000}"/>
    <cellStyle name="Normal 7" xfId="477" xr:uid="{00000000-0005-0000-0000-000081010000}"/>
    <cellStyle name="Normal 8" xfId="769" xr:uid="{00000000-0005-0000-0000-000082010000}"/>
    <cellStyle name="Normal 9" xfId="910" xr:uid="{00000000-0005-0000-0000-000083010000}"/>
    <cellStyle name="Normal_Data" xfId="61" xr:uid="{00000000-0005-0000-0000-000084010000}"/>
    <cellStyle name="Normal_SALE PLAN &amp; STUFFING RECORD 2008" xfId="62" xr:uid="{00000000-0005-0000-0000-000085010000}"/>
    <cellStyle name="Note" xfId="63" builtinId="10" customBuiltin="1"/>
    <cellStyle name="Note 2" xfId="445" xr:uid="{00000000-0005-0000-0000-000087010000}"/>
    <cellStyle name="Note 2 2" xfId="768" xr:uid="{00000000-0005-0000-0000-000088010000}"/>
    <cellStyle name="Note 3" xfId="760" xr:uid="{00000000-0005-0000-0000-000089010000}"/>
    <cellStyle name="Output" xfId="64" builtinId="21" customBuiltin="1"/>
    <cellStyle name="Output 2" xfId="440" xr:uid="{00000000-0005-0000-0000-00008B010000}"/>
    <cellStyle name="Percent 2" xfId="102" xr:uid="{00000000-0005-0000-0000-00008C010000}"/>
    <cellStyle name="Percent 2 2" xfId="107" xr:uid="{00000000-0005-0000-0000-00008D010000}"/>
    <cellStyle name="Percent 2 3" xfId="133" xr:uid="{00000000-0005-0000-0000-00008E010000}"/>
    <cellStyle name="Percent 2 3 2" xfId="267" xr:uid="{00000000-0005-0000-0000-00008F010000}"/>
    <cellStyle name="Percent 2 3 2 2" xfId="414" xr:uid="{00000000-0005-0000-0000-000090010000}"/>
    <cellStyle name="Percent 2 3 2 2 2" xfId="743" xr:uid="{00000000-0005-0000-0000-000091010000}"/>
    <cellStyle name="Percent 2 3 2 3" xfId="605" xr:uid="{00000000-0005-0000-0000-000092010000}"/>
    <cellStyle name="Percent 2 3 2 4" xfId="891" xr:uid="{00000000-0005-0000-0000-000093010000}"/>
    <cellStyle name="Percent 2 3 3" xfId="233" xr:uid="{00000000-0005-0000-0000-000094010000}"/>
    <cellStyle name="Percent 2 3 3 2" xfId="378" xr:uid="{00000000-0005-0000-0000-000095010000}"/>
    <cellStyle name="Percent 2 3 3 2 2" xfId="709" xr:uid="{00000000-0005-0000-0000-000096010000}"/>
    <cellStyle name="Percent 2 3 3 3" xfId="571" xr:uid="{00000000-0005-0000-0000-000097010000}"/>
    <cellStyle name="Percent 2 3 3 4" xfId="857" xr:uid="{00000000-0005-0000-0000-000098010000}"/>
    <cellStyle name="Percent 2 3 4" xfId="196" xr:uid="{00000000-0005-0000-0000-000099010000}"/>
    <cellStyle name="Percent 2 3 4 2" xfId="341" xr:uid="{00000000-0005-0000-0000-00009A010000}"/>
    <cellStyle name="Percent 2 3 4 2 2" xfId="674" xr:uid="{00000000-0005-0000-0000-00009B010000}"/>
    <cellStyle name="Percent 2 3 4 3" xfId="536" xr:uid="{00000000-0005-0000-0000-00009C010000}"/>
    <cellStyle name="Percent 2 3 4 4" xfId="822" xr:uid="{00000000-0005-0000-0000-00009D010000}"/>
    <cellStyle name="Percent 2 3 5" xfId="304" xr:uid="{00000000-0005-0000-0000-00009E010000}"/>
    <cellStyle name="Percent 2 3 5 2" xfId="639" xr:uid="{00000000-0005-0000-0000-00009F010000}"/>
    <cellStyle name="Percent 2 3 6" xfId="501" xr:uid="{00000000-0005-0000-0000-0000A0010000}"/>
    <cellStyle name="Percent 2 3 7" xfId="787" xr:uid="{00000000-0005-0000-0000-0000A1010000}"/>
    <cellStyle name="Percent 2 4" xfId="251" xr:uid="{00000000-0005-0000-0000-0000A2010000}"/>
    <cellStyle name="Percent 2 4 2" xfId="397" xr:uid="{00000000-0005-0000-0000-0000A3010000}"/>
    <cellStyle name="Percent 2 4 2 2" xfId="727" xr:uid="{00000000-0005-0000-0000-0000A4010000}"/>
    <cellStyle name="Percent 2 4 3" xfId="589" xr:uid="{00000000-0005-0000-0000-0000A5010000}"/>
    <cellStyle name="Percent 2 4 4" xfId="875" xr:uid="{00000000-0005-0000-0000-0000A6010000}"/>
    <cellStyle name="Percent 2 5" xfId="216" xr:uid="{00000000-0005-0000-0000-0000A7010000}"/>
    <cellStyle name="Percent 2 5 2" xfId="361" xr:uid="{00000000-0005-0000-0000-0000A8010000}"/>
    <cellStyle name="Percent 2 5 2 2" xfId="693" xr:uid="{00000000-0005-0000-0000-0000A9010000}"/>
    <cellStyle name="Percent 2 5 3" xfId="555" xr:uid="{00000000-0005-0000-0000-0000AA010000}"/>
    <cellStyle name="Percent 2 5 4" xfId="841" xr:uid="{00000000-0005-0000-0000-0000AB010000}"/>
    <cellStyle name="Percent 2 6" xfId="179" xr:uid="{00000000-0005-0000-0000-0000AC010000}"/>
    <cellStyle name="Percent 2 6 2" xfId="324" xr:uid="{00000000-0005-0000-0000-0000AD010000}"/>
    <cellStyle name="Percent 2 6 2 2" xfId="658" xr:uid="{00000000-0005-0000-0000-0000AE010000}"/>
    <cellStyle name="Percent 2 6 3" xfId="520" xr:uid="{00000000-0005-0000-0000-0000AF010000}"/>
    <cellStyle name="Percent 2 6 4" xfId="806" xr:uid="{00000000-0005-0000-0000-0000B0010000}"/>
    <cellStyle name="Percent 2 7" xfId="287" xr:uid="{00000000-0005-0000-0000-0000B1010000}"/>
    <cellStyle name="Percent 2 7 2" xfId="623" xr:uid="{00000000-0005-0000-0000-0000B2010000}"/>
    <cellStyle name="Percent 2 8" xfId="172" xr:uid="{00000000-0005-0000-0000-0000B3010000}"/>
    <cellStyle name="Percent 2 8 2" xfId="486" xr:uid="{00000000-0005-0000-0000-0000B4010000}"/>
    <cellStyle name="Percent 2 9" xfId="771" xr:uid="{00000000-0005-0000-0000-0000B5010000}"/>
    <cellStyle name="Percent 3" xfId="114" xr:uid="{00000000-0005-0000-0000-0000B6010000}"/>
    <cellStyle name="Percent 3 2" xfId="144" xr:uid="{00000000-0005-0000-0000-0000B7010000}"/>
    <cellStyle name="Percent 3 2 2" xfId="278" xr:uid="{00000000-0005-0000-0000-0000B8010000}"/>
    <cellStyle name="Percent 3 2 2 2" xfId="425" xr:uid="{00000000-0005-0000-0000-0000B9010000}"/>
    <cellStyle name="Percent 3 2 2 2 2" xfId="754" xr:uid="{00000000-0005-0000-0000-0000BA010000}"/>
    <cellStyle name="Percent 3 2 2 3" xfId="616" xr:uid="{00000000-0005-0000-0000-0000BB010000}"/>
    <cellStyle name="Percent 3 2 2 4" xfId="902" xr:uid="{00000000-0005-0000-0000-0000BC010000}"/>
    <cellStyle name="Percent 3 2 3" xfId="244" xr:uid="{00000000-0005-0000-0000-0000BD010000}"/>
    <cellStyle name="Percent 3 2 3 2" xfId="389" xr:uid="{00000000-0005-0000-0000-0000BE010000}"/>
    <cellStyle name="Percent 3 2 3 2 2" xfId="720" xr:uid="{00000000-0005-0000-0000-0000BF010000}"/>
    <cellStyle name="Percent 3 2 3 3" xfId="582" xr:uid="{00000000-0005-0000-0000-0000C0010000}"/>
    <cellStyle name="Percent 3 2 3 4" xfId="868" xr:uid="{00000000-0005-0000-0000-0000C1010000}"/>
    <cellStyle name="Percent 3 2 4" xfId="207" xr:uid="{00000000-0005-0000-0000-0000C2010000}"/>
    <cellStyle name="Percent 3 2 4 2" xfId="352" xr:uid="{00000000-0005-0000-0000-0000C3010000}"/>
    <cellStyle name="Percent 3 2 4 2 2" xfId="685" xr:uid="{00000000-0005-0000-0000-0000C4010000}"/>
    <cellStyle name="Percent 3 2 4 3" xfId="547" xr:uid="{00000000-0005-0000-0000-0000C5010000}"/>
    <cellStyle name="Percent 3 2 4 4" xfId="833" xr:uid="{00000000-0005-0000-0000-0000C6010000}"/>
    <cellStyle name="Percent 3 2 5" xfId="315" xr:uid="{00000000-0005-0000-0000-0000C7010000}"/>
    <cellStyle name="Percent 3 2 5 2" xfId="650" xr:uid="{00000000-0005-0000-0000-0000C8010000}"/>
    <cellStyle name="Percent 3 2 6" xfId="512" xr:uid="{00000000-0005-0000-0000-0000C9010000}"/>
    <cellStyle name="Percent 3 2 7" xfId="798" xr:uid="{00000000-0005-0000-0000-0000CA010000}"/>
    <cellStyle name="Percent 3 3" xfId="261" xr:uid="{00000000-0005-0000-0000-0000CB010000}"/>
    <cellStyle name="Percent 3 3 2" xfId="408" xr:uid="{00000000-0005-0000-0000-0000CC010000}"/>
    <cellStyle name="Percent 3 3 2 2" xfId="738" xr:uid="{00000000-0005-0000-0000-0000CD010000}"/>
    <cellStyle name="Percent 3 3 3" xfId="600" xr:uid="{00000000-0005-0000-0000-0000CE010000}"/>
    <cellStyle name="Percent 3 3 4" xfId="886" xr:uid="{00000000-0005-0000-0000-0000CF010000}"/>
    <cellStyle name="Percent 3 4" xfId="227" xr:uid="{00000000-0005-0000-0000-0000D0010000}"/>
    <cellStyle name="Percent 3 4 2" xfId="372" xr:uid="{00000000-0005-0000-0000-0000D1010000}"/>
    <cellStyle name="Percent 3 4 2 2" xfId="704" xr:uid="{00000000-0005-0000-0000-0000D2010000}"/>
    <cellStyle name="Percent 3 4 3" xfId="566" xr:uid="{00000000-0005-0000-0000-0000D3010000}"/>
    <cellStyle name="Percent 3 4 4" xfId="852" xr:uid="{00000000-0005-0000-0000-0000D4010000}"/>
    <cellStyle name="Percent 3 5" xfId="190" xr:uid="{00000000-0005-0000-0000-0000D5010000}"/>
    <cellStyle name="Percent 3 5 2" xfId="335" xr:uid="{00000000-0005-0000-0000-0000D6010000}"/>
    <cellStyle name="Percent 3 5 2 2" xfId="669" xr:uid="{00000000-0005-0000-0000-0000D7010000}"/>
    <cellStyle name="Percent 3 5 3" xfId="531" xr:uid="{00000000-0005-0000-0000-0000D8010000}"/>
    <cellStyle name="Percent 3 5 4" xfId="817" xr:uid="{00000000-0005-0000-0000-0000D9010000}"/>
    <cellStyle name="Percent 3 6" xfId="298" xr:uid="{00000000-0005-0000-0000-0000DA010000}"/>
    <cellStyle name="Percent 3 6 2" xfId="634" xr:uid="{00000000-0005-0000-0000-0000DB010000}"/>
    <cellStyle name="Percent 3 7" xfId="496" xr:uid="{00000000-0005-0000-0000-0000DC010000}"/>
    <cellStyle name="Percent 3 8" xfId="782" xr:uid="{00000000-0005-0000-0000-0000DD010000}"/>
    <cellStyle name="Percent 4" xfId="284" xr:uid="{00000000-0005-0000-0000-0000DE010000}"/>
    <cellStyle name="Percent 5" xfId="478" xr:uid="{00000000-0005-0000-0000-0000DF010000}"/>
    <cellStyle name="SAPBEXexcGood3" xfId="65" xr:uid="{00000000-0005-0000-0000-0000E0010000}"/>
    <cellStyle name="SAPBEXstdItem" xfId="66" xr:uid="{00000000-0005-0000-0000-0000E1010000}"/>
    <cellStyle name="Style 1" xfId="122" xr:uid="{00000000-0005-0000-0000-0000E2010000}"/>
    <cellStyle name="Title" xfId="67" builtinId="15" customBuiltin="1"/>
    <cellStyle name="Title 2" xfId="431" xr:uid="{00000000-0005-0000-0000-0000E4010000}"/>
    <cellStyle name="Total" xfId="68" builtinId="25" customBuiltin="1"/>
    <cellStyle name="Total 2" xfId="447" xr:uid="{00000000-0005-0000-0000-0000E6010000}"/>
    <cellStyle name="Warning Text" xfId="69" builtinId="11" customBuiltin="1"/>
    <cellStyle name="Warning Text 2" xfId="444" xr:uid="{00000000-0005-0000-0000-0000E8010000}"/>
    <cellStyle name="アクセント 1" xfId="70" xr:uid="{00000000-0005-0000-0000-0000E9010000}"/>
    <cellStyle name="アクセント 2" xfId="71" xr:uid="{00000000-0005-0000-0000-0000EA010000}"/>
    <cellStyle name="アクセント 3" xfId="72" xr:uid="{00000000-0005-0000-0000-0000EB010000}"/>
    <cellStyle name="アクセント 4" xfId="73" xr:uid="{00000000-0005-0000-0000-0000EC010000}"/>
    <cellStyle name="アクセント 5" xfId="74" xr:uid="{00000000-0005-0000-0000-0000ED010000}"/>
    <cellStyle name="アクセント 6" xfId="75" xr:uid="{00000000-0005-0000-0000-0000EE010000}"/>
    <cellStyle name="スタイル 1" xfId="119" xr:uid="{00000000-0005-0000-0000-0000EF010000}"/>
    <cellStyle name="タイトル" xfId="76" xr:uid="{00000000-0005-0000-0000-0000F0010000}"/>
    <cellStyle name="チェック セル" xfId="77" xr:uid="{00000000-0005-0000-0000-0000F1010000}"/>
    <cellStyle name="どちらでもない" xfId="78" xr:uid="{00000000-0005-0000-0000-0000F2010000}"/>
    <cellStyle name="パーセント 2" xfId="104" xr:uid="{00000000-0005-0000-0000-0000F3010000}"/>
    <cellStyle name="パーセント 2 2" xfId="135" xr:uid="{00000000-0005-0000-0000-0000F4010000}"/>
    <cellStyle name="パーセント 2 2 2" xfId="269" xr:uid="{00000000-0005-0000-0000-0000F5010000}"/>
    <cellStyle name="パーセント 2 2 2 2" xfId="416" xr:uid="{00000000-0005-0000-0000-0000F6010000}"/>
    <cellStyle name="パーセント 2 2 2 2 2" xfId="745" xr:uid="{00000000-0005-0000-0000-0000F7010000}"/>
    <cellStyle name="パーセント 2 2 2 3" xfId="607" xr:uid="{00000000-0005-0000-0000-0000F8010000}"/>
    <cellStyle name="パーセント 2 2 2 4" xfId="893" xr:uid="{00000000-0005-0000-0000-0000F9010000}"/>
    <cellStyle name="パーセント 2 2 3" xfId="235" xr:uid="{00000000-0005-0000-0000-0000FA010000}"/>
    <cellStyle name="パーセント 2 2 3 2" xfId="380" xr:uid="{00000000-0005-0000-0000-0000FB010000}"/>
    <cellStyle name="パーセント 2 2 3 2 2" xfId="711" xr:uid="{00000000-0005-0000-0000-0000FC010000}"/>
    <cellStyle name="パーセント 2 2 3 3" xfId="573" xr:uid="{00000000-0005-0000-0000-0000FD010000}"/>
    <cellStyle name="パーセント 2 2 3 4" xfId="859" xr:uid="{00000000-0005-0000-0000-0000FE010000}"/>
    <cellStyle name="パーセント 2 2 4" xfId="198" xr:uid="{00000000-0005-0000-0000-0000FF010000}"/>
    <cellStyle name="パーセント 2 2 4 2" xfId="343" xr:uid="{00000000-0005-0000-0000-000000020000}"/>
    <cellStyle name="パーセント 2 2 4 2 2" xfId="676" xr:uid="{00000000-0005-0000-0000-000001020000}"/>
    <cellStyle name="パーセント 2 2 4 3" xfId="538" xr:uid="{00000000-0005-0000-0000-000002020000}"/>
    <cellStyle name="パーセント 2 2 4 4" xfId="824" xr:uid="{00000000-0005-0000-0000-000003020000}"/>
    <cellStyle name="パーセント 2 2 5" xfId="306" xr:uid="{00000000-0005-0000-0000-000004020000}"/>
    <cellStyle name="パーセント 2 2 5 2" xfId="641" xr:uid="{00000000-0005-0000-0000-000005020000}"/>
    <cellStyle name="パーセント 2 2 6" xfId="503" xr:uid="{00000000-0005-0000-0000-000006020000}"/>
    <cellStyle name="パーセント 2 2 7" xfId="789" xr:uid="{00000000-0005-0000-0000-000007020000}"/>
    <cellStyle name="パーセント 2 3" xfId="253" xr:uid="{00000000-0005-0000-0000-000008020000}"/>
    <cellStyle name="パーセント 2 3 2" xfId="399" xr:uid="{00000000-0005-0000-0000-000009020000}"/>
    <cellStyle name="パーセント 2 3 2 2" xfId="729" xr:uid="{00000000-0005-0000-0000-00000A020000}"/>
    <cellStyle name="パーセント 2 3 3" xfId="591" xr:uid="{00000000-0005-0000-0000-00000B020000}"/>
    <cellStyle name="パーセント 2 3 4" xfId="877" xr:uid="{00000000-0005-0000-0000-00000C020000}"/>
    <cellStyle name="パーセント 2 4" xfId="218" xr:uid="{00000000-0005-0000-0000-00000D020000}"/>
    <cellStyle name="パーセント 2 4 2" xfId="363" xr:uid="{00000000-0005-0000-0000-00000E020000}"/>
    <cellStyle name="パーセント 2 4 2 2" xfId="695" xr:uid="{00000000-0005-0000-0000-00000F020000}"/>
    <cellStyle name="パーセント 2 4 3" xfId="557" xr:uid="{00000000-0005-0000-0000-000010020000}"/>
    <cellStyle name="パーセント 2 4 4" xfId="843" xr:uid="{00000000-0005-0000-0000-000011020000}"/>
    <cellStyle name="パーセント 2 5" xfId="181" xr:uid="{00000000-0005-0000-0000-000012020000}"/>
    <cellStyle name="パーセント 2 5 2" xfId="326" xr:uid="{00000000-0005-0000-0000-000013020000}"/>
    <cellStyle name="パーセント 2 5 2 2" xfId="660" xr:uid="{00000000-0005-0000-0000-000014020000}"/>
    <cellStyle name="パーセント 2 5 3" xfId="522" xr:uid="{00000000-0005-0000-0000-000015020000}"/>
    <cellStyle name="パーセント 2 5 4" xfId="808" xr:uid="{00000000-0005-0000-0000-000016020000}"/>
    <cellStyle name="パーセント 2 6" xfId="289" xr:uid="{00000000-0005-0000-0000-000017020000}"/>
    <cellStyle name="パーセント 2 6 2" xfId="625" xr:uid="{00000000-0005-0000-0000-000018020000}"/>
    <cellStyle name="パーセント 2 7" xfId="487" xr:uid="{00000000-0005-0000-0000-000019020000}"/>
    <cellStyle name="パーセント 2 8" xfId="773" xr:uid="{00000000-0005-0000-0000-00001A020000}"/>
    <cellStyle name="メモ" xfId="79" xr:uid="{00000000-0005-0000-0000-00001B020000}"/>
    <cellStyle name="リンク セル" xfId="80" xr:uid="{00000000-0005-0000-0000-00001C020000}"/>
    <cellStyle name="悪い" xfId="83" xr:uid="{00000000-0005-0000-0000-00001F020000}"/>
    <cellStyle name="計算" xfId="90" xr:uid="{00000000-0005-0000-0000-00008C030000}"/>
    <cellStyle name="警告文" xfId="92" xr:uid="{00000000-0005-0000-0000-00008E030000}"/>
    <cellStyle name="桁区切り 2" xfId="118" xr:uid="{00000000-0005-0000-0000-000020020000}"/>
    <cellStyle name="桁区切り 2 3" xfId="126" xr:uid="{00000000-0005-0000-0000-000021020000}"/>
    <cellStyle name="桁区切り 2 3 2" xfId="121" xr:uid="{00000000-0005-0000-0000-000022020000}"/>
    <cellStyle name="桁区切り 2 3 2 2" xfId="127" xr:uid="{00000000-0005-0000-0000-000023020000}"/>
    <cellStyle name="桁区切り 3 2" xfId="120" xr:uid="{00000000-0005-0000-0000-000024020000}"/>
    <cellStyle name="桁区切り 5" xfId="129" xr:uid="{00000000-0005-0000-0000-000025020000}"/>
    <cellStyle name="桁区切り 5 2" xfId="146" xr:uid="{00000000-0005-0000-0000-000026020000}"/>
    <cellStyle name="桁区切り 5 2 2" xfId="280" xr:uid="{00000000-0005-0000-0000-000027020000}"/>
    <cellStyle name="桁区切り 5 2 2 2" xfId="427" xr:uid="{00000000-0005-0000-0000-000028020000}"/>
    <cellStyle name="桁区切り 5 2 2 2 2" xfId="756" xr:uid="{00000000-0005-0000-0000-000029020000}"/>
    <cellStyle name="桁区切り 5 2 2 3" xfId="618" xr:uid="{00000000-0005-0000-0000-00002A020000}"/>
    <cellStyle name="桁区切り 5 2 2 4" xfId="904" xr:uid="{00000000-0005-0000-0000-00002B020000}"/>
    <cellStyle name="桁区切り 5 2 3" xfId="246" xr:uid="{00000000-0005-0000-0000-00002C020000}"/>
    <cellStyle name="桁区切り 5 2 3 2" xfId="391" xr:uid="{00000000-0005-0000-0000-00002D020000}"/>
    <cellStyle name="桁区切り 5 2 3 2 2" xfId="722" xr:uid="{00000000-0005-0000-0000-00002E020000}"/>
    <cellStyle name="桁区切り 5 2 3 3" xfId="584" xr:uid="{00000000-0005-0000-0000-00002F020000}"/>
    <cellStyle name="桁区切り 5 2 3 4" xfId="870" xr:uid="{00000000-0005-0000-0000-000030020000}"/>
    <cellStyle name="桁区切り 5 2 4" xfId="209" xr:uid="{00000000-0005-0000-0000-000031020000}"/>
    <cellStyle name="桁区切り 5 2 4 2" xfId="354" xr:uid="{00000000-0005-0000-0000-000032020000}"/>
    <cellStyle name="桁区切り 5 2 4 2 2" xfId="687" xr:uid="{00000000-0005-0000-0000-000033020000}"/>
    <cellStyle name="桁区切り 5 2 4 3" xfId="549" xr:uid="{00000000-0005-0000-0000-000034020000}"/>
    <cellStyle name="桁区切り 5 2 4 4" xfId="835" xr:uid="{00000000-0005-0000-0000-000035020000}"/>
    <cellStyle name="桁区切り 5 2 5" xfId="317" xr:uid="{00000000-0005-0000-0000-000036020000}"/>
    <cellStyle name="桁区切り 5 2 5 2" xfId="652" xr:uid="{00000000-0005-0000-0000-000037020000}"/>
    <cellStyle name="桁区切り 5 2 6" xfId="514" xr:uid="{00000000-0005-0000-0000-000038020000}"/>
    <cellStyle name="桁区切り 5 2 7" xfId="800" xr:uid="{00000000-0005-0000-0000-000039020000}"/>
    <cellStyle name="桁区切り 5 3" xfId="263" xr:uid="{00000000-0005-0000-0000-00003A020000}"/>
    <cellStyle name="桁区切り 5 3 2" xfId="410" xr:uid="{00000000-0005-0000-0000-00003B020000}"/>
    <cellStyle name="桁区切り 5 3 2 2" xfId="740" xr:uid="{00000000-0005-0000-0000-00003C020000}"/>
    <cellStyle name="桁区切り 5 3 3" xfId="602" xr:uid="{00000000-0005-0000-0000-00003D020000}"/>
    <cellStyle name="桁区切り 5 3 4" xfId="888" xr:uid="{00000000-0005-0000-0000-00003E020000}"/>
    <cellStyle name="桁区切り 5 4" xfId="229" xr:uid="{00000000-0005-0000-0000-00003F020000}"/>
    <cellStyle name="桁区切り 5 4 2" xfId="374" xr:uid="{00000000-0005-0000-0000-000040020000}"/>
    <cellStyle name="桁区切り 5 4 2 2" xfId="706" xr:uid="{00000000-0005-0000-0000-000041020000}"/>
    <cellStyle name="桁区切り 5 4 3" xfId="568" xr:uid="{00000000-0005-0000-0000-000042020000}"/>
    <cellStyle name="桁区切り 5 4 4" xfId="854" xr:uid="{00000000-0005-0000-0000-000043020000}"/>
    <cellStyle name="桁区切り 5 5" xfId="192" xr:uid="{00000000-0005-0000-0000-000044020000}"/>
    <cellStyle name="桁区切り 5 5 2" xfId="337" xr:uid="{00000000-0005-0000-0000-000045020000}"/>
    <cellStyle name="桁区切り 5 5 2 2" xfId="671" xr:uid="{00000000-0005-0000-0000-000046020000}"/>
    <cellStyle name="桁区切り 5 5 3" xfId="533" xr:uid="{00000000-0005-0000-0000-000047020000}"/>
    <cellStyle name="桁区切り 5 5 4" xfId="819" xr:uid="{00000000-0005-0000-0000-000048020000}"/>
    <cellStyle name="桁区切り 5 6" xfId="300" xr:uid="{00000000-0005-0000-0000-000049020000}"/>
    <cellStyle name="桁区切り 5 6 2" xfId="636" xr:uid="{00000000-0005-0000-0000-00004A020000}"/>
    <cellStyle name="桁区切り 5 7" xfId="498" xr:uid="{00000000-0005-0000-0000-00004B020000}"/>
    <cellStyle name="桁区切り 5 8" xfId="784" xr:uid="{00000000-0005-0000-0000-00004C020000}"/>
    <cellStyle name="見出し 1" xfId="86" xr:uid="{00000000-0005-0000-0000-000088030000}"/>
    <cellStyle name="見出し 2" xfId="87" xr:uid="{00000000-0005-0000-0000-000089030000}"/>
    <cellStyle name="見出し 3" xfId="88" xr:uid="{00000000-0005-0000-0000-00008A030000}"/>
    <cellStyle name="見出し 4" xfId="89" xr:uid="{00000000-0005-0000-0000-00008B030000}"/>
    <cellStyle name="集計" xfId="93" xr:uid="{00000000-0005-0000-0000-00008F030000}"/>
    <cellStyle name="出力" xfId="82" xr:uid="{00000000-0005-0000-0000-00001E020000}"/>
    <cellStyle name="説明文" xfId="91" xr:uid="{00000000-0005-0000-0000-00008D030000}"/>
    <cellStyle name="入力" xfId="81" xr:uid="{00000000-0005-0000-0000-00001D020000}"/>
    <cellStyle name="標準 10 3" xfId="128" xr:uid="{00000000-0005-0000-0000-00004D020000}"/>
    <cellStyle name="標準 2" xfId="99" xr:uid="{00000000-0005-0000-0000-00004E020000}"/>
    <cellStyle name="標準 2 10" xfId="761" xr:uid="{00000000-0005-0000-0000-00004F020000}"/>
    <cellStyle name="標準 2 11" xfId="481" xr:uid="{00000000-0005-0000-0000-000050020000}"/>
    <cellStyle name="標準 2 2" xfId="105" xr:uid="{00000000-0005-0000-0000-000051020000}"/>
    <cellStyle name="標準 2 2 2" xfId="110" xr:uid="{00000000-0005-0000-0000-000052020000}"/>
    <cellStyle name="標準 2 2 2 2" xfId="140" xr:uid="{00000000-0005-0000-0000-000053020000}"/>
    <cellStyle name="標準 2 2 2 2 2" xfId="175" xr:uid="{00000000-0005-0000-0000-000054020000}"/>
    <cellStyle name="標準 2 2 2 2 2 2" xfId="283" xr:uid="{00000000-0005-0000-0000-000055020000}"/>
    <cellStyle name="標準 2 2 2 2 2 2 2" xfId="430" xr:uid="{00000000-0005-0000-0000-000056020000}"/>
    <cellStyle name="標準 2 2 2 2 2 2 2 2" xfId="759" xr:uid="{00000000-0005-0000-0000-000057020000}"/>
    <cellStyle name="標準 2 2 2 2 2 2 3" xfId="621" xr:uid="{00000000-0005-0000-0000-000058020000}"/>
    <cellStyle name="標準 2 2 2 2 2 2 4" xfId="907" xr:uid="{00000000-0005-0000-0000-000059020000}"/>
    <cellStyle name="標準 2 2 2 2 2 3" xfId="249" xr:uid="{00000000-0005-0000-0000-00005A020000}"/>
    <cellStyle name="標準 2 2 2 2 2 3 2" xfId="394" xr:uid="{00000000-0005-0000-0000-00005B020000}"/>
    <cellStyle name="標準 2 2 2 2 2 3 2 2" xfId="725" xr:uid="{00000000-0005-0000-0000-00005C020000}"/>
    <cellStyle name="標準 2 2 2 2 2 3 3" xfId="587" xr:uid="{00000000-0005-0000-0000-00005D020000}"/>
    <cellStyle name="標準 2 2 2 2 2 3 4" xfId="873" xr:uid="{00000000-0005-0000-0000-00005E020000}"/>
    <cellStyle name="標準 2 2 2 2 2 4" xfId="212" xr:uid="{00000000-0005-0000-0000-00005F020000}"/>
    <cellStyle name="標準 2 2 2 2 2 4 2" xfId="357" xr:uid="{00000000-0005-0000-0000-000060020000}"/>
    <cellStyle name="標準 2 2 2 2 2 4 2 2" xfId="690" xr:uid="{00000000-0005-0000-0000-000061020000}"/>
    <cellStyle name="標準 2 2 2 2 2 4 3" xfId="552" xr:uid="{00000000-0005-0000-0000-000062020000}"/>
    <cellStyle name="標準 2 2 2 2 2 4 4" xfId="838" xr:uid="{00000000-0005-0000-0000-000063020000}"/>
    <cellStyle name="標準 2 2 2 2 2 5" xfId="320" xr:uid="{00000000-0005-0000-0000-000064020000}"/>
    <cellStyle name="標準 2 2 2 2 2 5 2" xfId="655" xr:uid="{00000000-0005-0000-0000-000065020000}"/>
    <cellStyle name="標準 2 2 2 2 2 6" xfId="517" xr:uid="{00000000-0005-0000-0000-000066020000}"/>
    <cellStyle name="標準 2 2 2 2 2 7" xfId="803" xr:uid="{00000000-0005-0000-0000-000067020000}"/>
    <cellStyle name="標準 2 2 2 2 3" xfId="274" xr:uid="{00000000-0005-0000-0000-000068020000}"/>
    <cellStyle name="標準 2 2 2 2 3 2" xfId="421" xr:uid="{00000000-0005-0000-0000-000069020000}"/>
    <cellStyle name="標準 2 2 2 2 3 2 2" xfId="750" xr:uid="{00000000-0005-0000-0000-00006A020000}"/>
    <cellStyle name="標準 2 2 2 2 3 3" xfId="612" xr:uid="{00000000-0005-0000-0000-00006B020000}"/>
    <cellStyle name="標準 2 2 2 2 3 4" xfId="898" xr:uid="{00000000-0005-0000-0000-00006C020000}"/>
    <cellStyle name="標準 2 2 2 2 4" xfId="240" xr:uid="{00000000-0005-0000-0000-00006D020000}"/>
    <cellStyle name="標準 2 2 2 2 4 2" xfId="385" xr:uid="{00000000-0005-0000-0000-00006E020000}"/>
    <cellStyle name="標準 2 2 2 2 4 2 2" xfId="716" xr:uid="{00000000-0005-0000-0000-00006F020000}"/>
    <cellStyle name="標準 2 2 2 2 4 3" xfId="578" xr:uid="{00000000-0005-0000-0000-000070020000}"/>
    <cellStyle name="標準 2 2 2 2 4 4" xfId="864" xr:uid="{00000000-0005-0000-0000-000071020000}"/>
    <cellStyle name="標準 2 2 2 2 5" xfId="203" xr:uid="{00000000-0005-0000-0000-000072020000}"/>
    <cellStyle name="標準 2 2 2 2 5 2" xfId="348" xr:uid="{00000000-0005-0000-0000-000073020000}"/>
    <cellStyle name="標準 2 2 2 2 5 2 2" xfId="681" xr:uid="{00000000-0005-0000-0000-000074020000}"/>
    <cellStyle name="標準 2 2 2 2 5 3" xfId="543" xr:uid="{00000000-0005-0000-0000-000075020000}"/>
    <cellStyle name="標準 2 2 2 2 5 4" xfId="829" xr:uid="{00000000-0005-0000-0000-000076020000}"/>
    <cellStyle name="標準 2 2 2 2 6" xfId="311" xr:uid="{00000000-0005-0000-0000-000077020000}"/>
    <cellStyle name="標準 2 2 2 2 6 2" xfId="646" xr:uid="{00000000-0005-0000-0000-000078020000}"/>
    <cellStyle name="標準 2 2 2 2 7" xfId="508" xr:uid="{00000000-0005-0000-0000-000079020000}"/>
    <cellStyle name="標準 2 2 2 2 8" xfId="794" xr:uid="{00000000-0005-0000-0000-00007A020000}"/>
    <cellStyle name="標準 2 2 2 3" xfId="174" xr:uid="{00000000-0005-0000-0000-00007B020000}"/>
    <cellStyle name="標準 2 2 2 3 2" xfId="282" xr:uid="{00000000-0005-0000-0000-00007C020000}"/>
    <cellStyle name="標準 2 2 2 3 2 2" xfId="429" xr:uid="{00000000-0005-0000-0000-00007D020000}"/>
    <cellStyle name="標準 2 2 2 3 2 2 2" xfId="758" xr:uid="{00000000-0005-0000-0000-00007E020000}"/>
    <cellStyle name="標準 2 2 2 3 2 3" xfId="620" xr:uid="{00000000-0005-0000-0000-00007F020000}"/>
    <cellStyle name="標準 2 2 2 3 2 4" xfId="906" xr:uid="{00000000-0005-0000-0000-000080020000}"/>
    <cellStyle name="標準 2 2 2 3 3" xfId="248" xr:uid="{00000000-0005-0000-0000-000081020000}"/>
    <cellStyle name="標準 2 2 2 3 3 2" xfId="393" xr:uid="{00000000-0005-0000-0000-000082020000}"/>
    <cellStyle name="標準 2 2 2 3 3 2 2" xfId="724" xr:uid="{00000000-0005-0000-0000-000083020000}"/>
    <cellStyle name="標準 2 2 2 3 3 3" xfId="586" xr:uid="{00000000-0005-0000-0000-000084020000}"/>
    <cellStyle name="標準 2 2 2 3 3 4" xfId="872" xr:uid="{00000000-0005-0000-0000-000085020000}"/>
    <cellStyle name="標準 2 2 2 3 4" xfId="211" xr:uid="{00000000-0005-0000-0000-000086020000}"/>
    <cellStyle name="標準 2 2 2 3 4 2" xfId="356" xr:uid="{00000000-0005-0000-0000-000087020000}"/>
    <cellStyle name="標準 2 2 2 3 4 2 2" xfId="689" xr:uid="{00000000-0005-0000-0000-000088020000}"/>
    <cellStyle name="標準 2 2 2 3 4 3" xfId="551" xr:uid="{00000000-0005-0000-0000-000089020000}"/>
    <cellStyle name="標準 2 2 2 3 4 4" xfId="837" xr:uid="{00000000-0005-0000-0000-00008A020000}"/>
    <cellStyle name="標準 2 2 2 3 5" xfId="319" xr:uid="{00000000-0005-0000-0000-00008B020000}"/>
    <cellStyle name="標準 2 2 2 3 5 2" xfId="654" xr:uid="{00000000-0005-0000-0000-00008C020000}"/>
    <cellStyle name="標準 2 2 2 3 6" xfId="516" xr:uid="{00000000-0005-0000-0000-00008D020000}"/>
    <cellStyle name="標準 2 2 2 3 7" xfId="802" xr:uid="{00000000-0005-0000-0000-00008E020000}"/>
    <cellStyle name="標準 2 2 2 4" xfId="258" xr:uid="{00000000-0005-0000-0000-00008F020000}"/>
    <cellStyle name="標準 2 2 2 4 2" xfId="404" xr:uid="{00000000-0005-0000-0000-000090020000}"/>
    <cellStyle name="標準 2 2 2 4 2 2" xfId="734" xr:uid="{00000000-0005-0000-0000-000091020000}"/>
    <cellStyle name="標準 2 2 2 4 3" xfId="596" xr:uid="{00000000-0005-0000-0000-000092020000}"/>
    <cellStyle name="標準 2 2 2 4 4" xfId="882" xr:uid="{00000000-0005-0000-0000-000093020000}"/>
    <cellStyle name="標準 2 2 2 5" xfId="223" xr:uid="{00000000-0005-0000-0000-000094020000}"/>
    <cellStyle name="標準 2 2 2 5 2" xfId="368" xr:uid="{00000000-0005-0000-0000-000095020000}"/>
    <cellStyle name="標準 2 2 2 5 2 2" xfId="700" xr:uid="{00000000-0005-0000-0000-000096020000}"/>
    <cellStyle name="標準 2 2 2 5 3" xfId="562" xr:uid="{00000000-0005-0000-0000-000097020000}"/>
    <cellStyle name="標準 2 2 2 5 4" xfId="848" xr:uid="{00000000-0005-0000-0000-000098020000}"/>
    <cellStyle name="標準 2 2 2 6" xfId="186" xr:uid="{00000000-0005-0000-0000-000099020000}"/>
    <cellStyle name="標準 2 2 2 6 2" xfId="331" xr:uid="{00000000-0005-0000-0000-00009A020000}"/>
    <cellStyle name="標準 2 2 2 6 2 2" xfId="665" xr:uid="{00000000-0005-0000-0000-00009B020000}"/>
    <cellStyle name="標準 2 2 2 6 3" xfId="527" xr:uid="{00000000-0005-0000-0000-00009C020000}"/>
    <cellStyle name="標準 2 2 2 6 4" xfId="813" xr:uid="{00000000-0005-0000-0000-00009D020000}"/>
    <cellStyle name="標準 2 2 2 7" xfId="294" xr:uid="{00000000-0005-0000-0000-00009E020000}"/>
    <cellStyle name="標準 2 2 2 7 2" xfId="630" xr:uid="{00000000-0005-0000-0000-00009F020000}"/>
    <cellStyle name="標準 2 2 2 7 3" xfId="909" xr:uid="{00000000-0005-0000-0000-0000A0020000}"/>
    <cellStyle name="標準 2 2 2 8" xfId="492" xr:uid="{00000000-0005-0000-0000-0000A1020000}"/>
    <cellStyle name="標準 2 2 2 8 2" xfId="908" xr:uid="{00000000-0005-0000-0000-0000A2020000}"/>
    <cellStyle name="標準 2 2 2 9" xfId="778" xr:uid="{00000000-0005-0000-0000-0000A3020000}"/>
    <cellStyle name="標準 2 2 3" xfId="136" xr:uid="{00000000-0005-0000-0000-0000A4020000}"/>
    <cellStyle name="標準 2 2 3 2" xfId="270" xr:uid="{00000000-0005-0000-0000-0000A5020000}"/>
    <cellStyle name="標準 2 2 3 2 2" xfId="417" xr:uid="{00000000-0005-0000-0000-0000A6020000}"/>
    <cellStyle name="標準 2 2 3 2 2 2" xfId="746" xr:uid="{00000000-0005-0000-0000-0000A7020000}"/>
    <cellStyle name="標準 2 2 3 2 3" xfId="608" xr:uid="{00000000-0005-0000-0000-0000A8020000}"/>
    <cellStyle name="標準 2 2 3 2 4" xfId="894" xr:uid="{00000000-0005-0000-0000-0000A9020000}"/>
    <cellStyle name="標準 2 2 3 3" xfId="236" xr:uid="{00000000-0005-0000-0000-0000AA020000}"/>
    <cellStyle name="標準 2 2 3 3 2" xfId="381" xr:uid="{00000000-0005-0000-0000-0000AB020000}"/>
    <cellStyle name="標準 2 2 3 3 2 2" xfId="712" xr:uid="{00000000-0005-0000-0000-0000AC020000}"/>
    <cellStyle name="標準 2 2 3 3 3" xfId="574" xr:uid="{00000000-0005-0000-0000-0000AD020000}"/>
    <cellStyle name="標準 2 2 3 3 4" xfId="860" xr:uid="{00000000-0005-0000-0000-0000AE020000}"/>
    <cellStyle name="標準 2 2 3 4" xfId="199" xr:uid="{00000000-0005-0000-0000-0000AF020000}"/>
    <cellStyle name="標準 2 2 3 4 2" xfId="344" xr:uid="{00000000-0005-0000-0000-0000B0020000}"/>
    <cellStyle name="標準 2 2 3 4 2 2" xfId="677" xr:uid="{00000000-0005-0000-0000-0000B1020000}"/>
    <cellStyle name="標準 2 2 3 4 3" xfId="539" xr:uid="{00000000-0005-0000-0000-0000B2020000}"/>
    <cellStyle name="標準 2 2 3 4 4" xfId="825" xr:uid="{00000000-0005-0000-0000-0000B3020000}"/>
    <cellStyle name="標準 2 2 3 5" xfId="307" xr:uid="{00000000-0005-0000-0000-0000B4020000}"/>
    <cellStyle name="標準 2 2 3 5 2" xfId="642" xr:uid="{00000000-0005-0000-0000-0000B5020000}"/>
    <cellStyle name="標準 2 2 3 6" xfId="504" xr:uid="{00000000-0005-0000-0000-0000B6020000}"/>
    <cellStyle name="標準 2 2 3 7" xfId="790" xr:uid="{00000000-0005-0000-0000-0000B7020000}"/>
    <cellStyle name="標準 2 2 4" xfId="254" xr:uid="{00000000-0005-0000-0000-0000B8020000}"/>
    <cellStyle name="標準 2 2 4 2" xfId="400" xr:uid="{00000000-0005-0000-0000-0000B9020000}"/>
    <cellStyle name="標準 2 2 4 2 2" xfId="730" xr:uid="{00000000-0005-0000-0000-0000BA020000}"/>
    <cellStyle name="標準 2 2 4 3" xfId="592" xr:uid="{00000000-0005-0000-0000-0000BB020000}"/>
    <cellStyle name="標準 2 2 4 4" xfId="878" xr:uid="{00000000-0005-0000-0000-0000BC020000}"/>
    <cellStyle name="標準 2 2 5" xfId="219" xr:uid="{00000000-0005-0000-0000-0000BD020000}"/>
    <cellStyle name="標準 2 2 5 2" xfId="364" xr:uid="{00000000-0005-0000-0000-0000BE020000}"/>
    <cellStyle name="標準 2 2 5 2 2" xfId="696" xr:uid="{00000000-0005-0000-0000-0000BF020000}"/>
    <cellStyle name="標準 2 2 5 3" xfId="558" xr:uid="{00000000-0005-0000-0000-0000C0020000}"/>
    <cellStyle name="標準 2 2 5 4" xfId="844" xr:uid="{00000000-0005-0000-0000-0000C1020000}"/>
    <cellStyle name="標準 2 2 6" xfId="182" xr:uid="{00000000-0005-0000-0000-0000C2020000}"/>
    <cellStyle name="標準 2 2 6 2" xfId="327" xr:uid="{00000000-0005-0000-0000-0000C3020000}"/>
    <cellStyle name="標準 2 2 6 2 2" xfId="661" xr:uid="{00000000-0005-0000-0000-0000C4020000}"/>
    <cellStyle name="標準 2 2 6 3" xfId="523" xr:uid="{00000000-0005-0000-0000-0000C5020000}"/>
    <cellStyle name="標準 2 2 6 4" xfId="809" xr:uid="{00000000-0005-0000-0000-0000C6020000}"/>
    <cellStyle name="標準 2 2 7" xfId="290" xr:uid="{00000000-0005-0000-0000-0000C7020000}"/>
    <cellStyle name="標準 2 2 7 2" xfId="626" xr:uid="{00000000-0005-0000-0000-0000C8020000}"/>
    <cellStyle name="標準 2 2 8" xfId="488" xr:uid="{00000000-0005-0000-0000-0000C9020000}"/>
    <cellStyle name="標準 2 2 9" xfId="774" xr:uid="{00000000-0005-0000-0000-0000CA020000}"/>
    <cellStyle name="標準 2 3" xfId="117" xr:uid="{00000000-0005-0000-0000-0000CB020000}"/>
    <cellStyle name="標準 2 4" xfId="131" xr:uid="{00000000-0005-0000-0000-0000CC020000}"/>
    <cellStyle name="標準 2 4 2" xfId="157" xr:uid="{00000000-0005-0000-0000-0000CD020000}"/>
    <cellStyle name="標準 2 4 2 2" xfId="412" xr:uid="{00000000-0005-0000-0000-0000CE020000}"/>
    <cellStyle name="標準 2 4 2 3" xfId="265" xr:uid="{00000000-0005-0000-0000-0000CF020000}"/>
    <cellStyle name="標準 2 4 3" xfId="231" xr:uid="{00000000-0005-0000-0000-0000D0020000}"/>
    <cellStyle name="標準 2 4 3 2" xfId="376" xr:uid="{00000000-0005-0000-0000-0000D1020000}"/>
    <cellStyle name="標準 2 4 3 3" xfId="767" xr:uid="{00000000-0005-0000-0000-0000D2020000}"/>
    <cellStyle name="標準 2 4 4" xfId="194" xr:uid="{00000000-0005-0000-0000-0000D3020000}"/>
    <cellStyle name="標準 2 4 4 2" xfId="339" xr:uid="{00000000-0005-0000-0000-0000D4020000}"/>
    <cellStyle name="標準 2 4 4 3" xfId="764" xr:uid="{00000000-0005-0000-0000-0000D5020000}"/>
    <cellStyle name="標準 2 4 5" xfId="302" xr:uid="{00000000-0005-0000-0000-0000D6020000}"/>
    <cellStyle name="標準 2 4 6" xfId="173" xr:uid="{00000000-0005-0000-0000-0000D7020000}"/>
    <cellStyle name="標準 2 5" xfId="156" xr:uid="{00000000-0005-0000-0000-0000D8020000}"/>
    <cellStyle name="標準 2 5 2" xfId="395" xr:uid="{00000000-0005-0000-0000-0000D9020000}"/>
    <cellStyle name="標準 2 5 3" xfId="250" xr:uid="{00000000-0005-0000-0000-0000DA020000}"/>
    <cellStyle name="標準 2 6" xfId="214" xr:uid="{00000000-0005-0000-0000-0000DB020000}"/>
    <cellStyle name="標準 2 6 2" xfId="359" xr:uid="{00000000-0005-0000-0000-0000DC020000}"/>
    <cellStyle name="標準 2 6 3" xfId="766" xr:uid="{00000000-0005-0000-0000-0000DD020000}"/>
    <cellStyle name="標準 2 7" xfId="177" xr:uid="{00000000-0005-0000-0000-0000DE020000}"/>
    <cellStyle name="標準 2 7 2" xfId="322" xr:uid="{00000000-0005-0000-0000-0000DF020000}"/>
    <cellStyle name="標準 2 7 3" xfId="763" xr:uid="{00000000-0005-0000-0000-0000E0020000}"/>
    <cellStyle name="標準 2 8" xfId="285" xr:uid="{00000000-0005-0000-0000-0000E1020000}"/>
    <cellStyle name="標準 2 9" xfId="171" xr:uid="{00000000-0005-0000-0000-0000E2020000}"/>
    <cellStyle name="標準 3" xfId="103" xr:uid="{00000000-0005-0000-0000-0000E3020000}"/>
    <cellStyle name="標準 3 10" xfId="772" xr:uid="{00000000-0005-0000-0000-0000E4020000}"/>
    <cellStyle name="標準 3 2" xfId="108" xr:uid="{00000000-0005-0000-0000-0000E5020000}"/>
    <cellStyle name="標準 3 2 10" xfId="776" xr:uid="{00000000-0005-0000-0000-0000E6020000}"/>
    <cellStyle name="標準 3 2 2" xfId="115" xr:uid="{00000000-0005-0000-0000-0000E7020000}"/>
    <cellStyle name="標準 3 2 2 2" xfId="145" xr:uid="{00000000-0005-0000-0000-0000E8020000}"/>
    <cellStyle name="標準 3 2 2 2 2" xfId="279" xr:uid="{00000000-0005-0000-0000-0000E9020000}"/>
    <cellStyle name="標準 3 2 2 2 2 2" xfId="426" xr:uid="{00000000-0005-0000-0000-0000EA020000}"/>
    <cellStyle name="標準 3 2 2 2 2 2 2" xfId="755" xr:uid="{00000000-0005-0000-0000-0000EB020000}"/>
    <cellStyle name="標準 3 2 2 2 2 3" xfId="617" xr:uid="{00000000-0005-0000-0000-0000EC020000}"/>
    <cellStyle name="標準 3 2 2 2 2 4" xfId="903" xr:uid="{00000000-0005-0000-0000-0000ED020000}"/>
    <cellStyle name="標準 3 2 2 2 3" xfId="245" xr:uid="{00000000-0005-0000-0000-0000EE020000}"/>
    <cellStyle name="標準 3 2 2 2 3 2" xfId="390" xr:uid="{00000000-0005-0000-0000-0000EF020000}"/>
    <cellStyle name="標準 3 2 2 2 3 2 2" xfId="721" xr:uid="{00000000-0005-0000-0000-0000F0020000}"/>
    <cellStyle name="標準 3 2 2 2 3 3" xfId="583" xr:uid="{00000000-0005-0000-0000-0000F1020000}"/>
    <cellStyle name="標準 3 2 2 2 3 4" xfId="869" xr:uid="{00000000-0005-0000-0000-0000F2020000}"/>
    <cellStyle name="標準 3 2 2 2 4" xfId="208" xr:uid="{00000000-0005-0000-0000-0000F3020000}"/>
    <cellStyle name="標準 3 2 2 2 4 2" xfId="353" xr:uid="{00000000-0005-0000-0000-0000F4020000}"/>
    <cellStyle name="標準 3 2 2 2 4 2 2" xfId="686" xr:uid="{00000000-0005-0000-0000-0000F5020000}"/>
    <cellStyle name="標準 3 2 2 2 4 3" xfId="548" xr:uid="{00000000-0005-0000-0000-0000F6020000}"/>
    <cellStyle name="標準 3 2 2 2 4 4" xfId="834" xr:uid="{00000000-0005-0000-0000-0000F7020000}"/>
    <cellStyle name="標準 3 2 2 2 5" xfId="316" xr:uid="{00000000-0005-0000-0000-0000F8020000}"/>
    <cellStyle name="標準 3 2 2 2 5 2" xfId="651" xr:uid="{00000000-0005-0000-0000-0000F9020000}"/>
    <cellStyle name="標準 3 2 2 2 6" xfId="513" xr:uid="{00000000-0005-0000-0000-0000FA020000}"/>
    <cellStyle name="標準 3 2 2 2 7" xfId="799" xr:uid="{00000000-0005-0000-0000-0000FB020000}"/>
    <cellStyle name="標準 3 2 2 3" xfId="262" xr:uid="{00000000-0005-0000-0000-0000FC020000}"/>
    <cellStyle name="標準 3 2 2 3 2" xfId="409" xr:uid="{00000000-0005-0000-0000-0000FD020000}"/>
    <cellStyle name="標準 3 2 2 3 2 2" xfId="739" xr:uid="{00000000-0005-0000-0000-0000FE020000}"/>
    <cellStyle name="標準 3 2 2 3 3" xfId="601" xr:uid="{00000000-0005-0000-0000-0000FF020000}"/>
    <cellStyle name="標準 3 2 2 3 4" xfId="887" xr:uid="{00000000-0005-0000-0000-000000030000}"/>
    <cellStyle name="標準 3 2 2 4" xfId="228" xr:uid="{00000000-0005-0000-0000-000001030000}"/>
    <cellStyle name="標準 3 2 2 4 2" xfId="373" xr:uid="{00000000-0005-0000-0000-000002030000}"/>
    <cellStyle name="標準 3 2 2 4 2 2" xfId="705" xr:uid="{00000000-0005-0000-0000-000003030000}"/>
    <cellStyle name="標準 3 2 2 4 3" xfId="567" xr:uid="{00000000-0005-0000-0000-000004030000}"/>
    <cellStyle name="標準 3 2 2 4 4" xfId="853" xr:uid="{00000000-0005-0000-0000-000005030000}"/>
    <cellStyle name="標準 3 2 2 5" xfId="191" xr:uid="{00000000-0005-0000-0000-000006030000}"/>
    <cellStyle name="標準 3 2 2 5 2" xfId="336" xr:uid="{00000000-0005-0000-0000-000007030000}"/>
    <cellStyle name="標準 3 2 2 5 2 2" xfId="670" xr:uid="{00000000-0005-0000-0000-000008030000}"/>
    <cellStyle name="標準 3 2 2 5 3" xfId="532" xr:uid="{00000000-0005-0000-0000-000009030000}"/>
    <cellStyle name="標準 3 2 2 5 4" xfId="818" xr:uid="{00000000-0005-0000-0000-00000A030000}"/>
    <cellStyle name="標準 3 2 2 6" xfId="299" xr:uid="{00000000-0005-0000-0000-00000B030000}"/>
    <cellStyle name="標準 3 2 2 6 2" xfId="635" xr:uid="{00000000-0005-0000-0000-00000C030000}"/>
    <cellStyle name="標準 3 2 2 7" xfId="497" xr:uid="{00000000-0005-0000-0000-00000D030000}"/>
    <cellStyle name="標準 3 2 2 8" xfId="783" xr:uid="{00000000-0005-0000-0000-00000E030000}"/>
    <cellStyle name="標準 3 2 3" xfId="123" xr:uid="{00000000-0005-0000-0000-00000F030000}"/>
    <cellStyle name="標準 3 2 4" xfId="138" xr:uid="{00000000-0005-0000-0000-000010030000}"/>
    <cellStyle name="標準 3 2 4 2" xfId="272" xr:uid="{00000000-0005-0000-0000-000011030000}"/>
    <cellStyle name="標準 3 2 4 2 2" xfId="419" xr:uid="{00000000-0005-0000-0000-000012030000}"/>
    <cellStyle name="標準 3 2 4 2 2 2" xfId="748" xr:uid="{00000000-0005-0000-0000-000013030000}"/>
    <cellStyle name="標準 3 2 4 2 3" xfId="610" xr:uid="{00000000-0005-0000-0000-000014030000}"/>
    <cellStyle name="標準 3 2 4 2 4" xfId="896" xr:uid="{00000000-0005-0000-0000-000015030000}"/>
    <cellStyle name="標準 3 2 4 3" xfId="238" xr:uid="{00000000-0005-0000-0000-000016030000}"/>
    <cellStyle name="標準 3 2 4 3 2" xfId="383" xr:uid="{00000000-0005-0000-0000-000017030000}"/>
    <cellStyle name="標準 3 2 4 3 2 2" xfId="714" xr:uid="{00000000-0005-0000-0000-000018030000}"/>
    <cellStyle name="標準 3 2 4 3 3" xfId="576" xr:uid="{00000000-0005-0000-0000-000019030000}"/>
    <cellStyle name="標準 3 2 4 3 4" xfId="862" xr:uid="{00000000-0005-0000-0000-00001A030000}"/>
    <cellStyle name="標準 3 2 4 4" xfId="201" xr:uid="{00000000-0005-0000-0000-00001B030000}"/>
    <cellStyle name="標準 3 2 4 4 2" xfId="346" xr:uid="{00000000-0005-0000-0000-00001C030000}"/>
    <cellStyle name="標準 3 2 4 4 2 2" xfId="679" xr:uid="{00000000-0005-0000-0000-00001D030000}"/>
    <cellStyle name="標準 3 2 4 4 3" xfId="541" xr:uid="{00000000-0005-0000-0000-00001E030000}"/>
    <cellStyle name="標準 3 2 4 4 4" xfId="827" xr:uid="{00000000-0005-0000-0000-00001F030000}"/>
    <cellStyle name="標準 3 2 4 5" xfId="309" xr:uid="{00000000-0005-0000-0000-000020030000}"/>
    <cellStyle name="標準 3 2 4 5 2" xfId="644" xr:uid="{00000000-0005-0000-0000-000021030000}"/>
    <cellStyle name="標準 3 2 4 6" xfId="506" xr:uid="{00000000-0005-0000-0000-000022030000}"/>
    <cellStyle name="標準 3 2 4 7" xfId="792" xr:uid="{00000000-0005-0000-0000-000023030000}"/>
    <cellStyle name="標準 3 2 5" xfId="256" xr:uid="{00000000-0005-0000-0000-000024030000}"/>
    <cellStyle name="標準 3 2 5 2" xfId="402" xr:uid="{00000000-0005-0000-0000-000025030000}"/>
    <cellStyle name="標準 3 2 5 2 2" xfId="732" xr:uid="{00000000-0005-0000-0000-000026030000}"/>
    <cellStyle name="標準 3 2 5 3" xfId="594" xr:uid="{00000000-0005-0000-0000-000027030000}"/>
    <cellStyle name="標準 3 2 5 4" xfId="880" xr:uid="{00000000-0005-0000-0000-000028030000}"/>
    <cellStyle name="標準 3 2 6" xfId="221" xr:uid="{00000000-0005-0000-0000-000029030000}"/>
    <cellStyle name="標準 3 2 6 2" xfId="366" xr:uid="{00000000-0005-0000-0000-00002A030000}"/>
    <cellStyle name="標準 3 2 6 2 2" xfId="698" xr:uid="{00000000-0005-0000-0000-00002B030000}"/>
    <cellStyle name="標準 3 2 6 3" xfId="560" xr:uid="{00000000-0005-0000-0000-00002C030000}"/>
    <cellStyle name="標準 3 2 6 4" xfId="846" xr:uid="{00000000-0005-0000-0000-00002D030000}"/>
    <cellStyle name="標準 3 2 7" xfId="184" xr:uid="{00000000-0005-0000-0000-00002E030000}"/>
    <cellStyle name="標準 3 2 7 2" xfId="329" xr:uid="{00000000-0005-0000-0000-00002F030000}"/>
    <cellStyle name="標準 3 2 7 2 2" xfId="663" xr:uid="{00000000-0005-0000-0000-000030030000}"/>
    <cellStyle name="標準 3 2 7 3" xfId="525" xr:uid="{00000000-0005-0000-0000-000031030000}"/>
    <cellStyle name="標準 3 2 7 4" xfId="811" xr:uid="{00000000-0005-0000-0000-000032030000}"/>
    <cellStyle name="標準 3 2 8" xfId="292" xr:uid="{00000000-0005-0000-0000-000033030000}"/>
    <cellStyle name="標準 3 2 8 2" xfId="628" xr:uid="{00000000-0005-0000-0000-000034030000}"/>
    <cellStyle name="標準 3 2 9" xfId="490" xr:uid="{00000000-0005-0000-0000-000035030000}"/>
    <cellStyle name="標準 3 3" xfId="125" xr:uid="{00000000-0005-0000-0000-000036030000}"/>
    <cellStyle name="標準 3 4" xfId="134" xr:uid="{00000000-0005-0000-0000-000037030000}"/>
    <cellStyle name="標準 3 4 2" xfId="268" xr:uid="{00000000-0005-0000-0000-000038030000}"/>
    <cellStyle name="標準 3 4 2 2" xfId="415" xr:uid="{00000000-0005-0000-0000-000039030000}"/>
    <cellStyle name="標準 3 4 2 2 2" xfId="744" xr:uid="{00000000-0005-0000-0000-00003A030000}"/>
    <cellStyle name="標準 3 4 2 3" xfId="606" xr:uid="{00000000-0005-0000-0000-00003B030000}"/>
    <cellStyle name="標準 3 4 2 4" xfId="892" xr:uid="{00000000-0005-0000-0000-00003C030000}"/>
    <cellStyle name="標準 3 4 3" xfId="234" xr:uid="{00000000-0005-0000-0000-00003D030000}"/>
    <cellStyle name="標準 3 4 3 2" xfId="379" xr:uid="{00000000-0005-0000-0000-00003E030000}"/>
    <cellStyle name="標準 3 4 3 2 2" xfId="710" xr:uid="{00000000-0005-0000-0000-00003F030000}"/>
    <cellStyle name="標準 3 4 3 3" xfId="572" xr:uid="{00000000-0005-0000-0000-000040030000}"/>
    <cellStyle name="標準 3 4 3 4" xfId="858" xr:uid="{00000000-0005-0000-0000-000041030000}"/>
    <cellStyle name="標準 3 4 4" xfId="197" xr:uid="{00000000-0005-0000-0000-000042030000}"/>
    <cellStyle name="標準 3 4 4 2" xfId="342" xr:uid="{00000000-0005-0000-0000-000043030000}"/>
    <cellStyle name="標準 3 4 4 2 2" xfId="675" xr:uid="{00000000-0005-0000-0000-000044030000}"/>
    <cellStyle name="標準 3 4 4 3" xfId="537" xr:uid="{00000000-0005-0000-0000-000045030000}"/>
    <cellStyle name="標準 3 4 4 4" xfId="823" xr:uid="{00000000-0005-0000-0000-000046030000}"/>
    <cellStyle name="標準 3 4 5" xfId="305" xr:uid="{00000000-0005-0000-0000-000047030000}"/>
    <cellStyle name="標準 3 4 5 2" xfId="640" xr:uid="{00000000-0005-0000-0000-000048030000}"/>
    <cellStyle name="標準 3 4 6" xfId="502" xr:uid="{00000000-0005-0000-0000-000049030000}"/>
    <cellStyle name="標準 3 4 7" xfId="788" xr:uid="{00000000-0005-0000-0000-00004A030000}"/>
    <cellStyle name="標準 3 5" xfId="252" xr:uid="{00000000-0005-0000-0000-00004B030000}"/>
    <cellStyle name="標準 3 5 2" xfId="398" xr:uid="{00000000-0005-0000-0000-00004C030000}"/>
    <cellStyle name="標準 3 5 2 2" xfId="728" xr:uid="{00000000-0005-0000-0000-00004D030000}"/>
    <cellStyle name="標準 3 5 3" xfId="590" xr:uid="{00000000-0005-0000-0000-00004E030000}"/>
    <cellStyle name="標準 3 5 4" xfId="876" xr:uid="{00000000-0005-0000-0000-00004F030000}"/>
    <cellStyle name="標準 3 6" xfId="217" xr:uid="{00000000-0005-0000-0000-000050030000}"/>
    <cellStyle name="標準 3 6 2" xfId="362" xr:uid="{00000000-0005-0000-0000-000051030000}"/>
    <cellStyle name="標準 3 6 2 2" xfId="694" xr:uid="{00000000-0005-0000-0000-000052030000}"/>
    <cellStyle name="標準 3 6 3" xfId="556" xr:uid="{00000000-0005-0000-0000-000053030000}"/>
    <cellStyle name="標準 3 6 4" xfId="842" xr:uid="{00000000-0005-0000-0000-000054030000}"/>
    <cellStyle name="標準 3 7" xfId="180" xr:uid="{00000000-0005-0000-0000-000055030000}"/>
    <cellStyle name="標準 3 7 2" xfId="325" xr:uid="{00000000-0005-0000-0000-000056030000}"/>
    <cellStyle name="標準 3 7 2 2" xfId="659" xr:uid="{00000000-0005-0000-0000-000057030000}"/>
    <cellStyle name="標準 3 7 3" xfId="521" xr:uid="{00000000-0005-0000-0000-000058030000}"/>
    <cellStyle name="標準 3 7 4" xfId="807" xr:uid="{00000000-0005-0000-0000-000059030000}"/>
    <cellStyle name="標準 3 8" xfId="288" xr:uid="{00000000-0005-0000-0000-00005A030000}"/>
    <cellStyle name="標準 3 8 2" xfId="624" xr:uid="{00000000-0005-0000-0000-00005B030000}"/>
    <cellStyle name="標準 3 9" xfId="480" xr:uid="{00000000-0005-0000-0000-00005C030000}"/>
    <cellStyle name="標準 7" xfId="130" xr:uid="{00000000-0005-0000-0000-00005D030000}"/>
    <cellStyle name="標準 7 2" xfId="147" xr:uid="{00000000-0005-0000-0000-00005E030000}"/>
    <cellStyle name="標準 7 2 2" xfId="281" xr:uid="{00000000-0005-0000-0000-00005F030000}"/>
    <cellStyle name="標準 7 2 2 2" xfId="428" xr:uid="{00000000-0005-0000-0000-000060030000}"/>
    <cellStyle name="標準 7 2 2 2 2" xfId="757" xr:uid="{00000000-0005-0000-0000-000061030000}"/>
    <cellStyle name="標準 7 2 2 3" xfId="619" xr:uid="{00000000-0005-0000-0000-000062030000}"/>
    <cellStyle name="標準 7 2 2 4" xfId="905" xr:uid="{00000000-0005-0000-0000-000063030000}"/>
    <cellStyle name="標準 7 2 3" xfId="247" xr:uid="{00000000-0005-0000-0000-000064030000}"/>
    <cellStyle name="標準 7 2 3 2" xfId="392" xr:uid="{00000000-0005-0000-0000-000065030000}"/>
    <cellStyle name="標準 7 2 3 2 2" xfId="723" xr:uid="{00000000-0005-0000-0000-000066030000}"/>
    <cellStyle name="標準 7 2 3 3" xfId="585" xr:uid="{00000000-0005-0000-0000-000067030000}"/>
    <cellStyle name="標準 7 2 3 4" xfId="871" xr:uid="{00000000-0005-0000-0000-000068030000}"/>
    <cellStyle name="標準 7 2 4" xfId="210" xr:uid="{00000000-0005-0000-0000-000069030000}"/>
    <cellStyle name="標準 7 2 4 2" xfId="355" xr:uid="{00000000-0005-0000-0000-00006A030000}"/>
    <cellStyle name="標準 7 2 4 2 2" xfId="688" xr:uid="{00000000-0005-0000-0000-00006B030000}"/>
    <cellStyle name="標準 7 2 4 3" xfId="550" xr:uid="{00000000-0005-0000-0000-00006C030000}"/>
    <cellStyle name="標準 7 2 4 4" xfId="836" xr:uid="{00000000-0005-0000-0000-00006D030000}"/>
    <cellStyle name="標準 7 2 5" xfId="318" xr:uid="{00000000-0005-0000-0000-00006E030000}"/>
    <cellStyle name="標準 7 2 5 2" xfId="653" xr:uid="{00000000-0005-0000-0000-00006F030000}"/>
    <cellStyle name="標準 7 2 6" xfId="515" xr:uid="{00000000-0005-0000-0000-000070030000}"/>
    <cellStyle name="標準 7 2 7" xfId="801" xr:uid="{00000000-0005-0000-0000-000071030000}"/>
    <cellStyle name="標準 7 3" xfId="264" xr:uid="{00000000-0005-0000-0000-000072030000}"/>
    <cellStyle name="標準 7 3 2" xfId="411" xr:uid="{00000000-0005-0000-0000-000073030000}"/>
    <cellStyle name="標準 7 3 2 2" xfId="741" xr:uid="{00000000-0005-0000-0000-000074030000}"/>
    <cellStyle name="標準 7 3 3" xfId="603" xr:uid="{00000000-0005-0000-0000-000075030000}"/>
    <cellStyle name="標準 7 3 4" xfId="889" xr:uid="{00000000-0005-0000-0000-000076030000}"/>
    <cellStyle name="標準 7 4" xfId="230" xr:uid="{00000000-0005-0000-0000-000077030000}"/>
    <cellStyle name="標準 7 4 2" xfId="375" xr:uid="{00000000-0005-0000-0000-000078030000}"/>
    <cellStyle name="標準 7 4 2 2" xfId="707" xr:uid="{00000000-0005-0000-0000-000079030000}"/>
    <cellStyle name="標準 7 4 3" xfId="569" xr:uid="{00000000-0005-0000-0000-00007A030000}"/>
    <cellStyle name="標準 7 4 4" xfId="855" xr:uid="{00000000-0005-0000-0000-00007B030000}"/>
    <cellStyle name="標準 7 5" xfId="193" xr:uid="{00000000-0005-0000-0000-00007C030000}"/>
    <cellStyle name="標準 7 5 2" xfId="338" xr:uid="{00000000-0005-0000-0000-00007D030000}"/>
    <cellStyle name="標準 7 5 2 2" xfId="672" xr:uid="{00000000-0005-0000-0000-00007E030000}"/>
    <cellStyle name="標準 7 5 3" xfId="534" xr:uid="{00000000-0005-0000-0000-00007F030000}"/>
    <cellStyle name="標準 7 5 4" xfId="820" xr:uid="{00000000-0005-0000-0000-000080030000}"/>
    <cellStyle name="標準 7 6" xfId="301" xr:uid="{00000000-0005-0000-0000-000081030000}"/>
    <cellStyle name="標準 7 6 2" xfId="637" xr:uid="{00000000-0005-0000-0000-000082030000}"/>
    <cellStyle name="標準 7 7" xfId="499" xr:uid="{00000000-0005-0000-0000-000083030000}"/>
    <cellStyle name="標準 7 8" xfId="785" xr:uid="{00000000-0005-0000-0000-000084030000}"/>
    <cellStyle name="標準 8" xfId="124" xr:uid="{00000000-0005-0000-0000-000085030000}"/>
    <cellStyle name="標準_Sheet1" xfId="84" xr:uid="{00000000-0005-0000-0000-000086030000}"/>
    <cellStyle name="良い" xfId="85" xr:uid="{00000000-0005-0000-0000-000087030000}"/>
  </cellStyles>
  <dxfs count="128">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66FF99"/>
      <color rgb="FF00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externalLink" Target="externalLinks/externalLink7.xml"/><Relationship Id="rId63" Type="http://schemas.openxmlformats.org/officeDocument/2006/relationships/externalLink" Target="externalLinks/externalLink15.xml"/><Relationship Id="rId68" Type="http://schemas.openxmlformats.org/officeDocument/2006/relationships/externalLink" Target="externalLinks/externalLink20.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5.xml"/><Relationship Id="rId58" Type="http://schemas.openxmlformats.org/officeDocument/2006/relationships/externalLink" Target="externalLinks/externalLink10.xml"/><Relationship Id="rId66" Type="http://schemas.openxmlformats.org/officeDocument/2006/relationships/externalLink" Target="externalLinks/externalLink18.xml"/><Relationship Id="rId74" Type="http://schemas.openxmlformats.org/officeDocument/2006/relationships/externalLink" Target="externalLinks/externalLink26.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60" Type="http://schemas.openxmlformats.org/officeDocument/2006/relationships/externalLink" Target="externalLinks/externalLink12.xml"/><Relationship Id="rId65" Type="http://schemas.openxmlformats.org/officeDocument/2006/relationships/externalLink" Target="externalLinks/externalLink17.xml"/><Relationship Id="rId73" Type="http://schemas.openxmlformats.org/officeDocument/2006/relationships/externalLink" Target="externalLinks/externalLink25.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8.xml"/><Relationship Id="rId64" Type="http://schemas.openxmlformats.org/officeDocument/2006/relationships/externalLink" Target="externalLinks/externalLink16.xml"/><Relationship Id="rId69" Type="http://schemas.openxmlformats.org/officeDocument/2006/relationships/externalLink" Target="externalLinks/externalLink21.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xml"/><Relationship Id="rId72" Type="http://schemas.openxmlformats.org/officeDocument/2006/relationships/externalLink" Target="externalLinks/externalLink2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1.xml"/><Relationship Id="rId67"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6.xml"/><Relationship Id="rId62" Type="http://schemas.openxmlformats.org/officeDocument/2006/relationships/externalLink" Target="externalLinks/externalLink14.xml"/><Relationship Id="rId70" Type="http://schemas.openxmlformats.org/officeDocument/2006/relationships/externalLink" Target="externalLinks/externalLink22.xml"/><Relationship Id="rId75"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57" Type="http://schemas.openxmlformats.org/officeDocument/2006/relationships/externalLink" Target="externalLinks/externalLink9.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DE5FB134-3AE9-4191-A9EE-C1CE4AE960AD}"/>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7C5ADB87-9490-43F1-B4BD-51D8BAF0B2B1}"/>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A4F99399-9FBF-43EC-B6EE-C8D17BC6CC54}"/>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EDCC9F2B-C6AF-4362-98B0-19D054E6111C}"/>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5508BDB3-8944-4E64-B887-0A8AF7BD3692}"/>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40B197FF-9185-41B6-93BE-7B4010FDA154}"/>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E9B072DE-A9DA-4C6F-9683-E239D7F27BD6}"/>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55472500-84E0-4AE9-A50C-40ADDE37F5AA}"/>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FA459E6D-A0CD-4A5A-B996-FD07EAB599E8}"/>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DESEMBER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8EEA8B37-7EC7-41D0-8E7A-EC329DA0A6E1}"/>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46E624A4-B713-498A-9AA3-EA8F6A81781F}"/>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2D6E362B-5D68-4E2B-8EC4-60BECF669762}"/>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16DCDB2D-43D9-4F2A-95B9-A30251517CC2}"/>
            </a:ext>
          </a:extLst>
        </xdr:cNvPr>
        <xdr:cNvSpPr txBox="1">
          <a:spLocks noChangeArrowheads="1"/>
        </xdr:cNvSpPr>
      </xdr:nvSpPr>
      <xdr:spPr bwMode="auto">
        <a:xfrm>
          <a:off x="38100" y="67818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1B56422D-19A8-45D8-BD9B-796D1DC6EB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227E4885-11B0-4A72-AE9C-56F636322993}"/>
            </a:ext>
          </a:extLst>
        </xdr:cNvPr>
        <xdr:cNvSpPr>
          <a:spLocks noChangeShapeType="1"/>
        </xdr:cNvSpPr>
      </xdr:nvSpPr>
      <xdr:spPr bwMode="auto">
        <a:xfrm flipV="1">
          <a:off x="49901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4F2BF6F5-9345-4B54-931A-7E5959F94675}"/>
            </a:ext>
          </a:extLst>
        </xdr:cNvPr>
        <xdr:cNvSpPr>
          <a:spLocks noChangeShapeType="1"/>
        </xdr:cNvSpPr>
      </xdr:nvSpPr>
      <xdr:spPr bwMode="auto">
        <a:xfrm flipV="1">
          <a:off x="4996543"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35D3D7A1-9BDA-4439-A711-6E4AC84DC97B}"/>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7308271F-4FFE-4220-A8A9-A0C5AEB0458E}"/>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5F54D387-8C70-4F46-A0A3-B2F2F4ED9C56}"/>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345BBB0E-000D-4682-A9D2-FD4E4755E295}"/>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3991FC0-2D17-4E7A-B249-11AC0C629CDB}"/>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D455BD6F-FC6A-48F8-B2E4-24A1DBB91C5D}"/>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3D715DC7-D6A6-4829-95BC-D097E4AFC34A}"/>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3AF08788-3553-43A7-BEB0-52F11CDA83C2}"/>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2F7C14A2-5065-4705-9B22-C49F903349DD}"/>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DESEMBER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58349309-0C66-4614-AFF2-E32F359FB758}"/>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92EA7181-1C80-4FAA-BAFB-4EF8F20BBA42}"/>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B4E1D7EC-6EC5-472A-961F-2ABB3E40549A}"/>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11CE2491-2302-40E5-92D5-3285C970801E}"/>
            </a:ext>
          </a:extLst>
        </xdr:cNvPr>
        <xdr:cNvSpPr txBox="1">
          <a:spLocks noChangeArrowheads="1"/>
        </xdr:cNvSpPr>
      </xdr:nvSpPr>
      <xdr:spPr bwMode="auto">
        <a:xfrm>
          <a:off x="38100" y="67818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871B2A25-0927-4298-84AA-1A75DAC824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5ABA17D9-55CA-437F-81D5-05086A7B830D}"/>
            </a:ext>
          </a:extLst>
        </xdr:cNvPr>
        <xdr:cNvSpPr>
          <a:spLocks noChangeShapeType="1"/>
        </xdr:cNvSpPr>
      </xdr:nvSpPr>
      <xdr:spPr bwMode="auto">
        <a:xfrm flipV="1">
          <a:off x="49901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7" name="Line 17">
          <a:extLst>
            <a:ext uri="{FF2B5EF4-FFF2-40B4-BE49-F238E27FC236}">
              <a16:creationId xmlns:a16="http://schemas.microsoft.com/office/drawing/2014/main" id="{D0C71DC5-038E-496B-A09C-5FEE7B3A77F9}"/>
            </a:ext>
          </a:extLst>
        </xdr:cNvPr>
        <xdr:cNvSpPr>
          <a:spLocks noChangeShapeType="1"/>
        </xdr:cNvSpPr>
      </xdr:nvSpPr>
      <xdr:spPr bwMode="auto">
        <a:xfrm flipV="1">
          <a:off x="49901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5DF081A0-E6A5-4732-AB17-D5AD0F5958DB}"/>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DC6F7F1E-EB5F-454C-95C0-B62411AD6963}"/>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B655D098-D9D6-4D39-9E4E-BDFFA7FD3063}"/>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80D0F380-6C80-41D0-9160-679637B38ED8}"/>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460F53F3-D3B4-4CDA-BB43-BC65FD9E4C5D}"/>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E80A66C-C1F5-4CFB-A464-1FBAED6F3C65}"/>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13108083-2183-4D39-8587-18280E92A6F7}"/>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B8879CD4-8009-4662-9D7A-D4A32CD93E1E}"/>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65EB04CA-D1C3-4BD5-9965-0CE2307F8201}"/>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1BA6F2C-C785-4E3D-876E-4ACF6EB1A716}"/>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D9B8E458-D4A2-44D8-B380-592B28E16021}"/>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F7F42C9B-BAB3-42FC-A429-38F427AF9B1D}"/>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4460E323-3A2D-4DBB-A2A3-C2FB24EBA910}"/>
            </a:ext>
          </a:extLst>
        </xdr:cNvPr>
        <xdr:cNvSpPr txBox="1">
          <a:spLocks noChangeArrowheads="1"/>
        </xdr:cNvSpPr>
      </xdr:nvSpPr>
      <xdr:spPr bwMode="auto">
        <a:xfrm>
          <a:off x="38100" y="67818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06686BE3-5052-4EFF-B9E4-FA4CF6722B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E0A0C200-F728-46C2-B5AC-66A30D104655}"/>
            </a:ext>
          </a:extLst>
        </xdr:cNvPr>
        <xdr:cNvSpPr>
          <a:spLocks noChangeShapeType="1"/>
        </xdr:cNvSpPr>
      </xdr:nvSpPr>
      <xdr:spPr bwMode="auto">
        <a:xfrm flipV="1">
          <a:off x="49901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BFFDFB2E-1D68-4449-A67B-3FFD0CDD475B}"/>
            </a:ext>
          </a:extLst>
        </xdr:cNvPr>
        <xdr:cNvSpPr>
          <a:spLocks noChangeShapeType="1"/>
        </xdr:cNvSpPr>
      </xdr:nvSpPr>
      <xdr:spPr bwMode="auto">
        <a:xfrm flipV="1">
          <a:off x="4981602" y="4860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FC20588-E8E9-4D28-BEC7-0732FFF797EA}"/>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16F6A352-1CEE-4AE3-A9DA-12D1E89EBD01}"/>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5FCCBF60-08D6-4A88-ACF0-0E82006E5E06}"/>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2F3FDA02-60EA-485A-BB26-677E3659BAE1}"/>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3A7F2C55-39FD-4A96-BFEF-B4D12AF63C7B}"/>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7F10EE04-3027-4D49-92AD-2806D92093BD}"/>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E3DE70A0-79F4-4C28-AD1C-3E5ABFBD329F}"/>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B1E8D147-9FA3-409D-8254-2EB6A45B6026}"/>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B7BC8868-358E-44E3-B7B8-E4BE9BC1B260}"/>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2C744529-3208-4EE2-A2F9-8AF45A6C4EFD}"/>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39868841-514E-4E37-9A56-682764791564}"/>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2A73126A-EA20-4943-A06C-9355B4A89D3A}"/>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07638722-8767-48DB-99A0-FE5ACE96B33C}"/>
            </a:ext>
          </a:extLst>
        </xdr:cNvPr>
        <xdr:cNvSpPr txBox="1">
          <a:spLocks noChangeArrowheads="1"/>
        </xdr:cNvSpPr>
      </xdr:nvSpPr>
      <xdr:spPr bwMode="auto">
        <a:xfrm>
          <a:off x="38100" y="732155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7E516DA8-1872-48D0-A657-353E55354D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E037DB3A-80CA-4EBA-87A8-CDAC3E6D6689}"/>
            </a:ext>
          </a:extLst>
        </xdr:cNvPr>
        <xdr:cNvSpPr>
          <a:spLocks noChangeShapeType="1"/>
        </xdr:cNvSpPr>
      </xdr:nvSpPr>
      <xdr:spPr bwMode="auto">
        <a:xfrm flipV="1">
          <a:off x="49901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9" name="Line 17">
          <a:extLst>
            <a:ext uri="{FF2B5EF4-FFF2-40B4-BE49-F238E27FC236}">
              <a16:creationId xmlns:a16="http://schemas.microsoft.com/office/drawing/2014/main" id="{E2880591-96D7-465D-B510-31378F240DF4}"/>
            </a:ext>
          </a:extLst>
        </xdr:cNvPr>
        <xdr:cNvSpPr>
          <a:spLocks noChangeShapeType="1"/>
        </xdr:cNvSpPr>
      </xdr:nvSpPr>
      <xdr:spPr bwMode="auto">
        <a:xfrm flipV="1">
          <a:off x="4981602" y="374735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6F125A4-AC8E-4916-9B96-6206093B2B22}"/>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749E9ECF-B03F-4D40-988A-8A966345A78C}"/>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584E8A61-B964-4E3A-AF9B-34B21332B2AA}"/>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DCA51116-D311-4753-B9BB-3C6D6261DC45}"/>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A07204FE-7A7D-49B2-8D76-54D515415DD8}"/>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53DCB506-716D-46FE-A472-EB3AF6AAA544}"/>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9CCF2FE1-A0E2-4705-AC39-E0174C057594}"/>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9F6CEA64-35FB-49CC-B505-439A48B2FF59}"/>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FEC1A56B-CE81-4C4C-AAFC-E39D2C1FF405}"/>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370A7270-7FD4-4474-921B-B27C5F6D9613}"/>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D62F82CD-37B8-4FB8-9332-1B9259CB9E74}"/>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DD63428C-B318-490D-8053-A6560DCB0965}"/>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40</xdr:row>
      <xdr:rowOff>6350</xdr:rowOff>
    </xdr:from>
    <xdr:to>
      <xdr:col>21</xdr:col>
      <xdr:colOff>714375</xdr:colOff>
      <xdr:row>44</xdr:row>
      <xdr:rowOff>120690</xdr:rowOff>
    </xdr:to>
    <xdr:sp macro="" textlink="">
      <xdr:nvSpPr>
        <xdr:cNvPr id="14" name="Text Box 14">
          <a:extLst>
            <a:ext uri="{FF2B5EF4-FFF2-40B4-BE49-F238E27FC236}">
              <a16:creationId xmlns:a16="http://schemas.microsoft.com/office/drawing/2014/main" id="{DD6EB5AA-A526-40B3-9A62-C37953C93D11}"/>
            </a:ext>
          </a:extLst>
        </xdr:cNvPr>
        <xdr:cNvSpPr txBox="1">
          <a:spLocks noChangeArrowheads="1"/>
        </xdr:cNvSpPr>
      </xdr:nvSpPr>
      <xdr:spPr bwMode="auto">
        <a:xfrm>
          <a:off x="38100" y="677545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1737C01C-04F4-4110-8E16-C27E5D8EFB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A19D9130-653C-40FA-B16B-C81C8651B40E}"/>
            </a:ext>
          </a:extLst>
        </xdr:cNvPr>
        <xdr:cNvSpPr>
          <a:spLocks noChangeShapeType="1"/>
        </xdr:cNvSpPr>
      </xdr:nvSpPr>
      <xdr:spPr bwMode="auto">
        <a:xfrm flipV="1">
          <a:off x="49901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7" name="Line 17">
          <a:extLst>
            <a:ext uri="{FF2B5EF4-FFF2-40B4-BE49-F238E27FC236}">
              <a16:creationId xmlns:a16="http://schemas.microsoft.com/office/drawing/2014/main" id="{0ED21547-A3CA-4D45-85C6-599CDEC83FE6}"/>
            </a:ext>
          </a:extLst>
        </xdr:cNvPr>
        <xdr:cNvSpPr>
          <a:spLocks noChangeShapeType="1"/>
        </xdr:cNvSpPr>
      </xdr:nvSpPr>
      <xdr:spPr bwMode="auto">
        <a:xfrm flipV="1">
          <a:off x="49901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7D0A8E56-DE63-4F38-84A8-5854DB4165DC}"/>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64A68CA3-8F7A-4711-9F7A-47BB9715DE74}"/>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330E2895-BD3A-48D9-A1C0-12843491B379}"/>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D6C85A30-A2EC-4043-9D05-458563D21E02}"/>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440A3152-27DF-4FE1-94E9-CA3C1748AC9C}"/>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B256E88-33EC-43B1-8163-FF7964788CAF}"/>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237855E2-4DD1-4EF3-A3F9-B33E6197252D}"/>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5EF4B7D6-CB1B-4FFC-BF94-48AB1767BA15}"/>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CC9FD0A3-4548-425D-B88E-6312ADF07173}"/>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7DF98FD-4B91-4A4E-B5D7-2795C7AC5CEB}"/>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CD73A6F1-A57C-4A77-9518-56EE9BD71327}"/>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9C0BCC8B-D3A5-4DF3-99B8-B71AC95044D4}"/>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EE5CDD4D-6BD0-4134-A8BE-96D904FB7184}"/>
            </a:ext>
          </a:extLst>
        </xdr:cNvPr>
        <xdr:cNvSpPr txBox="1">
          <a:spLocks noChangeArrowheads="1"/>
        </xdr:cNvSpPr>
      </xdr:nvSpPr>
      <xdr:spPr bwMode="auto">
        <a:xfrm>
          <a:off x="38100" y="81407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8567ECEA-959E-463F-8EE2-3268014FA4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64C7E862-2440-480F-B60C-5F1159DC2BA3}"/>
            </a:ext>
          </a:extLst>
        </xdr:cNvPr>
        <xdr:cNvSpPr>
          <a:spLocks noChangeShapeType="1"/>
        </xdr:cNvSpPr>
      </xdr:nvSpPr>
      <xdr:spPr bwMode="auto">
        <a:xfrm flipV="1">
          <a:off x="49901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64DD4692-9696-4D7B-AE0E-AC48F41DCA19}"/>
            </a:ext>
          </a:extLst>
        </xdr:cNvPr>
        <xdr:cNvSpPr>
          <a:spLocks noChangeShapeType="1"/>
        </xdr:cNvSpPr>
      </xdr:nvSpPr>
      <xdr:spPr bwMode="auto">
        <a:xfrm flipV="1">
          <a:off x="4981602"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9" name="Line 17">
          <a:extLst>
            <a:ext uri="{FF2B5EF4-FFF2-40B4-BE49-F238E27FC236}">
              <a16:creationId xmlns:a16="http://schemas.microsoft.com/office/drawing/2014/main" id="{E9F59B4B-CE40-4A18-ADFE-66D6434A4769}"/>
            </a:ext>
          </a:extLst>
        </xdr:cNvPr>
        <xdr:cNvSpPr>
          <a:spLocks noChangeShapeType="1"/>
        </xdr:cNvSpPr>
      </xdr:nvSpPr>
      <xdr:spPr bwMode="auto">
        <a:xfrm flipV="1">
          <a:off x="4981602" y="374735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BBB1E030-0052-444F-84A7-FEE9B6DCD529}"/>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9BCC9A9D-F0D9-47B7-8277-5BA7163E16A8}"/>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124E00E-B0E7-42D0-B763-D7CB9C1DBD23}"/>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C9FB4764-357A-4192-AF7B-A12643B0C65C}"/>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303EA804-4440-49B1-9DEC-97442911915A}"/>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D2DFEE86-6C45-4E8B-A11E-76CDA98C5AD0}"/>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F406413A-8E1E-47CA-BEE6-9436B174EBD0}"/>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E499ED93-7899-474F-85B6-6B3588308B3B}"/>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5F0152DA-F0F5-470C-9ED8-0352C3B30072}"/>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JANUARI 004</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247CE03A-99E7-4837-98A7-676D4AFB3307}"/>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8B14E206-F04D-4684-80CB-55AB640FC1BD}"/>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B8628CA1-4EA4-4D9A-9BBC-70945EC62FA2}"/>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34</xdr:row>
      <xdr:rowOff>6350</xdr:rowOff>
    </xdr:from>
    <xdr:to>
      <xdr:col>21</xdr:col>
      <xdr:colOff>714375</xdr:colOff>
      <xdr:row>38</xdr:row>
      <xdr:rowOff>120690</xdr:rowOff>
    </xdr:to>
    <xdr:sp macro="" textlink="">
      <xdr:nvSpPr>
        <xdr:cNvPr id="14" name="Text Box 14">
          <a:extLst>
            <a:ext uri="{FF2B5EF4-FFF2-40B4-BE49-F238E27FC236}">
              <a16:creationId xmlns:a16="http://schemas.microsoft.com/office/drawing/2014/main" id="{AA231400-5945-4151-9987-17340AD52D4F}"/>
            </a:ext>
          </a:extLst>
        </xdr:cNvPr>
        <xdr:cNvSpPr txBox="1">
          <a:spLocks noChangeArrowheads="1"/>
        </xdr:cNvSpPr>
      </xdr:nvSpPr>
      <xdr:spPr bwMode="auto">
        <a:xfrm>
          <a:off x="38100" y="73279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1F4DA6DB-CB7F-4A55-ABB1-6C2CCC9478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A9801211-5292-4B2F-8348-89B78ABEA399}"/>
            </a:ext>
          </a:extLst>
        </xdr:cNvPr>
        <xdr:cNvSpPr>
          <a:spLocks noChangeShapeType="1"/>
        </xdr:cNvSpPr>
      </xdr:nvSpPr>
      <xdr:spPr bwMode="auto">
        <a:xfrm flipV="1">
          <a:off x="49901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190A4616-A418-4F00-9168-58C47CF5299F}"/>
            </a:ext>
          </a:extLst>
        </xdr:cNvPr>
        <xdr:cNvSpPr>
          <a:spLocks noChangeShapeType="1"/>
        </xdr:cNvSpPr>
      </xdr:nvSpPr>
      <xdr:spPr bwMode="auto">
        <a:xfrm flipV="1">
          <a:off x="49901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9" name="Line 17">
          <a:extLst>
            <a:ext uri="{FF2B5EF4-FFF2-40B4-BE49-F238E27FC236}">
              <a16:creationId xmlns:a16="http://schemas.microsoft.com/office/drawing/2014/main" id="{F9470559-C03F-4277-A0A4-14EAC9311108}"/>
            </a:ext>
          </a:extLst>
        </xdr:cNvPr>
        <xdr:cNvSpPr>
          <a:spLocks noChangeShapeType="1"/>
        </xdr:cNvSpPr>
      </xdr:nvSpPr>
      <xdr:spPr bwMode="auto">
        <a:xfrm flipV="1">
          <a:off x="4914367"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1D6F172A-056F-4A22-B4CC-3D7CA40DCEDA}"/>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390C7939-F6FA-435C-B555-D8195DF42580}"/>
            </a:ext>
          </a:extLst>
        </xdr:cNvPr>
        <xdr:cNvSpPr>
          <a:spLocks noChangeShapeType="1"/>
        </xdr:cNvSpPr>
      </xdr:nvSpPr>
      <xdr:spPr bwMode="auto">
        <a:xfrm flipV="1">
          <a:off x="44704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BC3D1309-00AB-44E8-A6EA-2944D03B7FE4}"/>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194AAA88-840A-478D-ACC4-C55E0CC4722A}"/>
            </a:ext>
          </a:extLst>
        </xdr:cNvPr>
        <xdr:cNvSpPr>
          <a:spLocks noChangeShapeType="1"/>
        </xdr:cNvSpPr>
      </xdr:nvSpPr>
      <xdr:spPr bwMode="auto">
        <a:xfrm flipV="1">
          <a:off x="6950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980B44B3-5B7F-4762-B9C8-890E2FC5DFD4}"/>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749591BA-FFA9-4DAF-B7B1-051F28134482}"/>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4637CA3C-169A-48C6-BA1D-DDA0A63F72E5}"/>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65A709BC-DF97-4325-82D2-3FC457F3D007}"/>
            </a:ext>
          </a:extLst>
        </xdr:cNvPr>
        <xdr:cNvSpPr>
          <a:spLocks noChangeShapeType="1"/>
        </xdr:cNvSpPr>
      </xdr:nvSpPr>
      <xdr:spPr bwMode="auto">
        <a:xfrm flipV="1">
          <a:off x="41846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CD87FA49-7584-4488-90DC-E88AAE893AC5}"/>
            </a:ext>
          </a:extLst>
        </xdr:cNvPr>
        <xdr:cNvSpPr txBox="1">
          <a:spLocks noChangeArrowheads="1"/>
        </xdr:cNvSpPr>
      </xdr:nvSpPr>
      <xdr:spPr bwMode="auto">
        <a:xfrm>
          <a:off x="120191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FEBRUri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9BD6F46B-1367-4372-B47E-437E01FFFA58}"/>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D37D1231-CE55-49C0-B397-6F9A5AC3281A}"/>
            </a:ext>
          </a:extLst>
        </xdr:cNvPr>
        <xdr:cNvSpPr>
          <a:spLocks noChangeShapeType="1"/>
        </xdr:cNvSpPr>
      </xdr:nvSpPr>
      <xdr:spPr bwMode="auto">
        <a:xfrm flipV="1">
          <a:off x="69977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8A35E758-6526-4D48-813B-F803804402F8}"/>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58A8BA8F-F56F-4F61-AA87-5A35B07004B9}"/>
            </a:ext>
          </a:extLst>
        </xdr:cNvPr>
        <xdr:cNvSpPr txBox="1">
          <a:spLocks noChangeArrowheads="1"/>
        </xdr:cNvSpPr>
      </xdr:nvSpPr>
      <xdr:spPr bwMode="auto">
        <a:xfrm>
          <a:off x="38100" y="6508750"/>
          <a:ext cx="144176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2255040--&gt; ORDER FEBRUARI'22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C4449346-94BA-4FFC-977E-5CE08A3AAD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F3603C39-BAAF-4149-8BF5-6BFCE781ADFD}"/>
            </a:ext>
          </a:extLst>
        </xdr:cNvPr>
        <xdr:cNvSpPr>
          <a:spLocks noChangeShapeType="1"/>
        </xdr:cNvSpPr>
      </xdr:nvSpPr>
      <xdr:spPr bwMode="auto">
        <a:xfrm flipV="1">
          <a:off x="47488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B77CAFCD-9AB4-4D15-BFCF-81F1928195B4}"/>
            </a:ext>
          </a:extLst>
        </xdr:cNvPr>
        <xdr:cNvSpPr>
          <a:spLocks noChangeShapeType="1"/>
        </xdr:cNvSpPr>
      </xdr:nvSpPr>
      <xdr:spPr bwMode="auto">
        <a:xfrm flipV="1">
          <a:off x="47488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9" name="Line 17">
          <a:extLst>
            <a:ext uri="{FF2B5EF4-FFF2-40B4-BE49-F238E27FC236}">
              <a16:creationId xmlns:a16="http://schemas.microsoft.com/office/drawing/2014/main" id="{350B9A2A-BFF2-4050-8B4C-DC69681508B9}"/>
            </a:ext>
          </a:extLst>
        </xdr:cNvPr>
        <xdr:cNvSpPr>
          <a:spLocks noChangeShapeType="1"/>
        </xdr:cNvSpPr>
      </xdr:nvSpPr>
      <xdr:spPr bwMode="auto">
        <a:xfrm flipV="1">
          <a:off x="4750014"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0" name="Line 17">
          <a:extLst>
            <a:ext uri="{FF2B5EF4-FFF2-40B4-BE49-F238E27FC236}">
              <a16:creationId xmlns:a16="http://schemas.microsoft.com/office/drawing/2014/main" id="{B610C9D7-DC2C-4E67-93B9-88FB91FBEF91}"/>
            </a:ext>
          </a:extLst>
        </xdr:cNvPr>
        <xdr:cNvSpPr>
          <a:spLocks noChangeShapeType="1"/>
        </xdr:cNvSpPr>
      </xdr:nvSpPr>
      <xdr:spPr bwMode="auto">
        <a:xfrm flipV="1">
          <a:off x="4750014"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4CADB0D5-3A65-4ED0-84E0-757888229E10}"/>
            </a:ext>
          </a:extLst>
        </xdr:cNvPr>
        <xdr:cNvSpPr>
          <a:spLocks noChangeShapeType="1"/>
        </xdr:cNvSpPr>
      </xdr:nvSpPr>
      <xdr:spPr bwMode="auto">
        <a:xfrm flipV="1">
          <a:off x="4750014" y="4300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47257CCC-1C38-4C35-9F28-DF5DC35E6696}"/>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D0C8026-89DF-4666-B813-3D88F06DC61A}"/>
            </a:ext>
          </a:extLst>
        </xdr:cNvPr>
        <xdr:cNvSpPr>
          <a:spLocks noChangeShapeType="1"/>
        </xdr:cNvSpPr>
      </xdr:nvSpPr>
      <xdr:spPr bwMode="auto">
        <a:xfrm flipV="1">
          <a:off x="44704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DE4FE460-8AD0-4AEC-9005-CB9FAD04BDA4}"/>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C393872F-EC89-44BF-999B-9B9C452928F6}"/>
            </a:ext>
          </a:extLst>
        </xdr:cNvPr>
        <xdr:cNvSpPr>
          <a:spLocks noChangeShapeType="1"/>
        </xdr:cNvSpPr>
      </xdr:nvSpPr>
      <xdr:spPr bwMode="auto">
        <a:xfrm flipV="1">
          <a:off x="6950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7A23DE27-642F-4FAF-82D1-F43445AACA73}"/>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8C3ABA1-4E24-490D-AC18-1D964E01A361}"/>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0F6190FD-2C92-4D34-8AC6-2AF97F6C7988}"/>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1DC1B983-11E3-48C1-822A-48FF2E5F5A5D}"/>
            </a:ext>
          </a:extLst>
        </xdr:cNvPr>
        <xdr:cNvSpPr>
          <a:spLocks noChangeShapeType="1"/>
        </xdr:cNvSpPr>
      </xdr:nvSpPr>
      <xdr:spPr bwMode="auto">
        <a:xfrm flipV="1">
          <a:off x="41846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10149156-F2A8-4CAD-987F-89DB705598D0}"/>
            </a:ext>
          </a:extLst>
        </xdr:cNvPr>
        <xdr:cNvSpPr txBox="1">
          <a:spLocks noChangeArrowheads="1"/>
        </xdr:cNvSpPr>
      </xdr:nvSpPr>
      <xdr:spPr bwMode="auto">
        <a:xfrm>
          <a:off x="120191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E1791AD2-7124-4012-B88A-4966FDDACDD6}"/>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130E87A8-CD0B-45EF-AC39-94E2A2346391}"/>
            </a:ext>
          </a:extLst>
        </xdr:cNvPr>
        <xdr:cNvSpPr>
          <a:spLocks noChangeShapeType="1"/>
        </xdr:cNvSpPr>
      </xdr:nvSpPr>
      <xdr:spPr bwMode="auto">
        <a:xfrm flipV="1">
          <a:off x="69977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502A2903-CA53-40CE-8BB9-E7A079822E7C}"/>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0FDDA4AD-9E63-425E-8A35-415D16D6E513}"/>
            </a:ext>
          </a:extLst>
        </xdr:cNvPr>
        <xdr:cNvSpPr txBox="1">
          <a:spLocks noChangeArrowheads="1"/>
        </xdr:cNvSpPr>
      </xdr:nvSpPr>
      <xdr:spPr bwMode="auto">
        <a:xfrm>
          <a:off x="38100" y="7048500"/>
          <a:ext cx="144176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2255040--&gt; ORDER FEBRUARI'22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58DB5907-4F62-4126-9A8A-2FE007857F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EF284212-170D-4A17-8D31-87D46E019755}"/>
            </a:ext>
          </a:extLst>
        </xdr:cNvPr>
        <xdr:cNvSpPr>
          <a:spLocks noChangeShapeType="1"/>
        </xdr:cNvSpPr>
      </xdr:nvSpPr>
      <xdr:spPr bwMode="auto">
        <a:xfrm flipV="1">
          <a:off x="47488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F0100626-54C7-4578-AA81-8FCE3A989E42}"/>
            </a:ext>
          </a:extLst>
        </xdr:cNvPr>
        <xdr:cNvSpPr>
          <a:spLocks noChangeShapeType="1"/>
        </xdr:cNvSpPr>
      </xdr:nvSpPr>
      <xdr:spPr bwMode="auto">
        <a:xfrm flipV="1">
          <a:off x="47488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21</xdr:row>
      <xdr:rowOff>161471</xdr:rowOff>
    </xdr:from>
    <xdr:to>
      <xdr:col>4</xdr:col>
      <xdr:colOff>599168</xdr:colOff>
      <xdr:row>21</xdr:row>
      <xdr:rowOff>170996</xdr:rowOff>
    </xdr:to>
    <xdr:sp macro="" textlink="">
      <xdr:nvSpPr>
        <xdr:cNvPr id="18" name="Line 17">
          <a:extLst>
            <a:ext uri="{FF2B5EF4-FFF2-40B4-BE49-F238E27FC236}">
              <a16:creationId xmlns:a16="http://schemas.microsoft.com/office/drawing/2014/main" id="{E29CB0CC-1344-4DC5-9D58-94E6B4EA3390}"/>
            </a:ext>
          </a:extLst>
        </xdr:cNvPr>
        <xdr:cNvSpPr>
          <a:spLocks noChangeShapeType="1"/>
        </xdr:cNvSpPr>
      </xdr:nvSpPr>
      <xdr:spPr bwMode="auto">
        <a:xfrm flipV="1">
          <a:off x="47488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21</xdr:row>
      <xdr:rowOff>161471</xdr:rowOff>
    </xdr:from>
    <xdr:to>
      <xdr:col>4</xdr:col>
      <xdr:colOff>599168</xdr:colOff>
      <xdr:row>21</xdr:row>
      <xdr:rowOff>170996</xdr:rowOff>
    </xdr:to>
    <xdr:sp macro="" textlink="">
      <xdr:nvSpPr>
        <xdr:cNvPr id="19" name="Line 17">
          <a:extLst>
            <a:ext uri="{FF2B5EF4-FFF2-40B4-BE49-F238E27FC236}">
              <a16:creationId xmlns:a16="http://schemas.microsoft.com/office/drawing/2014/main" id="{A4C4FC0C-491D-4EB9-BF6F-43F16E3F6FB0}"/>
            </a:ext>
          </a:extLst>
        </xdr:cNvPr>
        <xdr:cNvSpPr>
          <a:spLocks noChangeShapeType="1"/>
        </xdr:cNvSpPr>
      </xdr:nvSpPr>
      <xdr:spPr bwMode="auto">
        <a:xfrm flipV="1">
          <a:off x="47488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21</xdr:row>
      <xdr:rowOff>161471</xdr:rowOff>
    </xdr:from>
    <xdr:to>
      <xdr:col>4</xdr:col>
      <xdr:colOff>599168</xdr:colOff>
      <xdr:row>21</xdr:row>
      <xdr:rowOff>170996</xdr:rowOff>
    </xdr:to>
    <xdr:sp macro="" textlink="">
      <xdr:nvSpPr>
        <xdr:cNvPr id="20" name="Line 17">
          <a:extLst>
            <a:ext uri="{FF2B5EF4-FFF2-40B4-BE49-F238E27FC236}">
              <a16:creationId xmlns:a16="http://schemas.microsoft.com/office/drawing/2014/main" id="{79F02CAA-82FE-469F-AD08-985EDEC7AD7E}"/>
            </a:ext>
          </a:extLst>
        </xdr:cNvPr>
        <xdr:cNvSpPr>
          <a:spLocks noChangeShapeType="1"/>
        </xdr:cNvSpPr>
      </xdr:nvSpPr>
      <xdr:spPr bwMode="auto">
        <a:xfrm flipV="1">
          <a:off x="47488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E7ECE527-EFA6-4891-BF99-B7F6F7683830}"/>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D15265F-6B6F-45DC-8E17-E91D5B6CA66A}"/>
            </a:ext>
          </a:extLst>
        </xdr:cNvPr>
        <xdr:cNvSpPr>
          <a:spLocks noChangeShapeType="1"/>
        </xdr:cNvSpPr>
      </xdr:nvSpPr>
      <xdr:spPr bwMode="auto">
        <a:xfrm flipV="1">
          <a:off x="44704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59C7D2E1-441A-4A59-933A-4E3E394FE827}"/>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4E93F943-AC45-4B4F-B61E-C05586EE08C0}"/>
            </a:ext>
          </a:extLst>
        </xdr:cNvPr>
        <xdr:cNvSpPr>
          <a:spLocks noChangeShapeType="1"/>
        </xdr:cNvSpPr>
      </xdr:nvSpPr>
      <xdr:spPr bwMode="auto">
        <a:xfrm flipV="1">
          <a:off x="6950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596DD4AC-4FBB-4CC2-B516-8D6D05A21C6E}"/>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423CA30E-6285-41EF-B273-09E7DAE6E3AE}"/>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68F8CEE0-68BC-4EDB-93FD-4C26553A5F6D}"/>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7A02E804-EE31-405F-8FEC-6698C1C0AAC6}"/>
            </a:ext>
          </a:extLst>
        </xdr:cNvPr>
        <xdr:cNvSpPr>
          <a:spLocks noChangeShapeType="1"/>
        </xdr:cNvSpPr>
      </xdr:nvSpPr>
      <xdr:spPr bwMode="auto">
        <a:xfrm flipV="1">
          <a:off x="41846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5A03680B-4CAB-471A-962B-676991FD537B}"/>
            </a:ext>
          </a:extLst>
        </xdr:cNvPr>
        <xdr:cNvSpPr txBox="1">
          <a:spLocks noChangeArrowheads="1"/>
        </xdr:cNvSpPr>
      </xdr:nvSpPr>
      <xdr:spPr bwMode="auto">
        <a:xfrm>
          <a:off x="120191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FEBRUARI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339C567D-0FDD-4F08-9F04-B13E5FD21489}"/>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1B2DFFAB-4F55-452E-9927-279B6EEC474A}"/>
            </a:ext>
          </a:extLst>
        </xdr:cNvPr>
        <xdr:cNvSpPr>
          <a:spLocks noChangeShapeType="1"/>
        </xdr:cNvSpPr>
      </xdr:nvSpPr>
      <xdr:spPr bwMode="auto">
        <a:xfrm flipV="1">
          <a:off x="69977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FB4DBA6E-D623-4CF5-89ED-DE5F97092FA6}"/>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40</xdr:row>
      <xdr:rowOff>6350</xdr:rowOff>
    </xdr:from>
    <xdr:to>
      <xdr:col>21</xdr:col>
      <xdr:colOff>714375</xdr:colOff>
      <xdr:row>44</xdr:row>
      <xdr:rowOff>120690</xdr:rowOff>
    </xdr:to>
    <xdr:sp macro="" textlink="">
      <xdr:nvSpPr>
        <xdr:cNvPr id="14" name="Text Box 14">
          <a:extLst>
            <a:ext uri="{FF2B5EF4-FFF2-40B4-BE49-F238E27FC236}">
              <a16:creationId xmlns:a16="http://schemas.microsoft.com/office/drawing/2014/main" id="{5577BA72-EF59-4073-89F8-F22EB577D9C7}"/>
            </a:ext>
          </a:extLst>
        </xdr:cNvPr>
        <xdr:cNvSpPr txBox="1">
          <a:spLocks noChangeArrowheads="1"/>
        </xdr:cNvSpPr>
      </xdr:nvSpPr>
      <xdr:spPr bwMode="auto">
        <a:xfrm>
          <a:off x="38100" y="7048500"/>
          <a:ext cx="144176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2252602--&gt; ORDER JANUARI'22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2255040--&gt; ORDER FEBRUARI'22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2CBC642B-BA7F-408F-8FD5-C00CBA14C5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21" name="Line 17">
          <a:extLst>
            <a:ext uri="{FF2B5EF4-FFF2-40B4-BE49-F238E27FC236}">
              <a16:creationId xmlns:a16="http://schemas.microsoft.com/office/drawing/2014/main" id="{0C895862-2268-4F4D-8EC5-44E18659B263}"/>
            </a:ext>
          </a:extLst>
        </xdr:cNvPr>
        <xdr:cNvSpPr>
          <a:spLocks noChangeShapeType="1"/>
        </xdr:cNvSpPr>
      </xdr:nvSpPr>
      <xdr:spPr bwMode="auto">
        <a:xfrm flipV="1">
          <a:off x="4750014" y="4008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2" name="Line 17">
          <a:extLst>
            <a:ext uri="{FF2B5EF4-FFF2-40B4-BE49-F238E27FC236}">
              <a16:creationId xmlns:a16="http://schemas.microsoft.com/office/drawing/2014/main" id="{A2AE1054-5C65-4A89-A706-DC66296696D7}"/>
            </a:ext>
          </a:extLst>
        </xdr:cNvPr>
        <xdr:cNvSpPr>
          <a:spLocks noChangeShapeType="1"/>
        </xdr:cNvSpPr>
      </xdr:nvSpPr>
      <xdr:spPr bwMode="auto">
        <a:xfrm flipV="1">
          <a:off x="4750014" y="4008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7" name="Line 17">
          <a:extLst>
            <a:ext uri="{FF2B5EF4-FFF2-40B4-BE49-F238E27FC236}">
              <a16:creationId xmlns:a16="http://schemas.microsoft.com/office/drawing/2014/main" id="{C8B2535B-C607-4C0F-9EB8-A432B8E815B0}"/>
            </a:ext>
          </a:extLst>
        </xdr:cNvPr>
        <xdr:cNvSpPr>
          <a:spLocks noChangeShapeType="1"/>
        </xdr:cNvSpPr>
      </xdr:nvSpPr>
      <xdr:spPr bwMode="auto">
        <a:xfrm flipV="1">
          <a:off x="4750014" y="4300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8" name="Line 17">
          <a:extLst>
            <a:ext uri="{FF2B5EF4-FFF2-40B4-BE49-F238E27FC236}">
              <a16:creationId xmlns:a16="http://schemas.microsoft.com/office/drawing/2014/main" id="{0F6B4719-DDB1-457B-BF46-B48A59FFB8D6}"/>
            </a:ext>
          </a:extLst>
        </xdr:cNvPr>
        <xdr:cNvSpPr>
          <a:spLocks noChangeShapeType="1"/>
        </xdr:cNvSpPr>
      </xdr:nvSpPr>
      <xdr:spPr bwMode="auto">
        <a:xfrm flipV="1">
          <a:off x="4750014" y="4300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9" name="Line 17">
          <a:extLst>
            <a:ext uri="{FF2B5EF4-FFF2-40B4-BE49-F238E27FC236}">
              <a16:creationId xmlns:a16="http://schemas.microsoft.com/office/drawing/2014/main" id="{96CE8512-D76F-4FF8-BB56-D705C6127EF7}"/>
            </a:ext>
          </a:extLst>
        </xdr:cNvPr>
        <xdr:cNvSpPr>
          <a:spLocks noChangeShapeType="1"/>
        </xdr:cNvSpPr>
      </xdr:nvSpPr>
      <xdr:spPr bwMode="auto">
        <a:xfrm flipV="1">
          <a:off x="4750014" y="4300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81FED570-CDDB-4A2D-9C8E-444A36A449E4}"/>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B01B58FD-6D4C-47FC-838F-EB85C23D27BA}"/>
            </a:ext>
          </a:extLst>
        </xdr:cNvPr>
        <xdr:cNvSpPr>
          <a:spLocks noChangeShapeType="1"/>
        </xdr:cNvSpPr>
      </xdr:nvSpPr>
      <xdr:spPr bwMode="auto">
        <a:xfrm flipV="1">
          <a:off x="44704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850E02E6-778F-4BFA-8CC6-FA235F4781AE}"/>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B53D6247-F8C8-4900-8DDA-A26059CDBEF1}"/>
            </a:ext>
          </a:extLst>
        </xdr:cNvPr>
        <xdr:cNvSpPr>
          <a:spLocks noChangeShapeType="1"/>
        </xdr:cNvSpPr>
      </xdr:nvSpPr>
      <xdr:spPr bwMode="auto">
        <a:xfrm flipV="1">
          <a:off x="6950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4FB22536-1192-4937-92B2-BCE65876F0DA}"/>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5CCF8B3-9F10-4987-91D3-B0DB21B56D87}"/>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E70F263D-728D-420A-BF5E-05747175E61B}"/>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E238CF5B-8258-4561-8358-DC53A0DC4B81}"/>
            </a:ext>
          </a:extLst>
        </xdr:cNvPr>
        <xdr:cNvSpPr>
          <a:spLocks noChangeShapeType="1"/>
        </xdr:cNvSpPr>
      </xdr:nvSpPr>
      <xdr:spPr bwMode="auto">
        <a:xfrm flipV="1">
          <a:off x="41846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6A3E2BD8-5CE3-4763-9E0B-8C86215751FF}"/>
            </a:ext>
          </a:extLst>
        </xdr:cNvPr>
        <xdr:cNvSpPr txBox="1">
          <a:spLocks noChangeArrowheads="1"/>
        </xdr:cNvSpPr>
      </xdr:nvSpPr>
      <xdr:spPr bwMode="auto">
        <a:xfrm>
          <a:off x="120191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MARCH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81604EC-CA1F-4D77-8567-57ED84858D7A}"/>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2411D3BD-4C07-45F2-9B22-5B256C9F4B23}"/>
            </a:ext>
          </a:extLst>
        </xdr:cNvPr>
        <xdr:cNvSpPr>
          <a:spLocks noChangeShapeType="1"/>
        </xdr:cNvSpPr>
      </xdr:nvSpPr>
      <xdr:spPr bwMode="auto">
        <a:xfrm flipV="1">
          <a:off x="69977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6C983F77-9E85-42ED-B1B5-F37EDCB39D3C}"/>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7484AB1A-ECFE-44F5-98BB-C83C47A19C97}"/>
            </a:ext>
          </a:extLst>
        </xdr:cNvPr>
        <xdr:cNvSpPr txBox="1">
          <a:spLocks noChangeArrowheads="1"/>
        </xdr:cNvSpPr>
      </xdr:nvSpPr>
      <xdr:spPr bwMode="auto">
        <a:xfrm>
          <a:off x="38100" y="8140700"/>
          <a:ext cx="144176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2255040--&gt; ORDER FEBRUARI'22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7046CCC6-F515-451B-BE38-CECB3C4D02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17</xdr:row>
      <xdr:rowOff>0</xdr:rowOff>
    </xdr:from>
    <xdr:to>
      <xdr:col>4</xdr:col>
      <xdr:colOff>599168</xdr:colOff>
      <xdr:row>17</xdr:row>
      <xdr:rowOff>0</xdr:rowOff>
    </xdr:to>
    <xdr:sp macro="" textlink="">
      <xdr:nvSpPr>
        <xdr:cNvPr id="18" name="Line 17">
          <a:extLst>
            <a:ext uri="{FF2B5EF4-FFF2-40B4-BE49-F238E27FC236}">
              <a16:creationId xmlns:a16="http://schemas.microsoft.com/office/drawing/2014/main" id="{8DF3549B-0185-49FB-9A74-C8661A811DAD}"/>
            </a:ext>
          </a:extLst>
        </xdr:cNvPr>
        <xdr:cNvSpPr>
          <a:spLocks noChangeShapeType="1"/>
        </xdr:cNvSpPr>
      </xdr:nvSpPr>
      <xdr:spPr bwMode="auto">
        <a:xfrm flipV="1">
          <a:off x="47488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17</xdr:row>
      <xdr:rowOff>0</xdr:rowOff>
    </xdr:from>
    <xdr:to>
      <xdr:col>4</xdr:col>
      <xdr:colOff>599168</xdr:colOff>
      <xdr:row>17</xdr:row>
      <xdr:rowOff>0</xdr:rowOff>
    </xdr:to>
    <xdr:sp macro="" textlink="">
      <xdr:nvSpPr>
        <xdr:cNvPr id="19" name="Line 17">
          <a:extLst>
            <a:ext uri="{FF2B5EF4-FFF2-40B4-BE49-F238E27FC236}">
              <a16:creationId xmlns:a16="http://schemas.microsoft.com/office/drawing/2014/main" id="{A43077CD-BC07-4596-89D6-2E70E57FCA32}"/>
            </a:ext>
          </a:extLst>
        </xdr:cNvPr>
        <xdr:cNvSpPr>
          <a:spLocks noChangeShapeType="1"/>
        </xdr:cNvSpPr>
      </xdr:nvSpPr>
      <xdr:spPr bwMode="auto">
        <a:xfrm flipV="1">
          <a:off x="47488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17</xdr:row>
      <xdr:rowOff>0</xdr:rowOff>
    </xdr:from>
    <xdr:to>
      <xdr:col>4</xdr:col>
      <xdr:colOff>599168</xdr:colOff>
      <xdr:row>17</xdr:row>
      <xdr:rowOff>0</xdr:rowOff>
    </xdr:to>
    <xdr:sp macro="" textlink="">
      <xdr:nvSpPr>
        <xdr:cNvPr id="20" name="Line 17">
          <a:extLst>
            <a:ext uri="{FF2B5EF4-FFF2-40B4-BE49-F238E27FC236}">
              <a16:creationId xmlns:a16="http://schemas.microsoft.com/office/drawing/2014/main" id="{B7216AA1-08AF-451B-839B-6690C360DD62}"/>
            </a:ext>
          </a:extLst>
        </xdr:cNvPr>
        <xdr:cNvSpPr>
          <a:spLocks noChangeShapeType="1"/>
        </xdr:cNvSpPr>
      </xdr:nvSpPr>
      <xdr:spPr bwMode="auto">
        <a:xfrm flipV="1">
          <a:off x="47488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1" name="Line 17">
          <a:extLst>
            <a:ext uri="{FF2B5EF4-FFF2-40B4-BE49-F238E27FC236}">
              <a16:creationId xmlns:a16="http://schemas.microsoft.com/office/drawing/2014/main" id="{948E18A9-83E8-4A88-A8AE-49DDF6365FB9}"/>
            </a:ext>
          </a:extLst>
        </xdr:cNvPr>
        <xdr:cNvSpPr>
          <a:spLocks noChangeShapeType="1"/>
        </xdr:cNvSpPr>
      </xdr:nvSpPr>
      <xdr:spPr bwMode="auto">
        <a:xfrm flipV="1">
          <a:off x="4750014" y="5682236"/>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2" name="Line 17">
          <a:extLst>
            <a:ext uri="{FF2B5EF4-FFF2-40B4-BE49-F238E27FC236}">
              <a16:creationId xmlns:a16="http://schemas.microsoft.com/office/drawing/2014/main" id="{825DF878-3BF6-4965-9D6C-51C247179713}"/>
            </a:ext>
          </a:extLst>
        </xdr:cNvPr>
        <xdr:cNvSpPr>
          <a:spLocks noChangeShapeType="1"/>
        </xdr:cNvSpPr>
      </xdr:nvSpPr>
      <xdr:spPr bwMode="auto">
        <a:xfrm flipV="1">
          <a:off x="4750014" y="5682236"/>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6843DE2F-6E87-46F7-8050-048B237EBA50}"/>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12951F3C-EA33-468B-B698-0C1811623801}"/>
            </a:ext>
          </a:extLst>
        </xdr:cNvPr>
        <xdr:cNvSpPr>
          <a:spLocks noChangeShapeType="1"/>
        </xdr:cNvSpPr>
      </xdr:nvSpPr>
      <xdr:spPr bwMode="auto">
        <a:xfrm flipV="1">
          <a:off x="44704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B80DBBE4-4EC4-4684-B9E7-B1EA899C7229}"/>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DBEE1B6A-FCC0-4EAF-AE85-97E3BEE0D2B0}"/>
            </a:ext>
          </a:extLst>
        </xdr:cNvPr>
        <xdr:cNvSpPr>
          <a:spLocks noChangeShapeType="1"/>
        </xdr:cNvSpPr>
      </xdr:nvSpPr>
      <xdr:spPr bwMode="auto">
        <a:xfrm flipV="1">
          <a:off x="6950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DAFD3BF9-50BB-4476-846B-107518B8CB92}"/>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759EE07B-05D2-4732-B832-960954FB6E9E}"/>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29FB520A-424C-4AF8-8CBD-1F9AAEDF7B7A}"/>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352F8CB6-763F-4083-89D8-F30080458738}"/>
            </a:ext>
          </a:extLst>
        </xdr:cNvPr>
        <xdr:cNvSpPr>
          <a:spLocks noChangeShapeType="1"/>
        </xdr:cNvSpPr>
      </xdr:nvSpPr>
      <xdr:spPr bwMode="auto">
        <a:xfrm flipV="1">
          <a:off x="41846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AB13BB8C-3F01-4390-83FF-653209110DDD}"/>
            </a:ext>
          </a:extLst>
        </xdr:cNvPr>
        <xdr:cNvSpPr txBox="1">
          <a:spLocks noChangeArrowheads="1"/>
        </xdr:cNvSpPr>
      </xdr:nvSpPr>
      <xdr:spPr bwMode="auto">
        <a:xfrm>
          <a:off x="120191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MARCH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CC8F641A-D2AB-4763-A630-C740894428C5}"/>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AC470148-AC71-468C-8BF7-83B52E021AC6}"/>
            </a:ext>
          </a:extLst>
        </xdr:cNvPr>
        <xdr:cNvSpPr>
          <a:spLocks noChangeShapeType="1"/>
        </xdr:cNvSpPr>
      </xdr:nvSpPr>
      <xdr:spPr bwMode="auto">
        <a:xfrm flipV="1">
          <a:off x="69977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ADD43ED6-6683-4878-A88E-25292CA81B73}"/>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EC81F68E-3E5E-44EA-B65C-FA290A739153}"/>
            </a:ext>
          </a:extLst>
        </xdr:cNvPr>
        <xdr:cNvSpPr txBox="1">
          <a:spLocks noChangeArrowheads="1"/>
        </xdr:cNvSpPr>
      </xdr:nvSpPr>
      <xdr:spPr bwMode="auto">
        <a:xfrm>
          <a:off x="38100" y="7321550"/>
          <a:ext cx="144176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2255040--&gt; ORDER FEBRUARI'22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35F90659-92F8-4921-B54F-0B9ABD32FC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89CB8EBF-64BB-4B0A-81B4-BBCFDF96B1EB}"/>
            </a:ext>
          </a:extLst>
        </xdr:cNvPr>
        <xdr:cNvSpPr>
          <a:spLocks noChangeShapeType="1"/>
        </xdr:cNvSpPr>
      </xdr:nvSpPr>
      <xdr:spPr bwMode="auto">
        <a:xfrm flipV="1">
          <a:off x="47488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D80FD465-2277-4824-A7B2-5B1AA679BCD7}"/>
            </a:ext>
          </a:extLst>
        </xdr:cNvPr>
        <xdr:cNvSpPr>
          <a:spLocks noChangeShapeType="1"/>
        </xdr:cNvSpPr>
      </xdr:nvSpPr>
      <xdr:spPr bwMode="auto">
        <a:xfrm flipV="1">
          <a:off x="47488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9BAAAF52-C313-42DB-84CA-440FB7504B69}"/>
            </a:ext>
          </a:extLst>
        </xdr:cNvPr>
        <xdr:cNvSpPr>
          <a:spLocks noChangeShapeType="1"/>
        </xdr:cNvSpPr>
      </xdr:nvSpPr>
      <xdr:spPr bwMode="auto">
        <a:xfrm flipV="1">
          <a:off x="47516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1ED2FF13-1953-4A66-8447-AE11A796FC16}"/>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CA0BDF62-E5F1-4917-98D9-4D0949C6B4F5}"/>
            </a:ext>
          </a:extLst>
        </xdr:cNvPr>
        <xdr:cNvSpPr>
          <a:spLocks noChangeShapeType="1"/>
        </xdr:cNvSpPr>
      </xdr:nvSpPr>
      <xdr:spPr bwMode="auto">
        <a:xfrm flipV="1">
          <a:off x="44704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F839F8E7-09EF-4BC6-859D-32EE295FD975}"/>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73E09B64-309A-43F1-B043-1D917939FEA7}"/>
            </a:ext>
          </a:extLst>
        </xdr:cNvPr>
        <xdr:cNvSpPr>
          <a:spLocks noChangeShapeType="1"/>
        </xdr:cNvSpPr>
      </xdr:nvSpPr>
      <xdr:spPr bwMode="auto">
        <a:xfrm flipV="1">
          <a:off x="6950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FD3BB2DD-D199-4990-BDD1-A9E72D8900C8}"/>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83E0233-7C3D-4CE8-9F40-15AB4D4EAB26}"/>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95F7BAEC-D4DD-4F0C-B680-0395F69EB246}"/>
            </a:ext>
          </a:extLst>
        </xdr:cNvPr>
        <xdr:cNvSpPr>
          <a:spLocks noChangeShapeType="1"/>
        </xdr:cNvSpPr>
      </xdr:nvSpPr>
      <xdr:spPr bwMode="auto">
        <a:xfrm flipV="1">
          <a:off x="5819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A0FE248D-A91A-4689-827D-76E8EDC0F3C9}"/>
            </a:ext>
          </a:extLst>
        </xdr:cNvPr>
        <xdr:cNvSpPr>
          <a:spLocks noChangeShapeType="1"/>
        </xdr:cNvSpPr>
      </xdr:nvSpPr>
      <xdr:spPr bwMode="auto">
        <a:xfrm flipV="1">
          <a:off x="41846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AC3EBE72-60DF-4213-8029-4BF96C33AA8B}"/>
            </a:ext>
          </a:extLst>
        </xdr:cNvPr>
        <xdr:cNvSpPr txBox="1">
          <a:spLocks noChangeArrowheads="1"/>
        </xdr:cNvSpPr>
      </xdr:nvSpPr>
      <xdr:spPr bwMode="auto">
        <a:xfrm>
          <a:off x="120191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MARCH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8D9C55B-AEFE-44F0-A3E7-2AB6AF020B9B}"/>
            </a:ext>
          </a:extLst>
        </xdr:cNvPr>
        <xdr:cNvSpPr>
          <a:spLocks noChangeShapeType="1"/>
        </xdr:cNvSpPr>
      </xdr:nvSpPr>
      <xdr:spPr bwMode="auto">
        <a:xfrm flipV="1">
          <a:off x="60198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AA4F6D8D-0B78-49E1-B87E-CF075F356A3C}"/>
            </a:ext>
          </a:extLst>
        </xdr:cNvPr>
        <xdr:cNvSpPr>
          <a:spLocks noChangeShapeType="1"/>
        </xdr:cNvSpPr>
      </xdr:nvSpPr>
      <xdr:spPr bwMode="auto">
        <a:xfrm flipV="1">
          <a:off x="69977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AFD8DC46-CFF2-4E36-946E-E2BBE9107904}"/>
            </a:ext>
          </a:extLst>
        </xdr:cNvPr>
        <xdr:cNvSpPr>
          <a:spLocks noChangeShapeType="1"/>
        </xdr:cNvSpPr>
      </xdr:nvSpPr>
      <xdr:spPr bwMode="auto">
        <a:xfrm flipV="1">
          <a:off x="71786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3DC5E0AF-1350-4E8B-AF54-0231A3ECFCF2}"/>
            </a:ext>
          </a:extLst>
        </xdr:cNvPr>
        <xdr:cNvSpPr txBox="1">
          <a:spLocks noChangeArrowheads="1"/>
        </xdr:cNvSpPr>
      </xdr:nvSpPr>
      <xdr:spPr bwMode="auto">
        <a:xfrm>
          <a:off x="38100" y="7861300"/>
          <a:ext cx="144176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2255040--&gt; ORDER FEBRUARI'22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9F6EE375-A524-4CCA-B322-235C95E1B3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B3EB0F26-A966-4722-A224-FC2FE807ACBF}"/>
            </a:ext>
          </a:extLst>
        </xdr:cNvPr>
        <xdr:cNvSpPr>
          <a:spLocks noChangeShapeType="1"/>
        </xdr:cNvSpPr>
      </xdr:nvSpPr>
      <xdr:spPr bwMode="auto">
        <a:xfrm flipV="1">
          <a:off x="47516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2A4371B7-A72A-4C3A-A51E-81C774CB607F}"/>
            </a:ext>
          </a:extLst>
        </xdr:cNvPr>
        <xdr:cNvSpPr>
          <a:spLocks noChangeShapeType="1"/>
        </xdr:cNvSpPr>
      </xdr:nvSpPr>
      <xdr:spPr bwMode="auto">
        <a:xfrm flipV="1">
          <a:off x="47516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82A70B3F-F0C8-4FE7-9837-7F2B40883065}"/>
            </a:ext>
          </a:extLst>
        </xdr:cNvPr>
        <xdr:cNvSpPr>
          <a:spLocks noChangeShapeType="1"/>
        </xdr:cNvSpPr>
      </xdr:nvSpPr>
      <xdr:spPr bwMode="auto">
        <a:xfrm flipV="1">
          <a:off x="4751614" y="3780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6FB9C12-8DB8-41B2-A592-FF41F32DC68E}"/>
            </a:ext>
          </a:extLst>
        </xdr:cNvPr>
        <xdr:cNvSpPr>
          <a:spLocks noChangeShapeType="1"/>
        </xdr:cNvSpPr>
      </xdr:nvSpPr>
      <xdr:spPr bwMode="auto">
        <a:xfrm flipV="1">
          <a:off x="63722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7672C14E-3537-4032-B358-138AE45F16ED}"/>
            </a:ext>
          </a:extLst>
        </xdr:cNvPr>
        <xdr:cNvSpPr>
          <a:spLocks noChangeShapeType="1"/>
        </xdr:cNvSpPr>
      </xdr:nvSpPr>
      <xdr:spPr bwMode="auto">
        <a:xfrm flipV="1">
          <a:off x="502285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2C80128F-6286-481F-AA62-B51C815232E3}"/>
            </a:ext>
          </a:extLst>
        </xdr:cNvPr>
        <xdr:cNvSpPr>
          <a:spLocks noChangeShapeType="1"/>
        </xdr:cNvSpPr>
      </xdr:nvSpPr>
      <xdr:spPr bwMode="auto">
        <a:xfrm flipV="1">
          <a:off x="65722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528AD0B5-CFF2-4FE7-940C-B6344FE40F62}"/>
            </a:ext>
          </a:extLst>
        </xdr:cNvPr>
        <xdr:cNvSpPr>
          <a:spLocks noChangeShapeType="1"/>
        </xdr:cNvSpPr>
      </xdr:nvSpPr>
      <xdr:spPr bwMode="auto">
        <a:xfrm flipV="1">
          <a:off x="7502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BB55BAC7-E3F0-49C3-82DE-AAAE7E013E85}"/>
            </a:ext>
          </a:extLst>
        </xdr:cNvPr>
        <xdr:cNvSpPr>
          <a:spLocks noChangeShapeType="1"/>
        </xdr:cNvSpPr>
      </xdr:nvSpPr>
      <xdr:spPr bwMode="auto">
        <a:xfrm flipV="1">
          <a:off x="77311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161BFD72-F0EF-46EB-A550-6D25628744C7}"/>
            </a:ext>
          </a:extLst>
        </xdr:cNvPr>
        <xdr:cNvSpPr txBox="1">
          <a:spLocks noChangeArrowheads="1"/>
        </xdr:cNvSpPr>
      </xdr:nvSpPr>
      <xdr:spPr bwMode="auto">
        <a:xfrm>
          <a:off x="0" y="411629"/>
          <a:ext cx="359727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B66B10D0-9155-47C6-94D0-4E1F876CE362}"/>
            </a:ext>
          </a:extLst>
        </xdr:cNvPr>
        <xdr:cNvSpPr>
          <a:spLocks noChangeShapeType="1"/>
        </xdr:cNvSpPr>
      </xdr:nvSpPr>
      <xdr:spPr bwMode="auto">
        <a:xfrm flipV="1">
          <a:off x="63722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2AEDE6E6-46CF-48FB-A98C-AFD0F5C07C98}"/>
            </a:ext>
          </a:extLst>
        </xdr:cNvPr>
        <xdr:cNvSpPr>
          <a:spLocks noChangeShapeType="1"/>
        </xdr:cNvSpPr>
      </xdr:nvSpPr>
      <xdr:spPr bwMode="auto">
        <a:xfrm flipV="1">
          <a:off x="473710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9FB22B84-6534-4F6C-9560-61A995D4AD1B}"/>
            </a:ext>
          </a:extLst>
        </xdr:cNvPr>
        <xdr:cNvSpPr txBox="1">
          <a:spLocks noChangeArrowheads="1"/>
        </xdr:cNvSpPr>
      </xdr:nvSpPr>
      <xdr:spPr bwMode="auto">
        <a:xfrm>
          <a:off x="1257163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2022 MARCH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CDF43AD-CE93-4FE0-B818-4E96FB4F691A}"/>
            </a:ext>
          </a:extLst>
        </xdr:cNvPr>
        <xdr:cNvSpPr>
          <a:spLocks noChangeShapeType="1"/>
        </xdr:cNvSpPr>
      </xdr:nvSpPr>
      <xdr:spPr bwMode="auto">
        <a:xfrm flipV="1">
          <a:off x="65722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4D9AC230-7CA8-42DE-9FAE-66C32268E7A2}"/>
            </a:ext>
          </a:extLst>
        </xdr:cNvPr>
        <xdr:cNvSpPr>
          <a:spLocks noChangeShapeType="1"/>
        </xdr:cNvSpPr>
      </xdr:nvSpPr>
      <xdr:spPr bwMode="auto">
        <a:xfrm flipV="1">
          <a:off x="7550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2A4D6B50-1F1D-4FF7-B69C-0EC7B6452133}"/>
            </a:ext>
          </a:extLst>
        </xdr:cNvPr>
        <xdr:cNvSpPr>
          <a:spLocks noChangeShapeType="1"/>
        </xdr:cNvSpPr>
      </xdr:nvSpPr>
      <xdr:spPr bwMode="auto">
        <a:xfrm flipV="1">
          <a:off x="77311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78183DA5-D76E-41C7-830F-EA7654806EE1}"/>
            </a:ext>
          </a:extLst>
        </xdr:cNvPr>
        <xdr:cNvSpPr txBox="1">
          <a:spLocks noChangeArrowheads="1"/>
        </xdr:cNvSpPr>
      </xdr:nvSpPr>
      <xdr:spPr bwMode="auto">
        <a:xfrm>
          <a:off x="38100" y="6858000"/>
          <a:ext cx="1497012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2258110--&gt; ORDER MARET'22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674D700C-5913-4153-A88A-53E21FCABC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143327</xdr:rowOff>
    </xdr:from>
    <xdr:to>
      <xdr:col>4</xdr:col>
      <xdr:colOff>626382</xdr:colOff>
      <xdr:row>18</xdr:row>
      <xdr:rowOff>152852</xdr:rowOff>
    </xdr:to>
    <xdr:sp macro="" textlink="">
      <xdr:nvSpPr>
        <xdr:cNvPr id="20" name="Line 17">
          <a:extLst>
            <a:ext uri="{FF2B5EF4-FFF2-40B4-BE49-F238E27FC236}">
              <a16:creationId xmlns:a16="http://schemas.microsoft.com/office/drawing/2014/main" id="{FFF50440-63BF-4A75-9DAE-47EB3690910D}"/>
            </a:ext>
          </a:extLst>
        </xdr:cNvPr>
        <xdr:cNvSpPr>
          <a:spLocks noChangeShapeType="1"/>
        </xdr:cNvSpPr>
      </xdr:nvSpPr>
      <xdr:spPr bwMode="auto">
        <a:xfrm flipV="1">
          <a:off x="6484257" y="322761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0885B8C4-E6E9-4C97-8748-CD60ACDFD779}"/>
            </a:ext>
          </a:extLst>
        </xdr:cNvPr>
        <xdr:cNvSpPr>
          <a:spLocks noChangeShapeType="1"/>
        </xdr:cNvSpPr>
      </xdr:nvSpPr>
      <xdr:spPr bwMode="auto">
        <a:xfrm flipV="1">
          <a:off x="5304972" y="35179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12661400-A261-4142-946C-D3985D8A91AC}"/>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F476FDB6-C4C9-4C74-9421-EE4D7D7CBF4C}"/>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35CC36DE-E8D1-4761-9BC4-283EBDAC74AD}"/>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B9078A2D-06AF-4C96-B40C-B6DD6B7C90DA}"/>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BCD161A7-4686-4FD4-937D-D37832C1D61E}"/>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9CEF006-F8EE-48DB-899F-0336CD180846}"/>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1ED15736-A94A-45BA-8CE3-928AF86826BA}"/>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6F3B7CA8-BB1D-4133-BDB0-AABCF10DB437}"/>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9DEB672A-34BF-46F9-9583-2E2B85A68C0D}"/>
            </a:ext>
          </a:extLst>
        </xdr:cNvPr>
        <xdr:cNvSpPr txBox="1">
          <a:spLocks noChangeArrowheads="1"/>
        </xdr:cNvSpPr>
      </xdr:nvSpPr>
      <xdr:spPr bwMode="auto">
        <a:xfrm>
          <a:off x="12216039" y="444500"/>
          <a:ext cx="2506889" cy="24492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APRIL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8CB11F2C-AAAB-46A0-96C0-A99AFB816D1D}"/>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8DAA69D6-C7D0-4408-B04D-626BAFDB879E}"/>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A7C949EF-C2E2-465E-A081-517D09352C99}"/>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E3A2889C-1645-45D7-84B8-7F6A914A2021}"/>
            </a:ext>
          </a:extLst>
        </xdr:cNvPr>
        <xdr:cNvSpPr txBox="1">
          <a:spLocks noChangeArrowheads="1"/>
        </xdr:cNvSpPr>
      </xdr:nvSpPr>
      <xdr:spPr bwMode="auto">
        <a:xfrm>
          <a:off x="38100" y="6845300"/>
          <a:ext cx="14608175" cy="762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2258110--&gt; ORDER MARET'22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CEB57298-D750-42A5-8612-F56A83B77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143327</xdr:rowOff>
    </xdr:from>
    <xdr:to>
      <xdr:col>4</xdr:col>
      <xdr:colOff>626382</xdr:colOff>
      <xdr:row>18</xdr:row>
      <xdr:rowOff>152852</xdr:rowOff>
    </xdr:to>
    <xdr:sp macro="" textlink="">
      <xdr:nvSpPr>
        <xdr:cNvPr id="16" name="Line 17">
          <a:extLst>
            <a:ext uri="{FF2B5EF4-FFF2-40B4-BE49-F238E27FC236}">
              <a16:creationId xmlns:a16="http://schemas.microsoft.com/office/drawing/2014/main" id="{6CE6B676-136B-4DBE-93FB-E098C264294E}"/>
            </a:ext>
          </a:extLst>
        </xdr:cNvPr>
        <xdr:cNvSpPr>
          <a:spLocks noChangeShapeType="1"/>
        </xdr:cNvSpPr>
      </xdr:nvSpPr>
      <xdr:spPr bwMode="auto">
        <a:xfrm flipV="1">
          <a:off x="4966607" y="31976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9BA91B44-5E96-4E54-BE72-44BBA99FFFAE}"/>
            </a:ext>
          </a:extLst>
        </xdr:cNvPr>
        <xdr:cNvSpPr>
          <a:spLocks noChangeShapeType="1"/>
        </xdr:cNvSpPr>
      </xdr:nvSpPr>
      <xdr:spPr bwMode="auto">
        <a:xfrm flipV="1">
          <a:off x="4942114" y="487861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3F255B3F-DC22-4510-97C7-5001CC36D4E6}"/>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C97F5D74-5F63-422E-819F-FBCD9C863B79}"/>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8284C975-021C-459B-BA41-5528E324F18F}"/>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FB414695-3FC7-4EC8-8082-4DCD3F942615}"/>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66CE95BD-1071-4D30-8299-8F6D0AC5D178}"/>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39EF0B0C-E03F-462F-89D3-E10A7A6A29D9}"/>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D6214AA9-9B48-4C9B-8BDA-F429D08D71DE}"/>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5E9E9EA0-54EE-405E-8F77-8285663647D0}"/>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3A637481-E275-4303-90AC-7A3C54AD5FB3}"/>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APRIL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C4B726AB-3907-456B-9C8F-EB01B7A7D1AD}"/>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45481B97-D2AA-4644-BC56-CCD8412C873B}"/>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9264B164-27D6-4971-BC80-33B54DDF48C9}"/>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1AA8F260-8441-4CEC-A227-93B0E1017BBD}"/>
            </a:ext>
          </a:extLst>
        </xdr:cNvPr>
        <xdr:cNvSpPr txBox="1">
          <a:spLocks noChangeArrowheads="1"/>
        </xdr:cNvSpPr>
      </xdr:nvSpPr>
      <xdr:spPr bwMode="auto">
        <a:xfrm>
          <a:off x="38100" y="71247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2258110--&gt; ORDER MARET'22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77D6E7C2-EB18-4D40-919C-A7F1AB6BB7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143327</xdr:rowOff>
    </xdr:from>
    <xdr:to>
      <xdr:col>4</xdr:col>
      <xdr:colOff>626382</xdr:colOff>
      <xdr:row>18</xdr:row>
      <xdr:rowOff>152852</xdr:rowOff>
    </xdr:to>
    <xdr:sp macro="" textlink="">
      <xdr:nvSpPr>
        <xdr:cNvPr id="16" name="Line 17">
          <a:extLst>
            <a:ext uri="{FF2B5EF4-FFF2-40B4-BE49-F238E27FC236}">
              <a16:creationId xmlns:a16="http://schemas.microsoft.com/office/drawing/2014/main" id="{11B09A54-29B8-4C96-B55D-BCA5D9D76767}"/>
            </a:ext>
          </a:extLst>
        </xdr:cNvPr>
        <xdr:cNvSpPr>
          <a:spLocks noChangeShapeType="1"/>
        </xdr:cNvSpPr>
      </xdr:nvSpPr>
      <xdr:spPr bwMode="auto">
        <a:xfrm flipV="1">
          <a:off x="4966607" y="31976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7" name="Line 17">
          <a:extLst>
            <a:ext uri="{FF2B5EF4-FFF2-40B4-BE49-F238E27FC236}">
              <a16:creationId xmlns:a16="http://schemas.microsoft.com/office/drawing/2014/main" id="{0D45797F-77C3-489E-8154-A26758E78C97}"/>
            </a:ext>
          </a:extLst>
        </xdr:cNvPr>
        <xdr:cNvSpPr>
          <a:spLocks noChangeShapeType="1"/>
        </xdr:cNvSpPr>
      </xdr:nvSpPr>
      <xdr:spPr bwMode="auto">
        <a:xfrm flipV="1">
          <a:off x="49393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A30B7B2F-9038-474C-B131-AD001BCF0644}"/>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8CCAFCE0-1898-425F-9374-B6E276D230B4}"/>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1F9D6528-311F-4776-AFFE-2B21BC8C1300}"/>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F8D3B8A4-C7D2-4C03-9327-DE553C16CEE0}"/>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45F8233B-3CEA-4CA0-87CC-DF19FCA58735}"/>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D3394D90-22FF-4258-A6D9-F5D332CC32CE}"/>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AEC2C9AF-91E5-4E4C-855B-18D4F26CCD73}"/>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3FAAFB3F-3E14-47FE-9C54-D63903D65B3B}"/>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903E0C93-D9D9-42D7-A737-C9C79B8E7E03}"/>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APRIL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648AC762-3C79-4F77-8A03-825DCAB62A08}"/>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4F803891-751D-433D-A80A-75FE84D7C2CB}"/>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2540C905-0B8C-4DB7-8D7C-9A51090A8001}"/>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1FF17712-2E0B-4232-8D71-8B458A47FEB9}"/>
            </a:ext>
          </a:extLst>
        </xdr:cNvPr>
        <xdr:cNvSpPr txBox="1">
          <a:spLocks noChangeArrowheads="1"/>
        </xdr:cNvSpPr>
      </xdr:nvSpPr>
      <xdr:spPr bwMode="auto">
        <a:xfrm>
          <a:off x="38100" y="68580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2258110--&gt; ORDER MARET'22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2260645--&gt; ORDER APRIL'22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97CADAEB-362D-4A01-B99A-A6A12EE17B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143327</xdr:rowOff>
    </xdr:from>
    <xdr:to>
      <xdr:col>4</xdr:col>
      <xdr:colOff>626382</xdr:colOff>
      <xdr:row>18</xdr:row>
      <xdr:rowOff>152852</xdr:rowOff>
    </xdr:to>
    <xdr:sp macro="" textlink="">
      <xdr:nvSpPr>
        <xdr:cNvPr id="16" name="Line 17">
          <a:extLst>
            <a:ext uri="{FF2B5EF4-FFF2-40B4-BE49-F238E27FC236}">
              <a16:creationId xmlns:a16="http://schemas.microsoft.com/office/drawing/2014/main" id="{FBEB8440-81F7-4079-9875-19E3298D7187}"/>
            </a:ext>
          </a:extLst>
        </xdr:cNvPr>
        <xdr:cNvSpPr>
          <a:spLocks noChangeShapeType="1"/>
        </xdr:cNvSpPr>
      </xdr:nvSpPr>
      <xdr:spPr bwMode="auto">
        <a:xfrm flipV="1">
          <a:off x="4966607" y="31976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9" name="Line 17">
          <a:extLst>
            <a:ext uri="{FF2B5EF4-FFF2-40B4-BE49-F238E27FC236}">
              <a16:creationId xmlns:a16="http://schemas.microsoft.com/office/drawing/2014/main" id="{D04637EA-6121-4A24-91B8-1C36560CAB2B}"/>
            </a:ext>
          </a:extLst>
        </xdr:cNvPr>
        <xdr:cNvSpPr>
          <a:spLocks noChangeShapeType="1"/>
        </xdr:cNvSpPr>
      </xdr:nvSpPr>
      <xdr:spPr bwMode="auto">
        <a:xfrm flipV="1">
          <a:off x="4942114" y="45974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31F22E3A-5019-4C06-B2F6-0461F376F0C8}"/>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9EE1BB6A-7921-4536-B4AE-4E60AE171C69}"/>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5EBCB218-ED8C-4A7C-8663-6BB3C419CF1E}"/>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6131649E-82B0-4B1E-A65C-DDF58E8C0CE2}"/>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772F7DE-D633-4B31-AF59-E613AA48BA19}"/>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6D5756FA-FE7F-4CAD-9257-C8B5F80B7793}"/>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862E4424-A864-4071-82D1-C34276E03DDD}"/>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90EA3813-C3D6-465D-8389-9AD154F35B2B}"/>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1FD735AE-EF5F-4FBF-90BF-7496274E81D5}"/>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MAY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36B250F9-DF8A-4FB5-832D-6C4E46F92705}"/>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D885DD5B-ABD7-49F9-948D-FD8EF9CAE13A}"/>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63F51C89-ECDD-4F6D-A64B-BE9AB6DE0D13}"/>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43</xdr:row>
      <xdr:rowOff>6350</xdr:rowOff>
    </xdr:from>
    <xdr:to>
      <xdr:col>21</xdr:col>
      <xdr:colOff>714375</xdr:colOff>
      <xdr:row>47</xdr:row>
      <xdr:rowOff>120690</xdr:rowOff>
    </xdr:to>
    <xdr:sp macro="" textlink="">
      <xdr:nvSpPr>
        <xdr:cNvPr id="14" name="Text Box 14">
          <a:extLst>
            <a:ext uri="{FF2B5EF4-FFF2-40B4-BE49-F238E27FC236}">
              <a16:creationId xmlns:a16="http://schemas.microsoft.com/office/drawing/2014/main" id="{BC4F6F86-06A3-4F0D-BF7F-47FFF01B8FC8}"/>
            </a:ext>
          </a:extLst>
        </xdr:cNvPr>
        <xdr:cNvSpPr txBox="1">
          <a:spLocks noChangeArrowheads="1"/>
        </xdr:cNvSpPr>
      </xdr:nvSpPr>
      <xdr:spPr bwMode="auto">
        <a:xfrm>
          <a:off x="38100" y="71247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2258110--&gt; ORDER MARET'22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2260645--&gt; ORDER APRIL'22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E649ED67-4D8E-40A2-88F0-AC0FD9A831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143327</xdr:rowOff>
    </xdr:from>
    <xdr:to>
      <xdr:col>4</xdr:col>
      <xdr:colOff>626382</xdr:colOff>
      <xdr:row>18</xdr:row>
      <xdr:rowOff>152852</xdr:rowOff>
    </xdr:to>
    <xdr:sp macro="" textlink="">
      <xdr:nvSpPr>
        <xdr:cNvPr id="16" name="Line 17">
          <a:extLst>
            <a:ext uri="{FF2B5EF4-FFF2-40B4-BE49-F238E27FC236}">
              <a16:creationId xmlns:a16="http://schemas.microsoft.com/office/drawing/2014/main" id="{F4814176-70D8-4287-886E-02A3E7496278}"/>
            </a:ext>
          </a:extLst>
        </xdr:cNvPr>
        <xdr:cNvSpPr>
          <a:spLocks noChangeShapeType="1"/>
        </xdr:cNvSpPr>
      </xdr:nvSpPr>
      <xdr:spPr bwMode="auto">
        <a:xfrm flipV="1">
          <a:off x="4966607" y="31976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7" name="Line 17">
          <a:extLst>
            <a:ext uri="{FF2B5EF4-FFF2-40B4-BE49-F238E27FC236}">
              <a16:creationId xmlns:a16="http://schemas.microsoft.com/office/drawing/2014/main" id="{3B9FFB42-4373-4835-8643-BD90764BD3A9}"/>
            </a:ext>
          </a:extLst>
        </xdr:cNvPr>
        <xdr:cNvSpPr>
          <a:spLocks noChangeShapeType="1"/>
        </xdr:cNvSpPr>
      </xdr:nvSpPr>
      <xdr:spPr bwMode="auto">
        <a:xfrm flipV="1">
          <a:off x="49393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7A050578-0F05-48FD-8366-2365717C4EA6}"/>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96609DD4-45F6-468A-A351-B1FA0B38FC6E}"/>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BCD6ACA-EC5A-4AF0-865F-AD6CAF061D33}"/>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EA5EAEC5-9105-4002-B3CD-D81C73B78D98}"/>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3051F0C4-59B4-49E8-80E0-20D6824282CB}"/>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10DA1378-CDD8-4D19-B71C-265E21849A0A}"/>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9CA8608C-BD8A-4403-A654-4364D2694EFE}"/>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9AE83E24-D7BD-43C0-97A6-EB0A69EBD39E}"/>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0F6BFF60-A4F0-4F25-A7BD-19E4FF7859E9}"/>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JUNI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591F17EC-BBA0-43A1-A548-3F087D285BA0}"/>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455C6435-145F-46B6-80CF-EC34A8D293B6}"/>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C43C56BE-3BA1-4806-8165-664C80B23EB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F43C90D6-878D-4D36-9070-535EC7E003F7}"/>
            </a:ext>
          </a:extLst>
        </xdr:cNvPr>
        <xdr:cNvSpPr txBox="1">
          <a:spLocks noChangeArrowheads="1"/>
        </xdr:cNvSpPr>
      </xdr:nvSpPr>
      <xdr:spPr bwMode="auto">
        <a:xfrm>
          <a:off x="38100" y="90360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2260645--&gt; ORDER APRIL'22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E72B2DC1-3631-4724-880F-79698296C8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4D8390D7-E277-492E-83C2-522A663E0463}"/>
            </a:ext>
          </a:extLst>
        </xdr:cNvPr>
        <xdr:cNvSpPr>
          <a:spLocks noChangeShapeType="1"/>
        </xdr:cNvSpPr>
      </xdr:nvSpPr>
      <xdr:spPr bwMode="auto">
        <a:xfrm flipV="1">
          <a:off x="4942114" y="2982685"/>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2" name="Line 17">
          <a:extLst>
            <a:ext uri="{FF2B5EF4-FFF2-40B4-BE49-F238E27FC236}">
              <a16:creationId xmlns:a16="http://schemas.microsoft.com/office/drawing/2014/main" id="{683169C1-22ED-4CCC-ACB5-62CFB51F3C90}"/>
            </a:ext>
          </a:extLst>
        </xdr:cNvPr>
        <xdr:cNvSpPr>
          <a:spLocks noChangeShapeType="1"/>
        </xdr:cNvSpPr>
      </xdr:nvSpPr>
      <xdr:spPr bwMode="auto">
        <a:xfrm flipV="1">
          <a:off x="4942114" y="35179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732B811F-7AD4-44F6-977F-A98B379947E4}"/>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2B23F042-AFFB-429B-A3DF-CECA042EBD46}"/>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FC416719-D500-4BE3-A487-900206271857}"/>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DE39C5FB-E9C6-4ECD-AA02-E7149866647D}"/>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574F57B1-9692-4879-89D6-44486107B0C9}"/>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66319BB4-67B0-455A-B59F-B22C50C97126}"/>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29D66736-28E7-4216-BB78-93E023C4B897}"/>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CA1C2951-D403-4592-95CD-D38E0589D066}"/>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4F0BEE86-3556-42AB-9E97-C147F431D07A}"/>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JUNI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A6E6A0C5-64FF-4297-A3D0-D0EF49AF1887}"/>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96D66D5-D2AF-4D8D-A093-38ED1FBA3179}"/>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FC82CA92-6D28-4536-8882-F4664A9C09E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38</xdr:row>
      <xdr:rowOff>6350</xdr:rowOff>
    </xdr:from>
    <xdr:to>
      <xdr:col>21</xdr:col>
      <xdr:colOff>714375</xdr:colOff>
      <xdr:row>42</xdr:row>
      <xdr:rowOff>120690</xdr:rowOff>
    </xdr:to>
    <xdr:sp macro="" textlink="">
      <xdr:nvSpPr>
        <xdr:cNvPr id="14" name="Text Box 14">
          <a:extLst>
            <a:ext uri="{FF2B5EF4-FFF2-40B4-BE49-F238E27FC236}">
              <a16:creationId xmlns:a16="http://schemas.microsoft.com/office/drawing/2014/main" id="{CE34D560-1D0D-4316-9AA4-D26674681C93}"/>
            </a:ext>
          </a:extLst>
        </xdr:cNvPr>
        <xdr:cNvSpPr txBox="1">
          <a:spLocks noChangeArrowheads="1"/>
        </xdr:cNvSpPr>
      </xdr:nvSpPr>
      <xdr:spPr bwMode="auto">
        <a:xfrm>
          <a:off x="38100" y="74104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2260645--&gt; ORDER APRIL'22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43D6F129-DB61-4719-A4B9-EEF2131E56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8F2C2EA5-9495-425B-9C35-CE02C9D9B370}"/>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7" name="Line 17">
          <a:extLst>
            <a:ext uri="{FF2B5EF4-FFF2-40B4-BE49-F238E27FC236}">
              <a16:creationId xmlns:a16="http://schemas.microsoft.com/office/drawing/2014/main" id="{C9C934D7-35F7-4A08-8824-C3F65757C6A2}"/>
            </a:ext>
          </a:extLst>
        </xdr:cNvPr>
        <xdr:cNvSpPr>
          <a:spLocks noChangeShapeType="1"/>
        </xdr:cNvSpPr>
      </xdr:nvSpPr>
      <xdr:spPr bwMode="auto">
        <a:xfrm flipV="1">
          <a:off x="4939393"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0000000-0008-0000-C601-000002000000}"/>
            </a:ext>
          </a:extLst>
        </xdr:cNvPr>
        <xdr:cNvSpPr>
          <a:spLocks noChangeShapeType="1"/>
        </xdr:cNvSpPr>
      </xdr:nvSpPr>
      <xdr:spPr bwMode="auto">
        <a:xfrm flipV="1">
          <a:off x="57753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0000000-0008-0000-C601-000003000000}"/>
            </a:ext>
          </a:extLst>
        </xdr:cNvPr>
        <xdr:cNvSpPr>
          <a:spLocks noChangeShapeType="1"/>
        </xdr:cNvSpPr>
      </xdr:nvSpPr>
      <xdr:spPr bwMode="auto">
        <a:xfrm flipV="1">
          <a:off x="442595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0000000-0008-0000-C601-000004000000}"/>
            </a:ext>
          </a:extLst>
        </xdr:cNvPr>
        <xdr:cNvSpPr>
          <a:spLocks noChangeShapeType="1"/>
        </xdr:cNvSpPr>
      </xdr:nvSpPr>
      <xdr:spPr bwMode="auto">
        <a:xfrm flipV="1">
          <a:off x="59753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0000000-0008-0000-C601-000005000000}"/>
            </a:ext>
          </a:extLst>
        </xdr:cNvPr>
        <xdr:cNvSpPr>
          <a:spLocks noChangeShapeType="1"/>
        </xdr:cNvSpPr>
      </xdr:nvSpPr>
      <xdr:spPr bwMode="auto">
        <a:xfrm flipV="1">
          <a:off x="69056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00000000-0008-0000-C601-000006000000}"/>
            </a:ext>
          </a:extLst>
        </xdr:cNvPr>
        <xdr:cNvSpPr>
          <a:spLocks noChangeShapeType="1"/>
        </xdr:cNvSpPr>
      </xdr:nvSpPr>
      <xdr:spPr bwMode="auto">
        <a:xfrm flipV="1">
          <a:off x="71342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0000000-0008-0000-C601-000007000000}"/>
            </a:ext>
          </a:extLst>
        </xdr:cNvPr>
        <xdr:cNvSpPr txBox="1">
          <a:spLocks noChangeArrowheads="1"/>
        </xdr:cNvSpPr>
      </xdr:nvSpPr>
      <xdr:spPr bwMode="auto">
        <a:xfrm>
          <a:off x="0" y="411629"/>
          <a:ext cx="300037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00000000-0008-0000-C601-000008000000}"/>
            </a:ext>
          </a:extLst>
        </xdr:cNvPr>
        <xdr:cNvSpPr>
          <a:spLocks noChangeShapeType="1"/>
        </xdr:cNvSpPr>
      </xdr:nvSpPr>
      <xdr:spPr bwMode="auto">
        <a:xfrm flipV="1">
          <a:off x="57753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00000000-0008-0000-C601-000009000000}"/>
            </a:ext>
          </a:extLst>
        </xdr:cNvPr>
        <xdr:cNvSpPr>
          <a:spLocks noChangeShapeType="1"/>
        </xdr:cNvSpPr>
      </xdr:nvSpPr>
      <xdr:spPr bwMode="auto">
        <a:xfrm flipV="1">
          <a:off x="414020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00000000-0008-0000-C601-00000A000000}"/>
            </a:ext>
          </a:extLst>
        </xdr:cNvPr>
        <xdr:cNvSpPr txBox="1">
          <a:spLocks noChangeArrowheads="1"/>
        </xdr:cNvSpPr>
      </xdr:nvSpPr>
      <xdr:spPr bwMode="auto">
        <a:xfrm>
          <a:off x="1197473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OKTOBER 00</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0000000-0008-0000-C601-00000B000000}"/>
            </a:ext>
          </a:extLst>
        </xdr:cNvPr>
        <xdr:cNvSpPr>
          <a:spLocks noChangeShapeType="1"/>
        </xdr:cNvSpPr>
      </xdr:nvSpPr>
      <xdr:spPr bwMode="auto">
        <a:xfrm flipV="1">
          <a:off x="59753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0000000-0008-0000-C601-00000C000000}"/>
            </a:ext>
          </a:extLst>
        </xdr:cNvPr>
        <xdr:cNvSpPr>
          <a:spLocks noChangeShapeType="1"/>
        </xdr:cNvSpPr>
      </xdr:nvSpPr>
      <xdr:spPr bwMode="auto">
        <a:xfrm flipV="1">
          <a:off x="69532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0000000-0008-0000-C601-00000D000000}"/>
            </a:ext>
          </a:extLst>
        </xdr:cNvPr>
        <xdr:cNvSpPr>
          <a:spLocks noChangeShapeType="1"/>
        </xdr:cNvSpPr>
      </xdr:nvSpPr>
      <xdr:spPr bwMode="auto">
        <a:xfrm flipV="1">
          <a:off x="71342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00000000-0008-0000-C601-00000E000000}"/>
            </a:ext>
          </a:extLst>
        </xdr:cNvPr>
        <xdr:cNvSpPr txBox="1">
          <a:spLocks noChangeArrowheads="1"/>
        </xdr:cNvSpPr>
      </xdr:nvSpPr>
      <xdr:spPr bwMode="auto">
        <a:xfrm>
          <a:off x="38100" y="8070850"/>
          <a:ext cx="1437322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2241498--&gt; ORDER SEPTEMBER'21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2243775--&gt; ORDER OKTOBER'21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00000000-0008-0000-C601-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20</xdr:row>
      <xdr:rowOff>161471</xdr:rowOff>
    </xdr:from>
    <xdr:to>
      <xdr:col>4</xdr:col>
      <xdr:colOff>626382</xdr:colOff>
      <xdr:row>20</xdr:row>
      <xdr:rowOff>170996</xdr:rowOff>
    </xdr:to>
    <xdr:sp macro="" textlink="">
      <xdr:nvSpPr>
        <xdr:cNvPr id="18" name="Line 17">
          <a:extLst>
            <a:ext uri="{FF2B5EF4-FFF2-40B4-BE49-F238E27FC236}">
              <a16:creationId xmlns:a16="http://schemas.microsoft.com/office/drawing/2014/main" id="{F74D303A-40C2-41B3-9C36-08E8CA46A8F9}"/>
            </a:ext>
          </a:extLst>
        </xdr:cNvPr>
        <xdr:cNvSpPr>
          <a:spLocks noChangeShapeType="1"/>
        </xdr:cNvSpPr>
      </xdr:nvSpPr>
      <xdr:spPr bwMode="auto">
        <a:xfrm flipV="1">
          <a:off x="4733471" y="379911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72783F1D-3B86-4B7D-BE1D-C723547FFC94}"/>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FB161BBC-8FC2-4B92-A9C0-EC9A5D442B17}"/>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1BBA2E5C-1C80-4B5D-A9AA-E9FC5377BA7F}"/>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5A37D363-8EE9-4B32-8DC0-CBD3556555CA}"/>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1C5343E1-F252-4048-A1C5-44D176B6D491}"/>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3689F893-793C-4DC3-A4E4-59F08CE14E72}"/>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2EF7746F-2FF0-437E-9C43-191221AD868E}"/>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D56943D5-FBE8-4C6C-963B-7E5D73D5D87D}"/>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C198E37D-8936-43BE-BAD6-9F3CC820FD3A}"/>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JULI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9C9DCA0F-8100-4190-B34E-8A5D94867051}"/>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30FDD723-1F82-4217-9710-D9FD834808CB}"/>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F1CD4A0-D5B4-4F80-B9D6-CCBD5D0D53A6}"/>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6350</xdr:rowOff>
    </xdr:from>
    <xdr:to>
      <xdr:col>21</xdr:col>
      <xdr:colOff>714375</xdr:colOff>
      <xdr:row>45</xdr:row>
      <xdr:rowOff>120690</xdr:rowOff>
    </xdr:to>
    <xdr:sp macro="" textlink="">
      <xdr:nvSpPr>
        <xdr:cNvPr id="14" name="Text Box 14">
          <a:extLst>
            <a:ext uri="{FF2B5EF4-FFF2-40B4-BE49-F238E27FC236}">
              <a16:creationId xmlns:a16="http://schemas.microsoft.com/office/drawing/2014/main" id="{8B8ED296-313C-49E5-95AA-D4F7822CCD16}"/>
            </a:ext>
          </a:extLst>
        </xdr:cNvPr>
        <xdr:cNvSpPr txBox="1">
          <a:spLocks noChangeArrowheads="1"/>
        </xdr:cNvSpPr>
      </xdr:nvSpPr>
      <xdr:spPr bwMode="auto">
        <a:xfrm>
          <a:off x="38100" y="76771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2260645--&gt; ORDER APRIL'22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A9F73F22-9026-4A37-A50A-F31F8C6319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4BCBAD51-A595-4BAB-8429-3BBC0FC0E7EA}"/>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C1C6D4A8-38EA-48C0-B671-EE380FBDEC8F}"/>
            </a:ext>
          </a:extLst>
        </xdr:cNvPr>
        <xdr:cNvSpPr>
          <a:spLocks noChangeShapeType="1"/>
        </xdr:cNvSpPr>
      </xdr:nvSpPr>
      <xdr:spPr bwMode="auto">
        <a:xfrm flipV="1">
          <a:off x="4942114" y="4606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72A05542-0ADD-4CAA-848A-9C84F21AE768}"/>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CAD18DC7-F9C8-46B4-ACB4-7F19AF3FFBC5}"/>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3FFAB3F5-F111-436F-B404-92757D99D415}"/>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BCFFD33-1882-4BD9-AA90-16426464412D}"/>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E92A27A3-38AA-4C2B-9201-DC9287295FC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BCA8D6F-4E9B-4797-B867-24E4059F8DB8}"/>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445F39DC-5E96-4E63-814F-FF1CAAA65B2D}"/>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6A9632EA-CF50-4DEE-9257-57A7DEA521A6}"/>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9689A0B9-097A-4B70-975A-2250D72BA560}"/>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JULI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A710953E-3011-46C1-A3EA-CF43405A6903}"/>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26B986C6-2052-42A1-BF51-A2AA05974BF3}"/>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2383A61-F995-41A7-9C27-3F07358829D0}"/>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6350</xdr:rowOff>
    </xdr:from>
    <xdr:to>
      <xdr:col>21</xdr:col>
      <xdr:colOff>714375</xdr:colOff>
      <xdr:row>45</xdr:row>
      <xdr:rowOff>120690</xdr:rowOff>
    </xdr:to>
    <xdr:sp macro="" textlink="">
      <xdr:nvSpPr>
        <xdr:cNvPr id="14" name="Text Box 14">
          <a:extLst>
            <a:ext uri="{FF2B5EF4-FFF2-40B4-BE49-F238E27FC236}">
              <a16:creationId xmlns:a16="http://schemas.microsoft.com/office/drawing/2014/main" id="{4F29E286-3931-470E-9D53-D7279ACA51F7}"/>
            </a:ext>
          </a:extLst>
        </xdr:cNvPr>
        <xdr:cNvSpPr txBox="1">
          <a:spLocks noChangeArrowheads="1"/>
        </xdr:cNvSpPr>
      </xdr:nvSpPr>
      <xdr:spPr bwMode="auto">
        <a:xfrm>
          <a:off x="38100" y="84963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2269928 --&gt; ORDER JUNI'22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TOTAL : 1 CT</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5FE44860-6553-4705-B775-ABED823ED0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F2B24E29-ACEE-4A91-B95A-50448F847BCC}"/>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7D0BAF16-4BBE-4576-B075-14C5E4771B03}"/>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F409454A-D274-4B1D-9D53-A6A5D178CB0C}"/>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7A570580-0128-4ACF-B9FE-817463823B8F}"/>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464ECC94-657D-4EB1-A10F-2ABFCD92BCE0}"/>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6560DC9-7745-4D01-97BD-48526DD9F844}"/>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D9F5D7C2-88DA-4A68-82FB-AF7E3F8D7827}"/>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BF01A7F9-8805-4361-BF60-27662496A53D}"/>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792F3F17-98C2-43F1-BC44-6289CB146A4E}"/>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JULI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27062AF8-4C08-4D25-8C93-210F12FB6DA7}"/>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3ED2999F-0FC0-4ED1-A121-2237DAE84AE7}"/>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33F7DE5A-1A65-4D5B-A16F-F529D618886C}"/>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23A66CC6-109D-4D22-A37A-A122CE593EBA}"/>
            </a:ext>
          </a:extLst>
        </xdr:cNvPr>
        <xdr:cNvSpPr txBox="1">
          <a:spLocks noChangeArrowheads="1"/>
        </xdr:cNvSpPr>
      </xdr:nvSpPr>
      <xdr:spPr bwMode="auto">
        <a:xfrm>
          <a:off x="38100" y="84963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2263196--&gt; ORDER</a:t>
          </a:r>
          <a:r>
            <a:rPr lang="en-US" sz="1600" b="1" baseline="0">
              <a:effectLst/>
              <a:latin typeface="Arial" panose="020B0604020202020204" pitchFamily="34" charset="0"/>
              <a:cs typeface="Arial" panose="020B0604020202020204" pitchFamily="34" charset="0"/>
            </a:rPr>
            <a:t> MAY</a:t>
          </a:r>
          <a:r>
            <a:rPr lang="en-US" sz="1600" b="1">
              <a:effectLst/>
              <a:latin typeface="Arial" panose="020B0604020202020204" pitchFamily="34" charset="0"/>
              <a:cs typeface="Arial" panose="020B0604020202020204" pitchFamily="34" charset="0"/>
            </a:rPr>
            <a:t>'22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2265981--&gt; ORDER JUNI'22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26F68989-7E94-4289-8836-4B9048A6EE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658C265C-B9BE-4E05-92E1-5CBFB07615B9}"/>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F9908ED1-4A93-433D-8BD4-345A96A47ABD}"/>
            </a:ext>
          </a:extLst>
        </xdr:cNvPr>
        <xdr:cNvSpPr>
          <a:spLocks noChangeShapeType="1"/>
        </xdr:cNvSpPr>
      </xdr:nvSpPr>
      <xdr:spPr bwMode="auto">
        <a:xfrm flipV="1">
          <a:off x="4942114" y="3790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EC087753-3723-45F1-850B-074D92FD89C2}"/>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625C400A-FF16-40AB-933A-A375112337D0}"/>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8EF8D077-568F-473E-8317-1489B389EAB6}"/>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36C35178-348D-443B-B777-AFBD04E69DEE}"/>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B0D99674-E1FD-42BB-A257-7B68B62FE4E0}"/>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8FD9CE39-36F7-4DD1-AA2B-F63EB7EBDA12}"/>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8F53860D-DFC7-482C-B296-662139FED98B}"/>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7115D68E-9781-435D-9163-232F612B6876}"/>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D282E75C-CB5B-4D2F-899E-37DD2625D7D6}"/>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JULI 004</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F141A68A-C0A7-41CB-AB06-C81DF65BFF71}"/>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4838585F-C867-44B9-B27C-AB5DB2482108}"/>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CEF0D8C0-569B-4923-B216-B5F71D5AA241}"/>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CCA67759-DD92-4D16-B10E-78EA4BFB3A90}"/>
            </a:ext>
          </a:extLst>
        </xdr:cNvPr>
        <xdr:cNvSpPr txBox="1">
          <a:spLocks noChangeArrowheads="1"/>
        </xdr:cNvSpPr>
      </xdr:nvSpPr>
      <xdr:spPr bwMode="auto">
        <a:xfrm>
          <a:off x="38100" y="68580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2265981--&gt; ORDER JUNI'22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E4AFFFB6-9CE6-4F0A-A58E-6828E5287A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4FF1ACBA-1DD8-4953-A97B-7EBCD6666E5C}"/>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4EB30529-6250-4C54-A680-E2AE66CB80F8}"/>
            </a:ext>
          </a:extLst>
        </xdr:cNvPr>
        <xdr:cNvSpPr>
          <a:spLocks noChangeShapeType="1"/>
        </xdr:cNvSpPr>
      </xdr:nvSpPr>
      <xdr:spPr bwMode="auto">
        <a:xfrm flipV="1">
          <a:off x="49421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9" name="Line 17">
          <a:extLst>
            <a:ext uri="{FF2B5EF4-FFF2-40B4-BE49-F238E27FC236}">
              <a16:creationId xmlns:a16="http://schemas.microsoft.com/office/drawing/2014/main" id="{E980B728-4D31-4CA8-BDC2-D59949C0C891}"/>
            </a:ext>
          </a:extLst>
        </xdr:cNvPr>
        <xdr:cNvSpPr>
          <a:spLocks noChangeShapeType="1"/>
        </xdr:cNvSpPr>
      </xdr:nvSpPr>
      <xdr:spPr bwMode="auto">
        <a:xfrm flipV="1">
          <a:off x="4942114" y="3780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FBF31F5-AF0D-4BFB-92D9-259ED89C65A6}"/>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68BB277B-AFD1-400C-8F12-4000D6212541}"/>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3C575E79-D94B-4E28-AB72-5C5A79E79238}"/>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D3A47F9A-ED86-45D2-885F-C0FBFC5BCD4D}"/>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B2E2454D-50A2-4F76-A398-EC51D09C3222}"/>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1F2DB767-F4F8-4944-BF8B-D16535CFFB42}"/>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EDB4DEC6-AEB8-4006-8469-25D939B54E23}"/>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C5AB59A1-900F-45DB-9566-A39D02D797A5}"/>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604FE85B-5D28-4603-B464-6E9654D81F99}"/>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JULI 005</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635EABE-C9ED-4C7D-87FE-2246728FD504}"/>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9DEBFE30-8496-4872-AFA8-A11178052FBE}"/>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16AA8668-4CE5-4226-A64B-955D382CF5F8}"/>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86341F3B-DCE7-43DE-B6D1-1730725C5907}"/>
            </a:ext>
          </a:extLst>
        </xdr:cNvPr>
        <xdr:cNvSpPr txBox="1">
          <a:spLocks noChangeArrowheads="1"/>
        </xdr:cNvSpPr>
      </xdr:nvSpPr>
      <xdr:spPr bwMode="auto">
        <a:xfrm>
          <a:off x="38100" y="74104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2265981--&gt; ORDER JUNI'22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2268724--&gt; ORDER JULI'22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B20AD2AD-EFE1-42F8-8083-747F9ABEC7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BA275392-13E3-4B09-8477-EDA6C45E6158}"/>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B320E69D-E79D-4374-9C77-BD22AAE04C83}"/>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9DCFE9C8-4BD2-4111-8616-44EE9611A97E}"/>
            </a:ext>
          </a:extLst>
        </xdr:cNvPr>
        <xdr:cNvSpPr>
          <a:spLocks noChangeShapeType="1"/>
        </xdr:cNvSpPr>
      </xdr:nvSpPr>
      <xdr:spPr bwMode="auto">
        <a:xfrm flipV="1">
          <a:off x="4942114" y="43252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4C075601-BE53-4851-A7F6-73B605DA5C50}"/>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BF0FAE30-3003-4DE7-8D7A-01545B89DFF0}"/>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7474F9A1-9030-4783-A50E-1D403F47E9B0}"/>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5AC4624C-3E41-4268-8E4E-A1886B1B30EE}"/>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4D08418-42C4-4B0D-BC84-2F64C8FBFA8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96AEAD9B-D170-4392-94FE-C146DB1B08F3}"/>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40951550-F7E5-4003-B403-71D6C9879770}"/>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6A08D91B-59EE-4BEF-89AB-9F1B64FD7147}"/>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01A52376-29B1-4B57-816A-348CE1D92F37}"/>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JULI 006</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CF87AD06-09BC-42DB-A019-75D328D3807E}"/>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62587219-16A2-4642-AA1C-CBE6CB63848C}"/>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A2B4D78-4571-41BD-8649-ABF12BD9E37E}"/>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39EF77EB-4986-41DE-A7D6-0CB61214DCD2}"/>
            </a:ext>
          </a:extLst>
        </xdr:cNvPr>
        <xdr:cNvSpPr txBox="1">
          <a:spLocks noChangeArrowheads="1"/>
        </xdr:cNvSpPr>
      </xdr:nvSpPr>
      <xdr:spPr bwMode="auto">
        <a:xfrm>
          <a:off x="38100" y="74041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2265981--&gt; ORDER JUNI'22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2268724--&gt; ORDER JULI'22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B1C61FC3-ECFE-47DF-A0E5-D458B9263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1E573E36-3D56-4745-98DE-12B114EF0887}"/>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54E0DF77-FE51-4614-95BB-EC6ED6D3217E}"/>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EE39DD07-1BBD-49CF-8416-6EEF10F77D32}"/>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68156929-862D-4DCC-B005-682B8C22712D}"/>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D5AD315-430B-449E-BF65-5A24EF46572F}"/>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2BFB2A81-123C-4596-8A88-CB2DDE19B9BA}"/>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91782B9E-5E0C-4F9B-9F05-B42C1B9127DA}"/>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5173D3F7-F7C1-4868-AD24-A9B0B268343D}"/>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D1D6BD1-C11D-4F3D-8EDE-51FA515792CA}"/>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71526D58-89AC-4DD6-9021-FCA47E7EE28D}"/>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9C069E4E-1D58-40BB-842B-DDE24B59E26A}"/>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ECEAB02E-CFA7-43CA-9BCC-9C4F494DAFAE}"/>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AGUSTUS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57928599-F87F-4675-A12C-A25CEDA48C1F}"/>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110A99B7-5B54-45A0-A98D-E477AC7F7BEA}"/>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0A870BD-57E7-4201-B132-8B8F22A177F8}"/>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394AA4BA-CA32-4FEC-BC68-E99EE65EA24B}"/>
            </a:ext>
          </a:extLst>
        </xdr:cNvPr>
        <xdr:cNvSpPr txBox="1">
          <a:spLocks noChangeArrowheads="1"/>
        </xdr:cNvSpPr>
      </xdr:nvSpPr>
      <xdr:spPr bwMode="auto">
        <a:xfrm>
          <a:off x="38100" y="74041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2265981--&gt; ORDER JUNI'22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0F46A61E-BA9B-415B-8042-8932383AD1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6D6B3EF7-D162-49CE-9CBC-CF44EF589B9C}"/>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28A4F8C9-B0BA-4D26-A64F-BC093A0FDBC7}"/>
            </a:ext>
          </a:extLst>
        </xdr:cNvPr>
        <xdr:cNvSpPr>
          <a:spLocks noChangeShapeType="1"/>
        </xdr:cNvSpPr>
      </xdr:nvSpPr>
      <xdr:spPr bwMode="auto">
        <a:xfrm flipV="1">
          <a:off x="49421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27AE7964-057C-4623-8F36-FC002141F10E}"/>
            </a:ext>
          </a:extLst>
        </xdr:cNvPr>
        <xdr:cNvSpPr>
          <a:spLocks noChangeShapeType="1"/>
        </xdr:cNvSpPr>
      </xdr:nvSpPr>
      <xdr:spPr bwMode="auto">
        <a:xfrm flipV="1">
          <a:off x="49421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60226867-FD10-486F-8CC5-7474289141CA}"/>
            </a:ext>
          </a:extLst>
        </xdr:cNvPr>
        <xdr:cNvSpPr>
          <a:spLocks noChangeShapeType="1"/>
        </xdr:cNvSpPr>
      </xdr:nvSpPr>
      <xdr:spPr bwMode="auto">
        <a:xfrm flipV="1">
          <a:off x="4942114" y="37809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1A11210-1B80-4691-A0D7-BEDCAA13987C}"/>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8A8CFE05-1570-4C95-B32B-7F35229D58C4}"/>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77C223D3-24F6-42F4-BC80-5A3F3AF2DCBD}"/>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99F48AD4-875A-421D-8D0B-CE99CC958DD3}"/>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81563A60-7AA5-4388-B8C9-EAFE7923917B}"/>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DBAA169D-234B-4E86-8C17-83CFC7E143D1}"/>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E73FE6E6-B105-401A-AA43-C3327562C960}"/>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D580E11D-8B32-4A10-9592-9E08793C8A20}"/>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1BF91842-4F38-4B70-931E-E4FA45A3913D}"/>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AGUSTUS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ADBD1DB-74B1-4253-94D4-CE312E679856}"/>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5B32980C-907E-4D71-A724-AEA3DFF591EE}"/>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CF55467F-AA8B-4A4E-9534-EA7C878D74EF}"/>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B3E9961D-99DA-4F7A-9E30-AFD61CD09698}"/>
            </a:ext>
          </a:extLst>
        </xdr:cNvPr>
        <xdr:cNvSpPr txBox="1">
          <a:spLocks noChangeArrowheads="1"/>
        </xdr:cNvSpPr>
      </xdr:nvSpPr>
      <xdr:spPr bwMode="auto">
        <a:xfrm>
          <a:off x="38100" y="68643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2265981--&gt; ORDER JUNI'22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7352999C-1B17-493B-AA29-6D91B47461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7051C60A-D032-45E3-AB8B-E44A55CA5C10}"/>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E10AA70E-73E4-4094-9562-9D5901EEC20E}"/>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D548F2B1-ED46-4A87-8775-1F164E79EEFF}"/>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0" name="Line 17">
          <a:extLst>
            <a:ext uri="{FF2B5EF4-FFF2-40B4-BE49-F238E27FC236}">
              <a16:creationId xmlns:a16="http://schemas.microsoft.com/office/drawing/2014/main" id="{BC79F352-4B66-4C11-8988-05C511A84995}"/>
            </a:ext>
          </a:extLst>
        </xdr:cNvPr>
        <xdr:cNvSpPr>
          <a:spLocks noChangeShapeType="1"/>
        </xdr:cNvSpPr>
      </xdr:nvSpPr>
      <xdr:spPr bwMode="auto">
        <a:xfrm flipV="1">
          <a:off x="49421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1" name="Line 17">
          <a:extLst>
            <a:ext uri="{FF2B5EF4-FFF2-40B4-BE49-F238E27FC236}">
              <a16:creationId xmlns:a16="http://schemas.microsoft.com/office/drawing/2014/main" id="{6286D5EF-348E-4952-9D7C-267707C74C41}"/>
            </a:ext>
          </a:extLst>
        </xdr:cNvPr>
        <xdr:cNvSpPr>
          <a:spLocks noChangeShapeType="1"/>
        </xdr:cNvSpPr>
      </xdr:nvSpPr>
      <xdr:spPr bwMode="auto">
        <a:xfrm flipV="1">
          <a:off x="49421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2" name="Line 17">
          <a:extLst>
            <a:ext uri="{FF2B5EF4-FFF2-40B4-BE49-F238E27FC236}">
              <a16:creationId xmlns:a16="http://schemas.microsoft.com/office/drawing/2014/main" id="{04416DD6-8578-42A7-8784-184F5B66A6C1}"/>
            </a:ext>
          </a:extLst>
        </xdr:cNvPr>
        <xdr:cNvSpPr>
          <a:spLocks noChangeShapeType="1"/>
        </xdr:cNvSpPr>
      </xdr:nvSpPr>
      <xdr:spPr bwMode="auto">
        <a:xfrm flipV="1">
          <a:off x="4942114" y="32457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25A3A0A-927E-4F56-B053-18146F0D3BB4}"/>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9D5045A6-FA24-4545-92DC-89D63A21A7C6}"/>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34DBFB6F-FEE0-48C6-A640-922B67FBEEAD}"/>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72834DD8-C953-4392-9D48-D60C99C50F08}"/>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6715098B-D969-4D75-A606-B77038FF4859}"/>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B76D0C87-2081-462A-A084-4ECF3D22D726}"/>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30C197FB-D202-47A8-9D75-3D6D0FE4B1A1}"/>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42902B1B-9E8A-4DE1-A568-7F803D00A34B}"/>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7000E382-FDA0-4BD4-BC5F-0C3F042B3869}"/>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AGUSTUS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625BDEA3-BFFE-4DC1-9761-36192C0BD7E9}"/>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9467B9FE-AFF0-4CCE-9F84-F13991D9EB62}"/>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200156D4-756B-4955-AD70-39E044BE08B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CC315C11-E5EC-4E79-A916-9A674823896A}"/>
            </a:ext>
          </a:extLst>
        </xdr:cNvPr>
        <xdr:cNvSpPr txBox="1">
          <a:spLocks noChangeArrowheads="1"/>
        </xdr:cNvSpPr>
      </xdr:nvSpPr>
      <xdr:spPr bwMode="auto">
        <a:xfrm>
          <a:off x="38100" y="73977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2268724--&gt; ORDER JULI'22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FCF6C548-62F8-4B98-A558-3658AB6CC7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22" name="Line 17">
          <a:extLst>
            <a:ext uri="{FF2B5EF4-FFF2-40B4-BE49-F238E27FC236}">
              <a16:creationId xmlns:a16="http://schemas.microsoft.com/office/drawing/2014/main" id="{00798886-A5E3-4A33-B75B-8734AD037901}"/>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3" name="Line 17">
          <a:extLst>
            <a:ext uri="{FF2B5EF4-FFF2-40B4-BE49-F238E27FC236}">
              <a16:creationId xmlns:a16="http://schemas.microsoft.com/office/drawing/2014/main" id="{833FF34B-0641-496A-9B57-37879AFA72DB}"/>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4" name="Line 17">
          <a:extLst>
            <a:ext uri="{FF2B5EF4-FFF2-40B4-BE49-F238E27FC236}">
              <a16:creationId xmlns:a16="http://schemas.microsoft.com/office/drawing/2014/main" id="{35656C63-D9B4-42CA-B540-5697E91C977F}"/>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5" name="Line 17">
          <a:extLst>
            <a:ext uri="{FF2B5EF4-FFF2-40B4-BE49-F238E27FC236}">
              <a16:creationId xmlns:a16="http://schemas.microsoft.com/office/drawing/2014/main" id="{574DB10A-5DE8-4A0F-86D0-3FC32B7DE88F}"/>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6" name="Line 17">
          <a:extLst>
            <a:ext uri="{FF2B5EF4-FFF2-40B4-BE49-F238E27FC236}">
              <a16:creationId xmlns:a16="http://schemas.microsoft.com/office/drawing/2014/main" id="{A24D49EE-C61B-4EDB-823D-4640BBE4D4A7}"/>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7" name="Line 17">
          <a:extLst>
            <a:ext uri="{FF2B5EF4-FFF2-40B4-BE49-F238E27FC236}">
              <a16:creationId xmlns:a16="http://schemas.microsoft.com/office/drawing/2014/main" id="{1E1A6DDC-F2EA-4D14-A30F-2F568D7D3B56}"/>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6C2801B-D609-4752-877D-98CDD74A5494}"/>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FB56AAC5-6843-416A-97D4-8405676431DA}"/>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111CE3A9-C804-4D3F-ADE6-C7F52654365A}"/>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AAEF4E57-2EAE-49B3-9A5D-40E5CE002AD6}"/>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7050503A-EC0B-4E47-A0A4-DD4F00F570D6}"/>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16BA550E-B667-4C37-B5AD-2E8989A00856}"/>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6D0F0415-ABB9-4CFC-86AC-3DD2E506DB97}"/>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CF63D89A-387F-465B-AE68-845C39C5B995}"/>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60B474E8-E4C7-49E5-99BA-A0ED3D09CBEF}"/>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AGUSTUS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34F7CE6F-4094-4310-A2BC-70B7BEC518CC}"/>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E8A9F02F-DBC3-45F4-AF9B-467E2E343C2C}"/>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F84667D2-25A7-4DEF-8D85-DA6E671EC383}"/>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8FAE56AF-000F-48CB-BE13-04289B3FEB02}"/>
            </a:ext>
          </a:extLst>
        </xdr:cNvPr>
        <xdr:cNvSpPr txBox="1">
          <a:spLocks noChangeArrowheads="1"/>
        </xdr:cNvSpPr>
      </xdr:nvSpPr>
      <xdr:spPr bwMode="auto">
        <a:xfrm>
          <a:off x="38100" y="73914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2270985--&gt; ORDER AGUSTUS'22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66823C01-B5F6-4BFF-86AD-332573E7A5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DF077D40-FF05-414C-8CB3-6D52DCFD66EC}"/>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46894FD4-86D2-4396-932D-EE8673023AEF}"/>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1" name="Line 17">
          <a:extLst>
            <a:ext uri="{FF2B5EF4-FFF2-40B4-BE49-F238E27FC236}">
              <a16:creationId xmlns:a16="http://schemas.microsoft.com/office/drawing/2014/main" id="{9B0E8FBA-A4C5-4949-B9D0-314A0FA3157B}"/>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2" name="Line 17">
          <a:extLst>
            <a:ext uri="{FF2B5EF4-FFF2-40B4-BE49-F238E27FC236}">
              <a16:creationId xmlns:a16="http://schemas.microsoft.com/office/drawing/2014/main" id="{46768428-F40F-4702-8B48-A208B492EB91}"/>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3" name="Line 17">
          <a:extLst>
            <a:ext uri="{FF2B5EF4-FFF2-40B4-BE49-F238E27FC236}">
              <a16:creationId xmlns:a16="http://schemas.microsoft.com/office/drawing/2014/main" id="{3E7F7C54-BDE6-4EE6-853C-AF3C0836E025}"/>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4" name="Line 17">
          <a:extLst>
            <a:ext uri="{FF2B5EF4-FFF2-40B4-BE49-F238E27FC236}">
              <a16:creationId xmlns:a16="http://schemas.microsoft.com/office/drawing/2014/main" id="{1F6A2F37-443A-434E-ACE1-BD58CCE888AE}"/>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5" name="Line 17">
          <a:extLst>
            <a:ext uri="{FF2B5EF4-FFF2-40B4-BE49-F238E27FC236}">
              <a16:creationId xmlns:a16="http://schemas.microsoft.com/office/drawing/2014/main" id="{D42F9B8D-068A-433D-8BC3-5564D9DA83FD}"/>
            </a:ext>
          </a:extLst>
        </xdr:cNvPr>
        <xdr:cNvSpPr>
          <a:spLocks noChangeShapeType="1"/>
        </xdr:cNvSpPr>
      </xdr:nvSpPr>
      <xdr:spPr bwMode="auto">
        <a:xfrm flipV="1">
          <a:off x="4936778" y="374735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6" name="Line 17">
          <a:extLst>
            <a:ext uri="{FF2B5EF4-FFF2-40B4-BE49-F238E27FC236}">
              <a16:creationId xmlns:a16="http://schemas.microsoft.com/office/drawing/2014/main" id="{D2E34892-9533-471A-B225-DD3ECBA3922B}"/>
            </a:ext>
          </a:extLst>
        </xdr:cNvPr>
        <xdr:cNvSpPr>
          <a:spLocks noChangeShapeType="1"/>
        </xdr:cNvSpPr>
      </xdr:nvSpPr>
      <xdr:spPr bwMode="auto">
        <a:xfrm flipV="1">
          <a:off x="4936778" y="374735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7" name="Line 17">
          <a:extLst>
            <a:ext uri="{FF2B5EF4-FFF2-40B4-BE49-F238E27FC236}">
              <a16:creationId xmlns:a16="http://schemas.microsoft.com/office/drawing/2014/main" id="{45933FA0-759D-46CB-801C-1F6B3AC8242D}"/>
            </a:ext>
          </a:extLst>
        </xdr:cNvPr>
        <xdr:cNvSpPr>
          <a:spLocks noChangeShapeType="1"/>
        </xdr:cNvSpPr>
      </xdr:nvSpPr>
      <xdr:spPr bwMode="auto">
        <a:xfrm flipV="1">
          <a:off x="4936778" y="3747353"/>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32519D63-74A0-45EF-BB96-ED6945E685DD}"/>
            </a:ext>
          </a:extLst>
        </xdr:cNvPr>
        <xdr:cNvSpPr>
          <a:spLocks noChangeShapeType="1"/>
        </xdr:cNvSpPr>
      </xdr:nvSpPr>
      <xdr:spPr bwMode="auto">
        <a:xfrm flipV="1">
          <a:off x="3578225" y="25781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A1455C9F-62FC-47BC-AC80-0A2B3861308B}"/>
            </a:ext>
          </a:extLst>
        </xdr:cNvPr>
        <xdr:cNvSpPr>
          <a:spLocks noChangeShapeType="1"/>
        </xdr:cNvSpPr>
      </xdr:nvSpPr>
      <xdr:spPr bwMode="auto">
        <a:xfrm flipV="1">
          <a:off x="2476500" y="2597150"/>
          <a:ext cx="7620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D82603EE-82A2-490F-9CC4-3F4105CCFB06}"/>
            </a:ext>
          </a:extLst>
        </xdr:cNvPr>
        <xdr:cNvSpPr>
          <a:spLocks noChangeShapeType="1"/>
        </xdr:cNvSpPr>
      </xdr:nvSpPr>
      <xdr:spPr bwMode="auto">
        <a:xfrm flipV="1">
          <a:off x="3778250" y="2578100"/>
          <a:ext cx="698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9D36EE50-5526-4EA9-B39E-8C9FF7CC9915}"/>
            </a:ext>
          </a:extLst>
        </xdr:cNvPr>
        <xdr:cNvSpPr>
          <a:spLocks noChangeShapeType="1"/>
        </xdr:cNvSpPr>
      </xdr:nvSpPr>
      <xdr:spPr bwMode="auto">
        <a:xfrm flipV="1">
          <a:off x="4219575" y="25781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BF117FA5-AA8F-4172-BC7C-A9C6181324F5}"/>
            </a:ext>
          </a:extLst>
        </xdr:cNvPr>
        <xdr:cNvSpPr>
          <a:spLocks noChangeShapeType="1"/>
        </xdr:cNvSpPr>
      </xdr:nvSpPr>
      <xdr:spPr bwMode="auto">
        <a:xfrm flipV="1">
          <a:off x="4448175" y="2578100"/>
          <a:ext cx="3810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19E158A-7DD1-4675-9458-AFC0B1CE188F}"/>
            </a:ext>
          </a:extLst>
        </xdr:cNvPr>
        <xdr:cNvSpPr txBox="1">
          <a:spLocks noChangeArrowheads="1"/>
        </xdr:cNvSpPr>
      </xdr:nvSpPr>
      <xdr:spPr bwMode="auto">
        <a:xfrm>
          <a:off x="0" y="443379"/>
          <a:ext cx="1558925" cy="31339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CE6A878A-9751-4FF2-AC01-622E3389F661}"/>
            </a:ext>
          </a:extLst>
        </xdr:cNvPr>
        <xdr:cNvSpPr>
          <a:spLocks noChangeShapeType="1"/>
        </xdr:cNvSpPr>
      </xdr:nvSpPr>
      <xdr:spPr bwMode="auto">
        <a:xfrm flipV="1">
          <a:off x="3578225" y="25781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5FEFE19D-683F-401C-9F6C-112B68980728}"/>
            </a:ext>
          </a:extLst>
        </xdr:cNvPr>
        <xdr:cNvSpPr>
          <a:spLocks noChangeShapeType="1"/>
        </xdr:cNvSpPr>
      </xdr:nvSpPr>
      <xdr:spPr bwMode="auto">
        <a:xfrm flipV="1">
          <a:off x="2190750" y="25781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3386B325-63B4-491E-AC8D-63298AEBE18B}"/>
            </a:ext>
          </a:extLst>
        </xdr:cNvPr>
        <xdr:cNvSpPr txBox="1">
          <a:spLocks noChangeArrowheads="1"/>
        </xdr:cNvSpPr>
      </xdr:nvSpPr>
      <xdr:spPr bwMode="auto">
        <a:xfrm>
          <a:off x="7694839" y="518432"/>
          <a:ext cx="6416675" cy="2635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OKTOBER 00</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54A9EE30-7BC4-4984-A3B8-B14FD62C7B32}"/>
            </a:ext>
          </a:extLst>
        </xdr:cNvPr>
        <xdr:cNvSpPr>
          <a:spLocks noChangeShapeType="1"/>
        </xdr:cNvSpPr>
      </xdr:nvSpPr>
      <xdr:spPr bwMode="auto">
        <a:xfrm flipV="1">
          <a:off x="3778250" y="2578100"/>
          <a:ext cx="698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3224CA16-06F1-4BFF-8E31-0B1F644D3BDC}"/>
            </a:ext>
          </a:extLst>
        </xdr:cNvPr>
        <xdr:cNvSpPr>
          <a:spLocks noChangeShapeType="1"/>
        </xdr:cNvSpPr>
      </xdr:nvSpPr>
      <xdr:spPr bwMode="auto">
        <a:xfrm flipV="1">
          <a:off x="4267200" y="25781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8DB2E60F-F61B-4BBA-BAD3-EADB44DB35D5}"/>
            </a:ext>
          </a:extLst>
        </xdr:cNvPr>
        <xdr:cNvSpPr>
          <a:spLocks noChangeShapeType="1"/>
        </xdr:cNvSpPr>
      </xdr:nvSpPr>
      <xdr:spPr bwMode="auto">
        <a:xfrm flipV="1">
          <a:off x="4448175" y="2578100"/>
          <a:ext cx="3810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942EA0A5-31C3-4680-B988-D1DCBA81BDE8}"/>
            </a:ext>
          </a:extLst>
        </xdr:cNvPr>
        <xdr:cNvSpPr txBox="1">
          <a:spLocks noChangeArrowheads="1"/>
        </xdr:cNvSpPr>
      </xdr:nvSpPr>
      <xdr:spPr bwMode="auto">
        <a:xfrm>
          <a:off x="38100" y="6819900"/>
          <a:ext cx="14068425" cy="8509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2238753-&gt; ORDER AGUSTUS'21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2241498--&gt; ORDER SEPTEMBER'21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2243775--&gt; ORDER OKTOBER'21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83B4A177-EA38-4130-8B2E-9C7699415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20</xdr:row>
      <xdr:rowOff>161471</xdr:rowOff>
    </xdr:from>
    <xdr:to>
      <xdr:col>4</xdr:col>
      <xdr:colOff>626382</xdr:colOff>
      <xdr:row>20</xdr:row>
      <xdr:rowOff>170996</xdr:rowOff>
    </xdr:to>
    <xdr:sp macro="" textlink="">
      <xdr:nvSpPr>
        <xdr:cNvPr id="16" name="Line 17">
          <a:extLst>
            <a:ext uri="{FF2B5EF4-FFF2-40B4-BE49-F238E27FC236}">
              <a16:creationId xmlns:a16="http://schemas.microsoft.com/office/drawing/2014/main" id="{576BDE7D-B2CE-41A4-A9F5-01C6250BE9B8}"/>
            </a:ext>
          </a:extLst>
        </xdr:cNvPr>
        <xdr:cNvSpPr>
          <a:spLocks noChangeShapeType="1"/>
        </xdr:cNvSpPr>
      </xdr:nvSpPr>
      <xdr:spPr bwMode="auto">
        <a:xfrm flipV="1">
          <a:off x="2763157" y="38444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190500</xdr:colOff>
      <xdr:row>18</xdr:row>
      <xdr:rowOff>145144</xdr:rowOff>
    </xdr:from>
    <xdr:to>
      <xdr:col>4</xdr:col>
      <xdr:colOff>653143</xdr:colOff>
      <xdr:row>18</xdr:row>
      <xdr:rowOff>154214</xdr:rowOff>
    </xdr:to>
    <xdr:sp macro="" textlink="">
      <xdr:nvSpPr>
        <xdr:cNvPr id="17" name="Line 17">
          <a:extLst>
            <a:ext uri="{FF2B5EF4-FFF2-40B4-BE49-F238E27FC236}">
              <a16:creationId xmlns:a16="http://schemas.microsoft.com/office/drawing/2014/main" id="{87E88E92-9291-4F7A-9568-70124C425FDB}"/>
            </a:ext>
          </a:extLst>
        </xdr:cNvPr>
        <xdr:cNvSpPr>
          <a:spLocks noChangeShapeType="1"/>
        </xdr:cNvSpPr>
      </xdr:nvSpPr>
      <xdr:spPr bwMode="auto">
        <a:xfrm flipV="1">
          <a:off x="2755900" y="3459844"/>
          <a:ext cx="449943" cy="907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B44348C3-6C4A-4AEF-91CC-362F8380E51C}"/>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871BB3A4-9F22-4F0F-9E2B-86B38C6DAADC}"/>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9B4E3F78-AC34-4AF6-8F4A-D780BDAD1903}"/>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E73C8DEB-AF93-4A8C-9B2A-98E5F10B3E4E}"/>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0AB4B50E-016C-4DEF-9135-22FA63E4B1FD}"/>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7BAFB162-531B-42A7-9641-D6139381A395}"/>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B154D498-ECF9-4929-8181-D99EE387F736}"/>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E36DB4CE-F575-4490-A65C-7DBBA3F37AF5}"/>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72420760-EC01-4717-8833-C8A9409E3F7B}"/>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AGUSTUS 004</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F7A5A204-AD52-4990-8D19-78F7351758A0}"/>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B29042D-FF47-405D-A87A-C899F9C302AB}"/>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91E256C4-911A-44EA-8130-CE56D3F87E6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C9DE9166-3B4F-4FF3-93F3-FBD96A9441BE}"/>
            </a:ext>
          </a:extLst>
        </xdr:cNvPr>
        <xdr:cNvSpPr txBox="1">
          <a:spLocks noChangeArrowheads="1"/>
        </xdr:cNvSpPr>
      </xdr:nvSpPr>
      <xdr:spPr bwMode="auto">
        <a:xfrm>
          <a:off x="38100" y="68516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2270985--&gt; ORDER AGUSTUS'22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A70B2D76-731D-4106-A9A2-EB77C367B9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F47F4AA0-AEF3-4ED6-B4F3-013200012A48}"/>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B97D1681-6B35-47DD-90E2-3DE36A234B8D}"/>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E37C2926-661A-4FBD-927A-6CECE1E589F0}"/>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6EF6F942-E9AA-463F-8EF5-98B765EA33B5}"/>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67C4B707-2A67-47BA-8DE3-F6DBFD5A69F9}"/>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1" name="Line 17">
          <a:extLst>
            <a:ext uri="{FF2B5EF4-FFF2-40B4-BE49-F238E27FC236}">
              <a16:creationId xmlns:a16="http://schemas.microsoft.com/office/drawing/2014/main" id="{D416D3F8-0450-497B-B4B8-D65E4E826ED8}"/>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2" name="Line 17">
          <a:extLst>
            <a:ext uri="{FF2B5EF4-FFF2-40B4-BE49-F238E27FC236}">
              <a16:creationId xmlns:a16="http://schemas.microsoft.com/office/drawing/2014/main" id="{4AE7C56B-3255-4A0D-8ADC-9D9C3358AF47}"/>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3" name="Line 17">
          <a:extLst>
            <a:ext uri="{FF2B5EF4-FFF2-40B4-BE49-F238E27FC236}">
              <a16:creationId xmlns:a16="http://schemas.microsoft.com/office/drawing/2014/main" id="{87BCF921-A1C4-40AC-A14D-EAD038BF8B95}"/>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24" name="Line 17">
          <a:extLst>
            <a:ext uri="{FF2B5EF4-FFF2-40B4-BE49-F238E27FC236}">
              <a16:creationId xmlns:a16="http://schemas.microsoft.com/office/drawing/2014/main" id="{DB37AF9D-A721-4F52-A172-2A8D57B7EF55}"/>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A62C5306-0F2D-4CF7-A747-A95D459B99EF}"/>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34000712-B52A-4A2D-B9FB-05067FF787BC}"/>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C3E0BC4A-0587-4F74-AF90-82C13C04235A}"/>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C6C50AC0-9872-4311-8137-BD6001AF60B1}"/>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57F492E7-A449-4BB7-A491-6F44723EBE0F}"/>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ED32C98-60CA-4631-8A0A-79C972505B01}"/>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FBEE5F27-6255-4492-9FCD-78654680F24D}"/>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98FE676B-4EC6-4CC9-B637-CDAD9B6019FB}"/>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170AC6B4-0944-4807-B26C-193B8A4C6F7D}"/>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AGUSTUS 004</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6E6B092F-21C7-407A-BE54-BCE39DE15FC6}"/>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60626C8F-989E-4A04-88CF-C7B5C0D0FD51}"/>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A9EFD2BA-F4EE-45F4-85BD-97AC985B053A}"/>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428A9AB6-80E7-460C-B125-E76DC634BA1F}"/>
            </a:ext>
          </a:extLst>
        </xdr:cNvPr>
        <xdr:cNvSpPr txBox="1">
          <a:spLocks noChangeArrowheads="1"/>
        </xdr:cNvSpPr>
      </xdr:nvSpPr>
      <xdr:spPr bwMode="auto">
        <a:xfrm>
          <a:off x="38100" y="68516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2270985--&gt; ORDER AGUSTUS'22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30B12323-CF97-4F3A-ABD7-5B63096B44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00F53166-1DF4-4B4C-B90C-7711FCC2B725}"/>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91D63337-E78A-42CC-AB13-F16C0BE55221}"/>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9E5804F0-96EC-41B0-9D16-66F2D3FD5DA5}"/>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AC2928FC-EB35-4955-B9F0-5DC5976780A5}"/>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0F09CA40-7BAF-4754-BAEB-BBAD40E45843}"/>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1" name="Line 17">
          <a:extLst>
            <a:ext uri="{FF2B5EF4-FFF2-40B4-BE49-F238E27FC236}">
              <a16:creationId xmlns:a16="http://schemas.microsoft.com/office/drawing/2014/main" id="{3F5EAC75-CEC6-4FDB-A246-84F216E87BB3}"/>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1" name="Line 17">
          <a:extLst>
            <a:ext uri="{FF2B5EF4-FFF2-40B4-BE49-F238E27FC236}">
              <a16:creationId xmlns:a16="http://schemas.microsoft.com/office/drawing/2014/main" id="{F6D4444E-6152-41FB-928A-B3BDF4D118CC}"/>
            </a:ext>
          </a:extLst>
        </xdr:cNvPr>
        <xdr:cNvSpPr>
          <a:spLocks noChangeShapeType="1"/>
        </xdr:cNvSpPr>
      </xdr:nvSpPr>
      <xdr:spPr bwMode="auto">
        <a:xfrm flipV="1">
          <a:off x="4936778" y="5361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2" name="Line 17">
          <a:extLst>
            <a:ext uri="{FF2B5EF4-FFF2-40B4-BE49-F238E27FC236}">
              <a16:creationId xmlns:a16="http://schemas.microsoft.com/office/drawing/2014/main" id="{2EF727BA-45A9-4478-9897-BDC00952F1BE}"/>
            </a:ext>
          </a:extLst>
        </xdr:cNvPr>
        <xdr:cNvSpPr>
          <a:spLocks noChangeShapeType="1"/>
        </xdr:cNvSpPr>
      </xdr:nvSpPr>
      <xdr:spPr bwMode="auto">
        <a:xfrm flipV="1">
          <a:off x="4936778" y="5361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3" name="Line 17">
          <a:extLst>
            <a:ext uri="{FF2B5EF4-FFF2-40B4-BE49-F238E27FC236}">
              <a16:creationId xmlns:a16="http://schemas.microsoft.com/office/drawing/2014/main" id="{23C93A53-3CD2-4E7E-94C5-B7A236B8CAF9}"/>
            </a:ext>
          </a:extLst>
        </xdr:cNvPr>
        <xdr:cNvSpPr>
          <a:spLocks noChangeShapeType="1"/>
        </xdr:cNvSpPr>
      </xdr:nvSpPr>
      <xdr:spPr bwMode="auto">
        <a:xfrm flipV="1">
          <a:off x="4936778" y="5361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4" name="Line 17">
          <a:extLst>
            <a:ext uri="{FF2B5EF4-FFF2-40B4-BE49-F238E27FC236}">
              <a16:creationId xmlns:a16="http://schemas.microsoft.com/office/drawing/2014/main" id="{10E63B78-BB91-4983-B230-AFB06098DFF9}"/>
            </a:ext>
          </a:extLst>
        </xdr:cNvPr>
        <xdr:cNvSpPr>
          <a:spLocks noChangeShapeType="1"/>
        </xdr:cNvSpPr>
      </xdr:nvSpPr>
      <xdr:spPr bwMode="auto">
        <a:xfrm flipV="1">
          <a:off x="4936778" y="5361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5" name="Line 17">
          <a:extLst>
            <a:ext uri="{FF2B5EF4-FFF2-40B4-BE49-F238E27FC236}">
              <a16:creationId xmlns:a16="http://schemas.microsoft.com/office/drawing/2014/main" id="{39D4322F-014F-4B34-9DA3-742524040A8B}"/>
            </a:ext>
          </a:extLst>
        </xdr:cNvPr>
        <xdr:cNvSpPr>
          <a:spLocks noChangeShapeType="1"/>
        </xdr:cNvSpPr>
      </xdr:nvSpPr>
      <xdr:spPr bwMode="auto">
        <a:xfrm flipV="1">
          <a:off x="4936778" y="5361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6" name="Line 17">
          <a:extLst>
            <a:ext uri="{FF2B5EF4-FFF2-40B4-BE49-F238E27FC236}">
              <a16:creationId xmlns:a16="http://schemas.microsoft.com/office/drawing/2014/main" id="{77DE30E2-592D-4DA7-ADCB-891942A888F3}"/>
            </a:ext>
          </a:extLst>
        </xdr:cNvPr>
        <xdr:cNvSpPr>
          <a:spLocks noChangeShapeType="1"/>
        </xdr:cNvSpPr>
      </xdr:nvSpPr>
      <xdr:spPr bwMode="auto">
        <a:xfrm flipV="1">
          <a:off x="4936778" y="5361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7" name="Line 17">
          <a:extLst>
            <a:ext uri="{FF2B5EF4-FFF2-40B4-BE49-F238E27FC236}">
              <a16:creationId xmlns:a16="http://schemas.microsoft.com/office/drawing/2014/main" id="{2FE0BCEF-D072-4D14-9CDB-32ABFAB04FD4}"/>
            </a:ext>
          </a:extLst>
        </xdr:cNvPr>
        <xdr:cNvSpPr>
          <a:spLocks noChangeShapeType="1"/>
        </xdr:cNvSpPr>
      </xdr:nvSpPr>
      <xdr:spPr bwMode="auto">
        <a:xfrm flipV="1">
          <a:off x="4936778" y="5951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8" name="Line 17">
          <a:extLst>
            <a:ext uri="{FF2B5EF4-FFF2-40B4-BE49-F238E27FC236}">
              <a16:creationId xmlns:a16="http://schemas.microsoft.com/office/drawing/2014/main" id="{067AE836-F508-4BC6-8727-9DB4C26AE23F}"/>
            </a:ext>
          </a:extLst>
        </xdr:cNvPr>
        <xdr:cNvSpPr>
          <a:spLocks noChangeShapeType="1"/>
        </xdr:cNvSpPr>
      </xdr:nvSpPr>
      <xdr:spPr bwMode="auto">
        <a:xfrm flipV="1">
          <a:off x="4936778" y="5951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9" name="Line 17">
          <a:extLst>
            <a:ext uri="{FF2B5EF4-FFF2-40B4-BE49-F238E27FC236}">
              <a16:creationId xmlns:a16="http://schemas.microsoft.com/office/drawing/2014/main" id="{886A48A2-A583-48AF-9ACD-74421CEE41FA}"/>
            </a:ext>
          </a:extLst>
        </xdr:cNvPr>
        <xdr:cNvSpPr>
          <a:spLocks noChangeShapeType="1"/>
        </xdr:cNvSpPr>
      </xdr:nvSpPr>
      <xdr:spPr bwMode="auto">
        <a:xfrm flipV="1">
          <a:off x="4936778" y="595117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AFD63B6-068C-42D0-9112-E480C5A05509}"/>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9FB49BC8-573B-4D80-AAE9-59E47ABECD6F}"/>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6228732F-905B-44E4-8F6E-7D0BDC7E80AE}"/>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F9FFF246-7C20-44E1-A135-923AEB81CDA0}"/>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F2628064-5FCF-47A4-8AD7-C8C939AB13EF}"/>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229FFB89-792A-46DA-9C0E-56F65B10EC5F}"/>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40434FF3-3206-4EB1-BA6C-0DC8B2C36342}"/>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C389F67B-452E-4CF0-8F4C-0FEBD0BE89F4}"/>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CB0AA1FF-A7B9-4874-86E6-C03B4067F082}"/>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SEPTEMBER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3894046D-A53A-433F-9F57-BEBC7796911A}"/>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E54F081D-D0C9-45C9-A1D3-4CC5DB34BCBB}"/>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A64E1B38-1DEE-4765-B633-CD80E5AA1996}"/>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34</xdr:row>
      <xdr:rowOff>6350</xdr:rowOff>
    </xdr:from>
    <xdr:to>
      <xdr:col>21</xdr:col>
      <xdr:colOff>714375</xdr:colOff>
      <xdr:row>38</xdr:row>
      <xdr:rowOff>120690</xdr:rowOff>
    </xdr:to>
    <xdr:sp macro="" textlink="">
      <xdr:nvSpPr>
        <xdr:cNvPr id="14" name="Text Box 14">
          <a:extLst>
            <a:ext uri="{FF2B5EF4-FFF2-40B4-BE49-F238E27FC236}">
              <a16:creationId xmlns:a16="http://schemas.microsoft.com/office/drawing/2014/main" id="{D32B143E-66B7-4DB5-AE29-5552989C28B0}"/>
            </a:ext>
          </a:extLst>
        </xdr:cNvPr>
        <xdr:cNvSpPr txBox="1">
          <a:spLocks noChangeArrowheads="1"/>
        </xdr:cNvSpPr>
      </xdr:nvSpPr>
      <xdr:spPr bwMode="auto">
        <a:xfrm>
          <a:off x="38100" y="740410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2270985--&gt; ORDER AGUSTUS'22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2273824--&gt; ORDER SEPTEMBER'22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D1C91078-4A91-4356-8A09-66DEF3B91A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22" name="Line 17">
          <a:extLst>
            <a:ext uri="{FF2B5EF4-FFF2-40B4-BE49-F238E27FC236}">
              <a16:creationId xmlns:a16="http://schemas.microsoft.com/office/drawing/2014/main" id="{261EF0EE-547E-4257-939E-A69A9055E96D}"/>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3" name="Line 17">
          <a:extLst>
            <a:ext uri="{FF2B5EF4-FFF2-40B4-BE49-F238E27FC236}">
              <a16:creationId xmlns:a16="http://schemas.microsoft.com/office/drawing/2014/main" id="{0446FD3D-E2E9-49BE-ACA8-8BDE69E95E2E}"/>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4" name="Line 17">
          <a:extLst>
            <a:ext uri="{FF2B5EF4-FFF2-40B4-BE49-F238E27FC236}">
              <a16:creationId xmlns:a16="http://schemas.microsoft.com/office/drawing/2014/main" id="{13FBCCA7-0DBD-48C1-8AD7-AB1FF354B2C5}"/>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5" name="Line 17">
          <a:extLst>
            <a:ext uri="{FF2B5EF4-FFF2-40B4-BE49-F238E27FC236}">
              <a16:creationId xmlns:a16="http://schemas.microsoft.com/office/drawing/2014/main" id="{9203C31F-8F58-4CA3-AEE8-895CC42FCA4F}"/>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6" name="Line 17">
          <a:extLst>
            <a:ext uri="{FF2B5EF4-FFF2-40B4-BE49-F238E27FC236}">
              <a16:creationId xmlns:a16="http://schemas.microsoft.com/office/drawing/2014/main" id="{E8FB4C0F-3475-46AE-94AC-0C5BA3ED65E0}"/>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7" name="Line 17">
          <a:extLst>
            <a:ext uri="{FF2B5EF4-FFF2-40B4-BE49-F238E27FC236}">
              <a16:creationId xmlns:a16="http://schemas.microsoft.com/office/drawing/2014/main" id="{26E4BC92-03F4-457B-8C90-72A846A6D2FA}"/>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8" name="Line 17">
          <a:extLst>
            <a:ext uri="{FF2B5EF4-FFF2-40B4-BE49-F238E27FC236}">
              <a16:creationId xmlns:a16="http://schemas.microsoft.com/office/drawing/2014/main" id="{D84BA767-98CF-4815-A837-69BBC12BC98A}"/>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9" name="Line 17">
          <a:extLst>
            <a:ext uri="{FF2B5EF4-FFF2-40B4-BE49-F238E27FC236}">
              <a16:creationId xmlns:a16="http://schemas.microsoft.com/office/drawing/2014/main" id="{59787FD8-E80B-4183-8001-FC765A0CCE6D}"/>
            </a:ext>
          </a:extLst>
        </xdr:cNvPr>
        <xdr:cNvSpPr>
          <a:spLocks noChangeShapeType="1"/>
        </xdr:cNvSpPr>
      </xdr:nvSpPr>
      <xdr:spPr bwMode="auto">
        <a:xfrm flipV="1">
          <a:off x="4939393" y="37555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1" name="Line 17">
          <a:extLst>
            <a:ext uri="{FF2B5EF4-FFF2-40B4-BE49-F238E27FC236}">
              <a16:creationId xmlns:a16="http://schemas.microsoft.com/office/drawing/2014/main" id="{6B9BB3D5-4B82-422F-8DE1-0B2C805E71FC}"/>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2" name="Line 17">
          <a:extLst>
            <a:ext uri="{FF2B5EF4-FFF2-40B4-BE49-F238E27FC236}">
              <a16:creationId xmlns:a16="http://schemas.microsoft.com/office/drawing/2014/main" id="{757018B9-CB07-486B-9D52-E7AD373292EB}"/>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3" name="Line 17">
          <a:extLst>
            <a:ext uri="{FF2B5EF4-FFF2-40B4-BE49-F238E27FC236}">
              <a16:creationId xmlns:a16="http://schemas.microsoft.com/office/drawing/2014/main" id="{529613EF-1B4A-4D0C-B3E8-488EF6963B27}"/>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4" name="Line 17">
          <a:extLst>
            <a:ext uri="{FF2B5EF4-FFF2-40B4-BE49-F238E27FC236}">
              <a16:creationId xmlns:a16="http://schemas.microsoft.com/office/drawing/2014/main" id="{99296A36-0879-4C8E-96D4-FF5B97B739AF}"/>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5" name="Line 17">
          <a:extLst>
            <a:ext uri="{FF2B5EF4-FFF2-40B4-BE49-F238E27FC236}">
              <a16:creationId xmlns:a16="http://schemas.microsoft.com/office/drawing/2014/main" id="{D449E9A9-3F56-4CEF-AD86-033524724C5D}"/>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6" name="Line 17">
          <a:extLst>
            <a:ext uri="{FF2B5EF4-FFF2-40B4-BE49-F238E27FC236}">
              <a16:creationId xmlns:a16="http://schemas.microsoft.com/office/drawing/2014/main" id="{E78A00A3-0F07-4E00-B56E-2AFA46315B40}"/>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19</xdr:row>
      <xdr:rowOff>161471</xdr:rowOff>
    </xdr:from>
    <xdr:to>
      <xdr:col>4</xdr:col>
      <xdr:colOff>599168</xdr:colOff>
      <xdr:row>19</xdr:row>
      <xdr:rowOff>170996</xdr:rowOff>
    </xdr:to>
    <xdr:sp macro="" textlink="">
      <xdr:nvSpPr>
        <xdr:cNvPr id="37" name="Line 17">
          <a:extLst>
            <a:ext uri="{FF2B5EF4-FFF2-40B4-BE49-F238E27FC236}">
              <a16:creationId xmlns:a16="http://schemas.microsoft.com/office/drawing/2014/main" id="{0782CDDA-FFF3-4923-B24A-B9E7E6A1A8FD}"/>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6F7A650F-4623-4EFB-8930-739E01EA65E6}"/>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317C5EB2-A660-42E5-94FA-964CA2F19269}"/>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30A380DE-186F-4155-88A1-D8986EC61264}"/>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AA1269BB-EA92-44BC-BEFE-59FEAEF5B4BC}"/>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3160C96E-1D06-4B73-92B2-0D580D7DC065}"/>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39FDE3B6-72EB-4718-974A-3CE3EE446090}"/>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BE70D6EA-B310-4CB1-B8D5-EA85668C7A82}"/>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73239128-2AC2-4C77-AC75-5A5CB5D2FE76}"/>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A15FE173-DB5D-4FE6-8276-D4137616BB0C}"/>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SEPTEMBER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83AD459D-4991-4990-8808-BCA32D4F68AC}"/>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6F84742F-E14E-4927-B7F2-03C6264FD379}"/>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61D8D255-4559-44DA-94AC-D76D034D91AE}"/>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34</xdr:row>
      <xdr:rowOff>6351</xdr:rowOff>
    </xdr:from>
    <xdr:to>
      <xdr:col>21</xdr:col>
      <xdr:colOff>714375</xdr:colOff>
      <xdr:row>36</xdr:row>
      <xdr:rowOff>141943</xdr:rowOff>
    </xdr:to>
    <xdr:sp macro="" textlink="">
      <xdr:nvSpPr>
        <xdr:cNvPr id="14" name="Text Box 14">
          <a:extLst>
            <a:ext uri="{FF2B5EF4-FFF2-40B4-BE49-F238E27FC236}">
              <a16:creationId xmlns:a16="http://schemas.microsoft.com/office/drawing/2014/main" id="{E5607545-E8F0-4B34-9129-EECD51D7833C}"/>
            </a:ext>
          </a:extLst>
        </xdr:cNvPr>
        <xdr:cNvSpPr txBox="1">
          <a:spLocks noChangeArrowheads="1"/>
        </xdr:cNvSpPr>
      </xdr:nvSpPr>
      <xdr:spPr bwMode="auto">
        <a:xfrm>
          <a:off x="38100" y="6580469"/>
          <a:ext cx="14616393" cy="44935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AF69B70C-EC4C-4158-89C4-B85B6C86BD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34417D7-069E-43A3-9651-4709E407AB0E}"/>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8064F880-92EC-4960-9726-95DF82A340C6}"/>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D2DFDC81-1E83-483D-863D-A183536AEEB9}"/>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27A1EB03-B3DF-4E9F-8ED2-AF5BA99C56A3}"/>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718774D-6CE2-4E83-A748-BFE506849A8F}"/>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FF328D5D-42E7-4467-978D-D1B816BD861B}"/>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B60134AE-0450-4E67-81D9-C4CF4574706C}"/>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AF9BA403-68BA-49EA-916F-82046D632BEB}"/>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65A22604-BE6F-46FC-BE1B-E9BE0AB1ACD2}"/>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SEPTEMBER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97A88410-8C04-4BD7-A658-8C985562CDF9}"/>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D7A1B036-45A0-42E2-B9A0-995F9E8F7640}"/>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DF70E526-5C53-4FE5-B4CC-FFA81B556116}"/>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34</xdr:row>
      <xdr:rowOff>6351</xdr:rowOff>
    </xdr:from>
    <xdr:to>
      <xdr:col>21</xdr:col>
      <xdr:colOff>714375</xdr:colOff>
      <xdr:row>36</xdr:row>
      <xdr:rowOff>141943</xdr:rowOff>
    </xdr:to>
    <xdr:sp macro="" textlink="">
      <xdr:nvSpPr>
        <xdr:cNvPr id="14" name="Text Box 14">
          <a:extLst>
            <a:ext uri="{FF2B5EF4-FFF2-40B4-BE49-F238E27FC236}">
              <a16:creationId xmlns:a16="http://schemas.microsoft.com/office/drawing/2014/main" id="{BF7259BD-F02C-4290-94B5-BCF1B7097F67}"/>
            </a:ext>
          </a:extLst>
        </xdr:cNvPr>
        <xdr:cNvSpPr txBox="1">
          <a:spLocks noChangeArrowheads="1"/>
        </xdr:cNvSpPr>
      </xdr:nvSpPr>
      <xdr:spPr bwMode="auto">
        <a:xfrm>
          <a:off x="38100" y="6584951"/>
          <a:ext cx="14608175" cy="45309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46AAB629-070A-4DFE-BB86-D094452193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1C95283C-CCF0-4064-B7AC-D65E061E654E}"/>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AC1452FD-7DE6-460E-AC5F-616C20F56EF2}"/>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7F81AC14-24D0-40B1-823D-B45CF53593C2}"/>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3F577E75-9A63-43AE-A969-52DE4E5F6B2A}"/>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E3777F1D-55C4-44D5-90F1-D447E12FFE60}"/>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D12AC8FC-92B5-4A2B-A2D9-347AA29B3595}"/>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6EE6D163-5E02-43A9-8ECF-A72619EF4647}"/>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B02977DD-6944-47EB-8F1F-869C98724D0C}"/>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24CD1405-EFF5-491E-B9E7-B9C3E3BD14ED}"/>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SEPTEMBER 004</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5FCACE4-ACF1-4565-9913-76CFACD477BF}"/>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85CB5733-4A67-4B20-8742-1648570FC1CE}"/>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C4B68030-3C8F-48CF-9ED4-C5479E4A2521}"/>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38</xdr:row>
      <xdr:rowOff>6350</xdr:rowOff>
    </xdr:from>
    <xdr:to>
      <xdr:col>21</xdr:col>
      <xdr:colOff>714375</xdr:colOff>
      <xdr:row>42</xdr:row>
      <xdr:rowOff>120690</xdr:rowOff>
    </xdr:to>
    <xdr:sp macro="" textlink="">
      <xdr:nvSpPr>
        <xdr:cNvPr id="14" name="Text Box 14">
          <a:extLst>
            <a:ext uri="{FF2B5EF4-FFF2-40B4-BE49-F238E27FC236}">
              <a16:creationId xmlns:a16="http://schemas.microsoft.com/office/drawing/2014/main" id="{80D5484A-B91E-447F-8519-55C38FE4FA36}"/>
            </a:ext>
          </a:extLst>
        </xdr:cNvPr>
        <xdr:cNvSpPr txBox="1">
          <a:spLocks noChangeArrowheads="1"/>
        </xdr:cNvSpPr>
      </xdr:nvSpPr>
      <xdr:spPr bwMode="auto">
        <a:xfrm>
          <a:off x="38100" y="65849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2270985--&gt; ORDER AGUSTUS'22</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2273824--&gt; ORDER SEPTEMBER'22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10E9FA46-C3AA-4E2C-B5FD-AE90A180C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16" name="Line 17">
          <a:extLst>
            <a:ext uri="{FF2B5EF4-FFF2-40B4-BE49-F238E27FC236}">
              <a16:creationId xmlns:a16="http://schemas.microsoft.com/office/drawing/2014/main" id="{3CFD7BF5-DD57-451D-8B65-DAD99D2CAA54}"/>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7" name="Line 17">
          <a:extLst>
            <a:ext uri="{FF2B5EF4-FFF2-40B4-BE49-F238E27FC236}">
              <a16:creationId xmlns:a16="http://schemas.microsoft.com/office/drawing/2014/main" id="{FE3246A3-64B2-4C71-B7FD-9187146A8773}"/>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8" name="Line 17">
          <a:extLst>
            <a:ext uri="{FF2B5EF4-FFF2-40B4-BE49-F238E27FC236}">
              <a16:creationId xmlns:a16="http://schemas.microsoft.com/office/drawing/2014/main" id="{017FA3CF-10C8-4068-B741-BAF08397721A}"/>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19" name="Line 17">
          <a:extLst>
            <a:ext uri="{FF2B5EF4-FFF2-40B4-BE49-F238E27FC236}">
              <a16:creationId xmlns:a16="http://schemas.microsoft.com/office/drawing/2014/main" id="{0E4A0854-E45B-4BAD-AC4A-8E84ECFF5729}"/>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0" name="Line 17">
          <a:extLst>
            <a:ext uri="{FF2B5EF4-FFF2-40B4-BE49-F238E27FC236}">
              <a16:creationId xmlns:a16="http://schemas.microsoft.com/office/drawing/2014/main" id="{4C6E84B1-EA15-474B-9FEA-03C20B923684}"/>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1" name="Line 17">
          <a:extLst>
            <a:ext uri="{FF2B5EF4-FFF2-40B4-BE49-F238E27FC236}">
              <a16:creationId xmlns:a16="http://schemas.microsoft.com/office/drawing/2014/main" id="{796AADAD-1EC2-4650-9CA0-B0498B44E9DA}"/>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2" name="Line 17">
          <a:extLst>
            <a:ext uri="{FF2B5EF4-FFF2-40B4-BE49-F238E27FC236}">
              <a16:creationId xmlns:a16="http://schemas.microsoft.com/office/drawing/2014/main" id="{F89E18CE-661C-43A5-A750-C782BECB4304}"/>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23" name="Line 17">
          <a:extLst>
            <a:ext uri="{FF2B5EF4-FFF2-40B4-BE49-F238E27FC236}">
              <a16:creationId xmlns:a16="http://schemas.microsoft.com/office/drawing/2014/main" id="{02133DFA-4478-4095-86BB-A1455D5292CD}"/>
            </a:ext>
          </a:extLst>
        </xdr:cNvPr>
        <xdr:cNvSpPr>
          <a:spLocks noChangeShapeType="1"/>
        </xdr:cNvSpPr>
      </xdr:nvSpPr>
      <xdr:spPr bwMode="auto">
        <a:xfrm flipV="1">
          <a:off x="4939393" y="32158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1" name="Line 17">
          <a:extLst>
            <a:ext uri="{FF2B5EF4-FFF2-40B4-BE49-F238E27FC236}">
              <a16:creationId xmlns:a16="http://schemas.microsoft.com/office/drawing/2014/main" id="{634A5636-627A-4EF4-8362-E1068161923D}"/>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2" name="Line 17">
          <a:extLst>
            <a:ext uri="{FF2B5EF4-FFF2-40B4-BE49-F238E27FC236}">
              <a16:creationId xmlns:a16="http://schemas.microsoft.com/office/drawing/2014/main" id="{D771C282-2293-45EE-9421-F2B40A21656D}"/>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3" name="Line 17">
          <a:extLst>
            <a:ext uri="{FF2B5EF4-FFF2-40B4-BE49-F238E27FC236}">
              <a16:creationId xmlns:a16="http://schemas.microsoft.com/office/drawing/2014/main" id="{A60E63B6-4BC7-4631-94F1-31D2B1FA5D34}"/>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4" name="Line 17">
          <a:extLst>
            <a:ext uri="{FF2B5EF4-FFF2-40B4-BE49-F238E27FC236}">
              <a16:creationId xmlns:a16="http://schemas.microsoft.com/office/drawing/2014/main" id="{63ED5844-1236-4FD3-88A4-509AA6B39D01}"/>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5" name="Line 17">
          <a:extLst>
            <a:ext uri="{FF2B5EF4-FFF2-40B4-BE49-F238E27FC236}">
              <a16:creationId xmlns:a16="http://schemas.microsoft.com/office/drawing/2014/main" id="{813F5F2F-F0DD-4D15-A135-F3E9776D1A0D}"/>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6" name="Line 17">
          <a:extLst>
            <a:ext uri="{FF2B5EF4-FFF2-40B4-BE49-F238E27FC236}">
              <a16:creationId xmlns:a16="http://schemas.microsoft.com/office/drawing/2014/main" id="{DFFA4D80-288C-4A0C-AB52-4C01BB6A5993}"/>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7" name="Line 17">
          <a:extLst>
            <a:ext uri="{FF2B5EF4-FFF2-40B4-BE49-F238E27FC236}">
              <a16:creationId xmlns:a16="http://schemas.microsoft.com/office/drawing/2014/main" id="{EA71A558-AFF6-4361-9364-D1D5B81FBD53}"/>
            </a:ext>
          </a:extLst>
        </xdr:cNvPr>
        <xdr:cNvSpPr>
          <a:spLocks noChangeShapeType="1"/>
        </xdr:cNvSpPr>
      </xdr:nvSpPr>
      <xdr:spPr bwMode="auto">
        <a:xfrm flipV="1">
          <a:off x="4936778" y="347841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9CC8ED0-93D1-4473-8A3F-72DB0FA05B54}"/>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1CE2F924-6078-4AA0-9ACA-9D56E567DA51}"/>
            </a:ext>
          </a:extLst>
        </xdr:cNvPr>
        <xdr:cNvSpPr>
          <a:spLocks noChangeShapeType="1"/>
        </xdr:cNvSpPr>
      </xdr:nvSpPr>
      <xdr:spPr bwMode="auto">
        <a:xfrm flipV="1">
          <a:off x="46609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E398DEE6-E8A4-4D76-9467-1BDEA0529F6D}"/>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183998E8-71CF-4480-AF3B-4DCCBDD25720}"/>
            </a:ext>
          </a:extLst>
        </xdr:cNvPr>
        <xdr:cNvSpPr>
          <a:spLocks noChangeShapeType="1"/>
        </xdr:cNvSpPr>
      </xdr:nvSpPr>
      <xdr:spPr bwMode="auto">
        <a:xfrm flipV="1">
          <a:off x="71405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A9CCF845-EF15-45A1-8587-11FF39C904D7}"/>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6C329A33-9A33-4D2C-8EB1-F86441E17F47}"/>
            </a:ext>
          </a:extLst>
        </xdr:cNvPr>
        <xdr:cNvSpPr txBox="1">
          <a:spLocks noChangeArrowheads="1"/>
        </xdr:cNvSpPr>
      </xdr:nvSpPr>
      <xdr:spPr bwMode="auto">
        <a:xfrm>
          <a:off x="0" y="411629"/>
          <a:ext cx="32353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BA3960D0-6F52-4282-AF15-0C8332C749FC}"/>
            </a:ext>
          </a:extLst>
        </xdr:cNvPr>
        <xdr:cNvSpPr>
          <a:spLocks noChangeShapeType="1"/>
        </xdr:cNvSpPr>
      </xdr:nvSpPr>
      <xdr:spPr bwMode="auto">
        <a:xfrm flipV="1">
          <a:off x="60102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B0703E1F-9100-4760-91A6-FD8CEDB970D8}"/>
            </a:ext>
          </a:extLst>
        </xdr:cNvPr>
        <xdr:cNvSpPr>
          <a:spLocks noChangeShapeType="1"/>
        </xdr:cNvSpPr>
      </xdr:nvSpPr>
      <xdr:spPr bwMode="auto">
        <a:xfrm flipV="1">
          <a:off x="43751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99786</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D448E286-7CF1-46D3-A922-B57E2A7FFC1B}"/>
            </a:ext>
          </a:extLst>
        </xdr:cNvPr>
        <xdr:cNvSpPr txBox="1">
          <a:spLocks noChangeArrowheads="1"/>
        </xdr:cNvSpPr>
      </xdr:nvSpPr>
      <xdr:spPr bwMode="auto">
        <a:xfrm>
          <a:off x="12209689" y="436336"/>
          <a:ext cx="2511425" cy="244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1200" b="1" i="0" u="none" strike="noStrike" baseline="0">
              <a:solidFill>
                <a:srgbClr val="000000"/>
              </a:solidFill>
              <a:latin typeface="Arial"/>
              <a:cs typeface="Arial"/>
            </a:rPr>
            <a:t>NO : 2022 SEPTEMBER 005</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2DFECAC2-EA8C-46FA-88A3-A116415722CF}"/>
            </a:ext>
          </a:extLst>
        </xdr:cNvPr>
        <xdr:cNvSpPr>
          <a:spLocks noChangeShapeType="1"/>
        </xdr:cNvSpPr>
      </xdr:nvSpPr>
      <xdr:spPr bwMode="auto">
        <a:xfrm flipV="1">
          <a:off x="62103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CD5D82E9-B832-42A3-AB9C-4AE2F9B00AC9}"/>
            </a:ext>
          </a:extLst>
        </xdr:cNvPr>
        <xdr:cNvSpPr>
          <a:spLocks noChangeShapeType="1"/>
        </xdr:cNvSpPr>
      </xdr:nvSpPr>
      <xdr:spPr bwMode="auto">
        <a:xfrm flipV="1">
          <a:off x="71882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E63D36FC-1CDD-4B9A-8185-021F6C06D714}"/>
            </a:ext>
          </a:extLst>
        </xdr:cNvPr>
        <xdr:cNvSpPr>
          <a:spLocks noChangeShapeType="1"/>
        </xdr:cNvSpPr>
      </xdr:nvSpPr>
      <xdr:spPr bwMode="auto">
        <a:xfrm flipV="1">
          <a:off x="73691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D051138F-0195-497F-818B-961683A1B435}"/>
            </a:ext>
          </a:extLst>
        </xdr:cNvPr>
        <xdr:cNvSpPr txBox="1">
          <a:spLocks noChangeArrowheads="1"/>
        </xdr:cNvSpPr>
      </xdr:nvSpPr>
      <xdr:spPr bwMode="auto">
        <a:xfrm>
          <a:off x="38100" y="7677150"/>
          <a:ext cx="14608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2273824--&gt; ORDER SEPTEMBER'22</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3A4E146D-A6F2-441A-AC39-8A4A818B00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18</xdr:row>
      <xdr:rowOff>161471</xdr:rowOff>
    </xdr:from>
    <xdr:to>
      <xdr:col>4</xdr:col>
      <xdr:colOff>599168</xdr:colOff>
      <xdr:row>18</xdr:row>
      <xdr:rowOff>170996</xdr:rowOff>
    </xdr:to>
    <xdr:sp macro="" textlink="">
      <xdr:nvSpPr>
        <xdr:cNvPr id="31" name="Line 17">
          <a:extLst>
            <a:ext uri="{FF2B5EF4-FFF2-40B4-BE49-F238E27FC236}">
              <a16:creationId xmlns:a16="http://schemas.microsoft.com/office/drawing/2014/main" id="{2C5B40E0-3F03-49C4-BDC7-BEFCEC6FFE2C}"/>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2" name="Line 17">
          <a:extLst>
            <a:ext uri="{FF2B5EF4-FFF2-40B4-BE49-F238E27FC236}">
              <a16:creationId xmlns:a16="http://schemas.microsoft.com/office/drawing/2014/main" id="{B4729840-418E-4524-A839-4CDAF52713CF}"/>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3" name="Line 17">
          <a:extLst>
            <a:ext uri="{FF2B5EF4-FFF2-40B4-BE49-F238E27FC236}">
              <a16:creationId xmlns:a16="http://schemas.microsoft.com/office/drawing/2014/main" id="{48D0FEA9-C444-450F-82E2-A0FFD5633AF8}"/>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4" name="Line 17">
          <a:extLst>
            <a:ext uri="{FF2B5EF4-FFF2-40B4-BE49-F238E27FC236}">
              <a16:creationId xmlns:a16="http://schemas.microsoft.com/office/drawing/2014/main" id="{0476C2DC-4559-4AD0-994C-CF3134BC9480}"/>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5" name="Line 17">
          <a:extLst>
            <a:ext uri="{FF2B5EF4-FFF2-40B4-BE49-F238E27FC236}">
              <a16:creationId xmlns:a16="http://schemas.microsoft.com/office/drawing/2014/main" id="{B473BE32-8F0F-415A-B237-990647482091}"/>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6" name="Line 17">
          <a:extLst>
            <a:ext uri="{FF2B5EF4-FFF2-40B4-BE49-F238E27FC236}">
              <a16:creationId xmlns:a16="http://schemas.microsoft.com/office/drawing/2014/main" id="{961C2E0E-2FE8-47D4-9537-C4CCC72E8421}"/>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7" name="Line 17">
          <a:extLst>
            <a:ext uri="{FF2B5EF4-FFF2-40B4-BE49-F238E27FC236}">
              <a16:creationId xmlns:a16="http://schemas.microsoft.com/office/drawing/2014/main" id="{D86E6834-6711-44A1-B826-4A1E9A6137A7}"/>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18</xdr:row>
      <xdr:rowOff>161471</xdr:rowOff>
    </xdr:from>
    <xdr:to>
      <xdr:col>4</xdr:col>
      <xdr:colOff>599168</xdr:colOff>
      <xdr:row>18</xdr:row>
      <xdr:rowOff>170996</xdr:rowOff>
    </xdr:to>
    <xdr:sp macro="" textlink="">
      <xdr:nvSpPr>
        <xdr:cNvPr id="38" name="Line 17">
          <a:extLst>
            <a:ext uri="{FF2B5EF4-FFF2-40B4-BE49-F238E27FC236}">
              <a16:creationId xmlns:a16="http://schemas.microsoft.com/office/drawing/2014/main" id="{A340BF68-737E-4A6C-AD98-C4CEBCF56E5F}"/>
            </a:ext>
          </a:extLst>
        </xdr:cNvPr>
        <xdr:cNvSpPr>
          <a:spLocks noChangeShapeType="1"/>
        </xdr:cNvSpPr>
      </xdr:nvSpPr>
      <xdr:spPr bwMode="auto">
        <a:xfrm flipV="1">
          <a:off x="4936778" y="3202000"/>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39" name="Line 17">
          <a:extLst>
            <a:ext uri="{FF2B5EF4-FFF2-40B4-BE49-F238E27FC236}">
              <a16:creationId xmlns:a16="http://schemas.microsoft.com/office/drawing/2014/main" id="{6E73CC93-3049-42C3-B62B-70877D27E46A}"/>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40" name="Line 17">
          <a:extLst>
            <a:ext uri="{FF2B5EF4-FFF2-40B4-BE49-F238E27FC236}">
              <a16:creationId xmlns:a16="http://schemas.microsoft.com/office/drawing/2014/main" id="{F64E956D-26E6-496B-9371-596C86F79FB0}"/>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41" name="Line 17">
          <a:extLst>
            <a:ext uri="{FF2B5EF4-FFF2-40B4-BE49-F238E27FC236}">
              <a16:creationId xmlns:a16="http://schemas.microsoft.com/office/drawing/2014/main" id="{6BA8FBE7-A81C-4562-B141-6C6C83016A44}"/>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42" name="Line 17">
          <a:extLst>
            <a:ext uri="{FF2B5EF4-FFF2-40B4-BE49-F238E27FC236}">
              <a16:creationId xmlns:a16="http://schemas.microsoft.com/office/drawing/2014/main" id="{71F85EFA-A7FA-46ED-8909-F417161BF250}"/>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43" name="Line 17">
          <a:extLst>
            <a:ext uri="{FF2B5EF4-FFF2-40B4-BE49-F238E27FC236}">
              <a16:creationId xmlns:a16="http://schemas.microsoft.com/office/drawing/2014/main" id="{E01A1FB5-B41F-4DFF-8C02-2D68151642A7}"/>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44" name="Line 17">
          <a:extLst>
            <a:ext uri="{FF2B5EF4-FFF2-40B4-BE49-F238E27FC236}">
              <a16:creationId xmlns:a16="http://schemas.microsoft.com/office/drawing/2014/main" id="{3EA48E36-9F2F-4EAF-A236-C181AA1D271C}"/>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45" name="Line 17">
          <a:extLst>
            <a:ext uri="{FF2B5EF4-FFF2-40B4-BE49-F238E27FC236}">
              <a16:creationId xmlns:a16="http://schemas.microsoft.com/office/drawing/2014/main" id="{33C8782E-171D-45C5-8CFD-361D5C344344}"/>
            </a:ext>
          </a:extLst>
        </xdr:cNvPr>
        <xdr:cNvSpPr>
          <a:spLocks noChangeShapeType="1"/>
        </xdr:cNvSpPr>
      </xdr:nvSpPr>
      <xdr:spPr bwMode="auto">
        <a:xfrm flipV="1">
          <a:off x="4936778" y="375482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F536E350-CEAC-4311-A052-698F5571F939}"/>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8B3A54B-3376-49B7-91A4-CACBACC710DC}"/>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BBA6FFEE-D690-4A28-9B63-6BC77DA9443E}"/>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6C811A6-DFE0-47CD-B7D4-50C2B90DEEFF}"/>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BB5DAD6-9EBC-42FF-AE7F-672EC245FC58}"/>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C657EC8-F7F4-4321-B2DD-AE619ED7FE95}"/>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7297509E-EDD7-40EF-9E2A-60BEE1FEAE5A}"/>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D3F38928-814F-4E3E-8FBE-9F228D349853}"/>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8142BB5D-31E1-4E1F-A102-3DC15AC1E2CE}"/>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OKTOBER 003</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77A35987-0FF8-40BC-A1A8-6BB48ABE98D7}"/>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F9998201-ED13-4BA8-A126-2F8DE98B27A6}"/>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7F40BCA9-D1A0-4538-BEB6-E71D1B8016A8}"/>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6350</xdr:rowOff>
    </xdr:from>
    <xdr:to>
      <xdr:col>21</xdr:col>
      <xdr:colOff>714375</xdr:colOff>
      <xdr:row>45</xdr:row>
      <xdr:rowOff>120690</xdr:rowOff>
    </xdr:to>
    <xdr:sp macro="" textlink="">
      <xdr:nvSpPr>
        <xdr:cNvPr id="14" name="Text Box 14">
          <a:extLst>
            <a:ext uri="{FF2B5EF4-FFF2-40B4-BE49-F238E27FC236}">
              <a16:creationId xmlns:a16="http://schemas.microsoft.com/office/drawing/2014/main" id="{9D0BDDFE-DFA5-47F3-9D43-73CB610E3857}"/>
            </a:ext>
          </a:extLst>
        </xdr:cNvPr>
        <xdr:cNvSpPr txBox="1">
          <a:spLocks noChangeArrowheads="1"/>
        </xdr:cNvSpPr>
      </xdr:nvSpPr>
      <xdr:spPr bwMode="auto">
        <a:xfrm>
          <a:off x="38100" y="73279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2241498--&gt; ORDER SEPTEMBER'21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2243775--&gt; ORDER OKTOBER'21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211083AC-2F80-4D41-9D75-9BD605BEF9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161471</xdr:rowOff>
    </xdr:from>
    <xdr:to>
      <xdr:col>4</xdr:col>
      <xdr:colOff>626382</xdr:colOff>
      <xdr:row>18</xdr:row>
      <xdr:rowOff>170996</xdr:rowOff>
    </xdr:to>
    <xdr:sp macro="" textlink="">
      <xdr:nvSpPr>
        <xdr:cNvPr id="16" name="Line 17">
          <a:extLst>
            <a:ext uri="{FF2B5EF4-FFF2-40B4-BE49-F238E27FC236}">
              <a16:creationId xmlns:a16="http://schemas.microsoft.com/office/drawing/2014/main" id="{22048BF7-A416-4F96-AA4B-5D20C11750B1}"/>
            </a:ext>
          </a:extLst>
        </xdr:cNvPr>
        <xdr:cNvSpPr>
          <a:spLocks noChangeShapeType="1"/>
        </xdr:cNvSpPr>
      </xdr:nvSpPr>
      <xdr:spPr bwMode="auto">
        <a:xfrm flipV="1">
          <a:off x="5017407" y="376192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197757</xdr:colOff>
      <xdr:row>20</xdr:row>
      <xdr:rowOff>161471</xdr:rowOff>
    </xdr:from>
    <xdr:to>
      <xdr:col>4</xdr:col>
      <xdr:colOff>626382</xdr:colOff>
      <xdr:row>20</xdr:row>
      <xdr:rowOff>170996</xdr:rowOff>
    </xdr:to>
    <xdr:sp macro="" textlink="">
      <xdr:nvSpPr>
        <xdr:cNvPr id="18" name="Line 17">
          <a:extLst>
            <a:ext uri="{FF2B5EF4-FFF2-40B4-BE49-F238E27FC236}">
              <a16:creationId xmlns:a16="http://schemas.microsoft.com/office/drawing/2014/main" id="{082ED4B2-C1BC-422F-BA25-A4EA61474E8B}"/>
            </a:ext>
          </a:extLst>
        </xdr:cNvPr>
        <xdr:cNvSpPr>
          <a:spLocks noChangeShapeType="1"/>
        </xdr:cNvSpPr>
      </xdr:nvSpPr>
      <xdr:spPr bwMode="auto">
        <a:xfrm flipV="1">
          <a:off x="5023757" y="3790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C7C27B15-467D-4A9A-B78B-7F59ACAABB25}"/>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54A6586-7D7C-4628-9BEA-64DDD46FFD93}"/>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16BF90B5-5DD3-4DDF-AC27-E764061E32EC}"/>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392AA807-A79E-4FEF-851A-2D93A8B46F51}"/>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B526D9B-30A0-45D8-A6EF-73819E0CD6CD}"/>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73D2744F-6483-4B9E-90B1-942E4C69379D}"/>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5AEC676D-0E57-4009-9750-2B84DC749BA2}"/>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F87B9CC2-09A4-43FC-A9E7-9C02FFB3960F}"/>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1E51C3A4-551F-4BF1-BA07-5414ED60F679}"/>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NOVEMBER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B71D71F7-B5BE-463A-B669-2F0B236F4B4C}"/>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ED30B209-A21F-4470-A819-53D7CC5ABC4C}"/>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E2B44360-22CC-4469-8179-86027A8FECB4}"/>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39</xdr:row>
      <xdr:rowOff>6350</xdr:rowOff>
    </xdr:from>
    <xdr:to>
      <xdr:col>21</xdr:col>
      <xdr:colOff>714375</xdr:colOff>
      <xdr:row>43</xdr:row>
      <xdr:rowOff>120690</xdr:rowOff>
    </xdr:to>
    <xdr:sp macro="" textlink="">
      <xdr:nvSpPr>
        <xdr:cNvPr id="14" name="Text Box 14">
          <a:extLst>
            <a:ext uri="{FF2B5EF4-FFF2-40B4-BE49-F238E27FC236}">
              <a16:creationId xmlns:a16="http://schemas.microsoft.com/office/drawing/2014/main" id="{D6B62CE3-C988-4FD0-80AD-D4CDC3532AEF}"/>
            </a:ext>
          </a:extLst>
        </xdr:cNvPr>
        <xdr:cNvSpPr txBox="1">
          <a:spLocks noChangeArrowheads="1"/>
        </xdr:cNvSpPr>
      </xdr:nvSpPr>
      <xdr:spPr bwMode="auto">
        <a:xfrm>
          <a:off x="38100" y="84201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2241498--&gt; ORDER SEPTEMBER'21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2243775--&gt; ORDER OKTOBER'21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BEFAD6F3-E57E-4A5F-B6C2-D9CFED3013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197757</xdr:colOff>
      <xdr:row>18</xdr:row>
      <xdr:rowOff>161471</xdr:rowOff>
    </xdr:from>
    <xdr:to>
      <xdr:col>4</xdr:col>
      <xdr:colOff>626382</xdr:colOff>
      <xdr:row>18</xdr:row>
      <xdr:rowOff>170996</xdr:rowOff>
    </xdr:to>
    <xdr:sp macro="" textlink="">
      <xdr:nvSpPr>
        <xdr:cNvPr id="18" name="Line 17">
          <a:extLst>
            <a:ext uri="{FF2B5EF4-FFF2-40B4-BE49-F238E27FC236}">
              <a16:creationId xmlns:a16="http://schemas.microsoft.com/office/drawing/2014/main" id="{895BE5F3-844C-4F48-B0E4-DDF4263C16F7}"/>
            </a:ext>
          </a:extLst>
        </xdr:cNvPr>
        <xdr:cNvSpPr>
          <a:spLocks noChangeShapeType="1"/>
        </xdr:cNvSpPr>
      </xdr:nvSpPr>
      <xdr:spPr bwMode="auto">
        <a:xfrm flipV="1">
          <a:off x="5023757" y="4334328"/>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197757</xdr:colOff>
      <xdr:row>20</xdr:row>
      <xdr:rowOff>161471</xdr:rowOff>
    </xdr:from>
    <xdr:to>
      <xdr:col>4</xdr:col>
      <xdr:colOff>626382</xdr:colOff>
      <xdr:row>20</xdr:row>
      <xdr:rowOff>170996</xdr:rowOff>
    </xdr:to>
    <xdr:sp macro="" textlink="">
      <xdr:nvSpPr>
        <xdr:cNvPr id="20" name="Line 17">
          <a:extLst>
            <a:ext uri="{FF2B5EF4-FFF2-40B4-BE49-F238E27FC236}">
              <a16:creationId xmlns:a16="http://schemas.microsoft.com/office/drawing/2014/main" id="{2A2DBCE9-7F8C-433B-90D4-C1E1C5146A16}"/>
            </a:ext>
          </a:extLst>
        </xdr:cNvPr>
        <xdr:cNvSpPr>
          <a:spLocks noChangeShapeType="1"/>
        </xdr:cNvSpPr>
      </xdr:nvSpPr>
      <xdr:spPr bwMode="auto">
        <a:xfrm flipV="1">
          <a:off x="5023757" y="4071257"/>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B08B3670-DE70-4BDA-A7FA-A5DC05416275}"/>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E0A24551-8030-4DC0-AB83-49D99C03CE38}"/>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0948D08-68E1-42C5-BC73-DDD77A09DDC7}"/>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77B671ED-B324-4899-8498-65410ED102B2}"/>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A41D1974-E1C0-4A2A-B044-9E8BBD498F1E}"/>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9452F3C6-C34F-4AD6-AA1B-508AFF34F77B}"/>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81CBC4B0-D9A5-4562-848A-9E46F52A2277}"/>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4B18ADCB-EF69-4692-BC13-23FFC2008F1C}"/>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4C868A27-0DF5-406D-921E-C7FE1C5DFB1C}"/>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NOVEMBER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6C94B9FB-404F-48D2-A9CF-E81F655DC29B}"/>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A5C9421-F02C-4B0B-A57C-FE3D67674324}"/>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A577F9CC-333F-4274-B22F-0DBD2CA331CB}"/>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8468F925-7D82-413E-BAED-CDCD08EFFB7A}"/>
            </a:ext>
          </a:extLst>
        </xdr:cNvPr>
        <xdr:cNvSpPr txBox="1">
          <a:spLocks noChangeArrowheads="1"/>
        </xdr:cNvSpPr>
      </xdr:nvSpPr>
      <xdr:spPr bwMode="auto">
        <a:xfrm>
          <a:off x="38100" y="78740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2243775--&gt; ORDER OKTOBER'21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2246793-&gt; ORDER NOVEMBER'21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0C743004-020F-4C7D-BDD7-51AE43577C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170543</xdr:colOff>
      <xdr:row>20</xdr:row>
      <xdr:rowOff>161471</xdr:rowOff>
    </xdr:from>
    <xdr:to>
      <xdr:col>4</xdr:col>
      <xdr:colOff>599168</xdr:colOff>
      <xdr:row>20</xdr:row>
      <xdr:rowOff>170996</xdr:rowOff>
    </xdr:to>
    <xdr:sp macro="" textlink="">
      <xdr:nvSpPr>
        <xdr:cNvPr id="16" name="Line 17">
          <a:extLst>
            <a:ext uri="{FF2B5EF4-FFF2-40B4-BE49-F238E27FC236}">
              <a16:creationId xmlns:a16="http://schemas.microsoft.com/office/drawing/2014/main" id="{0AA31D5D-02D1-46B6-B4AA-A445328D0674}"/>
            </a:ext>
          </a:extLst>
        </xdr:cNvPr>
        <xdr:cNvSpPr>
          <a:spLocks noChangeShapeType="1"/>
        </xdr:cNvSpPr>
      </xdr:nvSpPr>
      <xdr:spPr bwMode="auto">
        <a:xfrm flipV="1">
          <a:off x="4996543" y="3790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177800</xdr:colOff>
      <xdr:row>18</xdr:row>
      <xdr:rowOff>141514</xdr:rowOff>
    </xdr:from>
    <xdr:to>
      <xdr:col>4</xdr:col>
      <xdr:colOff>606425</xdr:colOff>
      <xdr:row>18</xdr:row>
      <xdr:rowOff>151039</xdr:rowOff>
    </xdr:to>
    <xdr:sp macro="" textlink="">
      <xdr:nvSpPr>
        <xdr:cNvPr id="18" name="Line 17">
          <a:extLst>
            <a:ext uri="{FF2B5EF4-FFF2-40B4-BE49-F238E27FC236}">
              <a16:creationId xmlns:a16="http://schemas.microsoft.com/office/drawing/2014/main" id="{2A8B7A3F-6A49-4A6A-BA3F-CA1E5DE6FE41}"/>
            </a:ext>
          </a:extLst>
        </xdr:cNvPr>
        <xdr:cNvSpPr>
          <a:spLocks noChangeShapeType="1"/>
        </xdr:cNvSpPr>
      </xdr:nvSpPr>
      <xdr:spPr bwMode="auto">
        <a:xfrm flipV="1">
          <a:off x="5003800" y="3234871"/>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69F38447-CCA2-4A91-B799-98AB82923092}"/>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6B361294-D465-4BA6-A958-F7B4AC220FB6}"/>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A57FD018-4B31-4574-BF29-8CE79CCEF557}"/>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B02ADFB5-2571-4157-9938-9F56C34A3EB9}"/>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F684E628-5601-4D7D-B7EF-2C360635E858}"/>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980B493-ED0E-48F9-B47B-59B362A793A0}"/>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2227CB3F-BC22-4091-BE2A-056DCBE61010}"/>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CE3544E1-AA94-4025-9244-F09B33EF79F9}"/>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A4DE03AA-6164-4A1E-ABE7-3E2046810AA5}"/>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DESEMBER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F11ABC3A-A104-4AB9-9DB1-3965960CDDC1}"/>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C5AD26B8-3F97-44C3-AE97-43D255FFC584}"/>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669C3F5C-E180-4A5F-AF88-ECE44DFF9B8C}"/>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7D3DF624-8238-4D4F-88EB-BCB748333C24}"/>
            </a:ext>
          </a:extLst>
        </xdr:cNvPr>
        <xdr:cNvSpPr txBox="1">
          <a:spLocks noChangeArrowheads="1"/>
        </xdr:cNvSpPr>
      </xdr:nvSpPr>
      <xdr:spPr bwMode="auto">
        <a:xfrm>
          <a:off x="38100" y="705485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2246793--&gt; ORDER NOVEMBER'21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5A4E95A4-3892-4957-B71B-98821167B3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177800</xdr:colOff>
      <xdr:row>18</xdr:row>
      <xdr:rowOff>141514</xdr:rowOff>
    </xdr:from>
    <xdr:to>
      <xdr:col>4</xdr:col>
      <xdr:colOff>606425</xdr:colOff>
      <xdr:row>18</xdr:row>
      <xdr:rowOff>151039</xdr:rowOff>
    </xdr:to>
    <xdr:sp macro="" textlink="">
      <xdr:nvSpPr>
        <xdr:cNvPr id="17" name="Line 17">
          <a:extLst>
            <a:ext uri="{FF2B5EF4-FFF2-40B4-BE49-F238E27FC236}">
              <a16:creationId xmlns:a16="http://schemas.microsoft.com/office/drawing/2014/main" id="{9BDCC290-A8FF-4B11-9090-F1574C4F872F}"/>
            </a:ext>
          </a:extLst>
        </xdr:cNvPr>
        <xdr:cNvSpPr>
          <a:spLocks noChangeShapeType="1"/>
        </xdr:cNvSpPr>
      </xdr:nvSpPr>
      <xdr:spPr bwMode="auto">
        <a:xfrm flipV="1">
          <a:off x="4997450" y="320221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A7B7F4EA-94A6-438D-BE4D-3C317256CC3D}"/>
            </a:ext>
          </a:extLst>
        </xdr:cNvPr>
        <xdr:cNvSpPr>
          <a:spLocks noChangeShapeType="1"/>
        </xdr:cNvSpPr>
      </xdr:nvSpPr>
      <xdr:spPr bwMode="auto">
        <a:xfrm flipV="1">
          <a:off x="4996543" y="3790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5641326-BC36-4978-9545-98599A4EE9A9}"/>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F6435CC0-7E8B-44AA-9A52-C34AEEF88F33}"/>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E30F5D60-097E-4878-AFF1-707981886DD2}"/>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ABB3E6D1-2EAC-430E-BCB4-B7457135ED9C}"/>
            </a:ext>
          </a:extLst>
        </xdr:cNvPr>
        <xdr:cNvSpPr>
          <a:spLocks noChangeShapeType="1"/>
        </xdr:cNvSpPr>
      </xdr:nvSpPr>
      <xdr:spPr bwMode="auto">
        <a:xfrm flipV="1">
          <a:off x="7191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4565F990-CC4B-4F57-A919-7772C9CCD63C}"/>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22345F7A-6BC1-47C9-9E9F-A505D913484A}"/>
            </a:ext>
          </a:extLst>
        </xdr:cNvPr>
        <xdr:cNvSpPr txBox="1">
          <a:spLocks noChangeArrowheads="1"/>
        </xdr:cNvSpPr>
      </xdr:nvSpPr>
      <xdr:spPr bwMode="auto">
        <a:xfrm>
          <a:off x="0" y="411629"/>
          <a:ext cx="32861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C0FDE1B5-5C81-4E3B-AF4D-98588BF8B893}"/>
            </a:ext>
          </a:extLst>
        </xdr:cNvPr>
        <xdr:cNvSpPr>
          <a:spLocks noChangeShapeType="1"/>
        </xdr:cNvSpPr>
      </xdr:nvSpPr>
      <xdr:spPr bwMode="auto">
        <a:xfrm flipV="1">
          <a:off x="60610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B1DFD534-A87A-4430-B9EF-DF08BDC338E7}"/>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BFBD5AEC-C703-4E45-92BA-E4C841EC1991}"/>
            </a:ext>
          </a:extLst>
        </xdr:cNvPr>
        <xdr:cNvSpPr txBox="1">
          <a:spLocks noChangeArrowheads="1"/>
        </xdr:cNvSpPr>
      </xdr:nvSpPr>
      <xdr:spPr bwMode="auto">
        <a:xfrm>
          <a:off x="1226048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DESEMBER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C80FF19-A6B5-457C-8026-55B67FB27D17}"/>
            </a:ext>
          </a:extLst>
        </xdr:cNvPr>
        <xdr:cNvSpPr>
          <a:spLocks noChangeShapeType="1"/>
        </xdr:cNvSpPr>
      </xdr:nvSpPr>
      <xdr:spPr bwMode="auto">
        <a:xfrm flipV="1">
          <a:off x="62611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7B6E0E95-9615-4666-A8FA-07DBAF96DF1B}"/>
            </a:ext>
          </a:extLst>
        </xdr:cNvPr>
        <xdr:cNvSpPr>
          <a:spLocks noChangeShapeType="1"/>
        </xdr:cNvSpPr>
      </xdr:nvSpPr>
      <xdr:spPr bwMode="auto">
        <a:xfrm flipV="1">
          <a:off x="72390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751BEA6F-F899-4364-82A6-A0401A1415AC}"/>
            </a:ext>
          </a:extLst>
        </xdr:cNvPr>
        <xdr:cNvSpPr>
          <a:spLocks noChangeShapeType="1"/>
        </xdr:cNvSpPr>
      </xdr:nvSpPr>
      <xdr:spPr bwMode="auto">
        <a:xfrm flipV="1">
          <a:off x="74199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4D5F8969-C456-47D4-BBAF-E20C1898833F}"/>
            </a:ext>
          </a:extLst>
        </xdr:cNvPr>
        <xdr:cNvSpPr txBox="1">
          <a:spLocks noChangeArrowheads="1"/>
        </xdr:cNvSpPr>
      </xdr:nvSpPr>
      <xdr:spPr bwMode="auto">
        <a:xfrm>
          <a:off x="38100" y="6781800"/>
          <a:ext cx="146589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2246793--&gt; ORDER NOVEMBER'21</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2249456--&gt; ORDER DESEMBER'21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B16CFAD7-B340-4A80-9834-CA839D586F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177800</xdr:colOff>
      <xdr:row>18</xdr:row>
      <xdr:rowOff>141514</xdr:rowOff>
    </xdr:from>
    <xdr:to>
      <xdr:col>4</xdr:col>
      <xdr:colOff>606425</xdr:colOff>
      <xdr:row>18</xdr:row>
      <xdr:rowOff>151039</xdr:rowOff>
    </xdr:to>
    <xdr:sp macro="" textlink="">
      <xdr:nvSpPr>
        <xdr:cNvPr id="16" name="Line 17">
          <a:extLst>
            <a:ext uri="{FF2B5EF4-FFF2-40B4-BE49-F238E27FC236}">
              <a16:creationId xmlns:a16="http://schemas.microsoft.com/office/drawing/2014/main" id="{25023959-4062-4C52-A0EE-A4433D196470}"/>
            </a:ext>
          </a:extLst>
        </xdr:cNvPr>
        <xdr:cNvSpPr>
          <a:spLocks noChangeShapeType="1"/>
        </xdr:cNvSpPr>
      </xdr:nvSpPr>
      <xdr:spPr bwMode="auto">
        <a:xfrm flipV="1">
          <a:off x="4997450" y="3202214"/>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170543</xdr:colOff>
      <xdr:row>20</xdr:row>
      <xdr:rowOff>161471</xdr:rowOff>
    </xdr:from>
    <xdr:to>
      <xdr:col>4</xdr:col>
      <xdr:colOff>599168</xdr:colOff>
      <xdr:row>20</xdr:row>
      <xdr:rowOff>170996</xdr:rowOff>
    </xdr:to>
    <xdr:sp macro="" textlink="">
      <xdr:nvSpPr>
        <xdr:cNvPr id="18" name="Line 17">
          <a:extLst>
            <a:ext uri="{FF2B5EF4-FFF2-40B4-BE49-F238E27FC236}">
              <a16:creationId xmlns:a16="http://schemas.microsoft.com/office/drawing/2014/main" id="{C07508FE-F2E4-486F-80FC-BA91FCC93D34}"/>
            </a:ext>
          </a:extLst>
        </xdr:cNvPr>
        <xdr:cNvSpPr>
          <a:spLocks noChangeShapeType="1"/>
        </xdr:cNvSpPr>
      </xdr:nvSpPr>
      <xdr:spPr bwMode="auto">
        <a:xfrm flipV="1">
          <a:off x="4996543" y="3790042"/>
          <a:ext cx="4286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53" customWidth="1"/>
    <col min="7" max="7" width="13.54296875" style="53" customWidth="1"/>
    <col min="8" max="8" width="7.453125" style="4" customWidth="1"/>
    <col min="9" max="9" width="11.54296875" style="4" customWidth="1"/>
    <col min="10" max="10" width="12" style="53" customWidth="1"/>
    <col min="11" max="11" width="11.54296875" style="53"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54"/>
      <c r="G3" s="54"/>
      <c r="H3" s="6"/>
      <c r="I3" s="6"/>
      <c r="J3" s="54"/>
      <c r="K3" s="54"/>
      <c r="L3" s="6"/>
      <c r="M3" s="6"/>
      <c r="N3" s="6"/>
      <c r="O3" s="6"/>
      <c r="P3" s="6"/>
      <c r="Q3" s="6"/>
      <c r="R3" s="6"/>
      <c r="S3" s="6"/>
      <c r="T3" s="6"/>
      <c r="U3" s="7"/>
    </row>
    <row r="4" spans="1:21" ht="3.75" hidden="1" customHeight="1"/>
    <row r="5" spans="1:21" hidden="1">
      <c r="A5" s="4" t="s">
        <v>41</v>
      </c>
      <c r="H5" s="8" t="s">
        <v>42</v>
      </c>
      <c r="I5" s="9">
        <f ca="1">TODAY()</f>
        <v>44824</v>
      </c>
      <c r="J5" s="67"/>
      <c r="K5" s="60"/>
      <c r="L5" s="8"/>
      <c r="M5" s="8"/>
      <c r="N5" s="8"/>
      <c r="O5" s="8"/>
      <c r="P5" s="8"/>
      <c r="Q5" s="8"/>
      <c r="R5" s="8"/>
      <c r="S5" s="8"/>
      <c r="T5" s="8"/>
    </row>
    <row r="6" spans="1:21" ht="13" hidden="1">
      <c r="A6" s="10" t="s">
        <v>43</v>
      </c>
      <c r="B6" s="11"/>
      <c r="C6" s="12"/>
      <c r="D6" s="10"/>
      <c r="E6" s="11"/>
      <c r="F6" s="68" t="s">
        <v>44</v>
      </c>
      <c r="G6" s="61"/>
      <c r="H6" s="13" t="s">
        <v>45</v>
      </c>
      <c r="I6" s="14"/>
      <c r="J6" s="68" t="s">
        <v>46</v>
      </c>
      <c r="K6" s="61"/>
      <c r="L6" s="15"/>
      <c r="M6" s="15"/>
      <c r="N6" s="16"/>
      <c r="O6" s="15"/>
      <c r="P6" s="15"/>
      <c r="Q6" s="15"/>
      <c r="R6" s="15"/>
      <c r="S6" s="17"/>
      <c r="T6" s="17"/>
      <c r="U6" s="18"/>
    </row>
    <row r="7" spans="1:21" ht="13" hidden="1">
      <c r="A7" s="26"/>
      <c r="B7" s="20"/>
      <c r="C7" s="21"/>
      <c r="D7" s="22" t="s">
        <v>47</v>
      </c>
      <c r="E7" s="23"/>
      <c r="F7" s="69" t="s">
        <v>48</v>
      </c>
      <c r="G7" s="55"/>
      <c r="H7" s="22" t="s">
        <v>49</v>
      </c>
      <c r="I7" s="24"/>
      <c r="J7" s="69" t="s">
        <v>50</v>
      </c>
      <c r="K7" s="55"/>
      <c r="L7" s="23"/>
      <c r="M7" s="23"/>
      <c r="N7" s="22" t="s">
        <v>51</v>
      </c>
      <c r="O7" s="23"/>
      <c r="P7" s="23"/>
      <c r="Q7" s="23"/>
      <c r="R7" s="23"/>
      <c r="S7" s="23"/>
      <c r="T7" s="23"/>
      <c r="U7" s="25"/>
    </row>
    <row r="8" spans="1:21" hidden="1">
      <c r="A8" s="26"/>
      <c r="B8" s="20"/>
      <c r="C8" s="21"/>
      <c r="D8" s="19"/>
      <c r="E8" s="20"/>
      <c r="F8" s="70"/>
      <c r="G8" s="56"/>
      <c r="H8" s="19"/>
      <c r="I8" s="21"/>
      <c r="J8" s="70"/>
      <c r="K8" s="62"/>
      <c r="L8" s="20"/>
      <c r="M8" s="12"/>
      <c r="N8" s="20"/>
      <c r="O8" s="20"/>
      <c r="P8" s="20"/>
      <c r="Q8" s="20"/>
      <c r="R8" s="20"/>
      <c r="S8" s="27"/>
      <c r="T8" s="27"/>
      <c r="U8" s="28"/>
    </row>
    <row r="9" spans="1:21" hidden="1">
      <c r="A9" s="26"/>
      <c r="B9" s="20"/>
      <c r="C9" s="21"/>
      <c r="D9" s="19" t="s">
        <v>52</v>
      </c>
      <c r="E9" s="20"/>
      <c r="F9" s="70" t="s">
        <v>53</v>
      </c>
      <c r="G9" s="56"/>
      <c r="H9" s="19" t="s">
        <v>54</v>
      </c>
      <c r="I9" s="21"/>
      <c r="J9" s="70" t="s">
        <v>55</v>
      </c>
      <c r="K9" s="63"/>
      <c r="L9" s="20"/>
      <c r="M9" s="21"/>
      <c r="N9" s="20" t="s">
        <v>56</v>
      </c>
      <c r="O9" s="20"/>
      <c r="P9" s="20"/>
      <c r="Q9" s="20"/>
      <c r="R9" s="20"/>
      <c r="S9" s="20"/>
      <c r="T9" s="20"/>
      <c r="U9" s="29"/>
    </row>
    <row r="10" spans="1:21" hidden="1">
      <c r="A10" s="26"/>
      <c r="B10" s="20"/>
      <c r="C10" s="21"/>
      <c r="D10" s="19" t="s">
        <v>57</v>
      </c>
      <c r="E10" s="20"/>
      <c r="F10" s="70"/>
      <c r="G10" s="56"/>
      <c r="H10" s="30"/>
      <c r="I10" s="31"/>
      <c r="J10" s="70"/>
      <c r="K10" s="63"/>
      <c r="L10" s="20"/>
      <c r="M10" s="21"/>
      <c r="N10" s="20"/>
      <c r="O10" s="20"/>
      <c r="P10" s="20"/>
      <c r="Q10" s="20"/>
      <c r="R10" s="20"/>
      <c r="S10" s="20"/>
      <c r="T10" s="20"/>
      <c r="U10" s="29"/>
    </row>
    <row r="11" spans="1:21" ht="13" hidden="1">
      <c r="A11" s="26"/>
      <c r="B11" s="20"/>
      <c r="C11" s="21"/>
      <c r="D11" s="32"/>
      <c r="E11" s="33"/>
      <c r="F11" s="70" t="s">
        <v>58</v>
      </c>
      <c r="G11" s="56"/>
      <c r="H11" s="19" t="s">
        <v>59</v>
      </c>
      <c r="I11" s="21"/>
      <c r="J11" s="70" t="s">
        <v>60</v>
      </c>
      <c r="K11" s="63"/>
      <c r="L11" s="20"/>
      <c r="M11" s="21"/>
      <c r="N11" s="20" t="s">
        <v>61</v>
      </c>
      <c r="O11" s="20"/>
      <c r="P11" s="20"/>
      <c r="Q11" s="20"/>
      <c r="R11" s="20"/>
      <c r="S11" s="20"/>
      <c r="T11" s="20"/>
      <c r="U11" s="29"/>
    </row>
    <row r="12" spans="1:21" hidden="1">
      <c r="A12" s="34" t="s">
        <v>62</v>
      </c>
      <c r="B12" s="20"/>
      <c r="C12" s="21"/>
      <c r="D12" s="19" t="s">
        <v>63</v>
      </c>
      <c r="E12" s="20"/>
      <c r="F12" s="70"/>
      <c r="G12" s="56"/>
      <c r="H12" s="19"/>
      <c r="I12" s="21"/>
      <c r="J12" s="70"/>
      <c r="K12" s="63"/>
      <c r="L12" s="20"/>
      <c r="M12" s="21"/>
      <c r="N12" s="20"/>
      <c r="O12" s="20"/>
      <c r="P12" s="20"/>
      <c r="Q12" s="20"/>
      <c r="R12" s="20"/>
      <c r="S12" s="20"/>
      <c r="T12" s="20"/>
      <c r="U12" s="29"/>
    </row>
    <row r="13" spans="1:21" hidden="1">
      <c r="A13" s="19"/>
      <c r="B13" s="20"/>
      <c r="C13" s="21"/>
      <c r="D13" s="19" t="s">
        <v>64</v>
      </c>
      <c r="E13" s="20"/>
      <c r="F13" s="70"/>
      <c r="G13" s="56"/>
      <c r="H13" s="19"/>
      <c r="I13" s="21"/>
      <c r="J13" s="70"/>
      <c r="K13" s="63"/>
      <c r="L13" s="20"/>
      <c r="M13" s="21"/>
      <c r="N13" s="20"/>
      <c r="O13" s="20"/>
      <c r="P13" s="20"/>
      <c r="Q13" s="20"/>
      <c r="R13" s="20"/>
      <c r="S13" s="20"/>
      <c r="T13" s="20"/>
      <c r="U13" s="29"/>
    </row>
    <row r="14" spans="1:21">
      <c r="A14" s="118"/>
      <c r="B14" s="119"/>
      <c r="C14" s="119"/>
      <c r="D14" s="120"/>
      <c r="E14" s="120"/>
      <c r="F14" s="121"/>
      <c r="G14" s="121"/>
      <c r="H14" s="120"/>
      <c r="I14" s="120"/>
      <c r="J14" s="121"/>
      <c r="K14" s="121"/>
      <c r="L14" s="118"/>
      <c r="M14" s="118"/>
      <c r="N14" s="118"/>
      <c r="O14" s="118"/>
      <c r="P14" s="118"/>
      <c r="Q14" s="118"/>
      <c r="R14" s="118"/>
      <c r="S14" s="118"/>
      <c r="T14" s="118"/>
      <c r="U14" s="122"/>
    </row>
    <row r="15" spans="1:21">
      <c r="A15" s="593" t="s">
        <v>65</v>
      </c>
      <c r="B15" s="593"/>
      <c r="C15" s="123"/>
      <c r="D15" s="120"/>
      <c r="E15" s="120"/>
      <c r="F15" s="121"/>
      <c r="G15" s="121"/>
      <c r="H15" s="120"/>
      <c r="I15" s="120"/>
      <c r="J15" s="121"/>
      <c r="K15" s="121"/>
      <c r="L15" s="118"/>
      <c r="M15" s="118"/>
      <c r="N15" s="118"/>
      <c r="O15" s="118"/>
      <c r="P15" s="118"/>
      <c r="Q15" s="118"/>
      <c r="R15" s="118"/>
      <c r="S15" s="118"/>
      <c r="T15" s="118"/>
      <c r="U15" s="122"/>
    </row>
    <row r="16" spans="1:21" ht="14">
      <c r="A16" s="594"/>
      <c r="B16" s="593"/>
      <c r="C16" s="126"/>
      <c r="D16" s="125"/>
      <c r="E16" s="125"/>
      <c r="F16" s="127"/>
      <c r="G16" s="127"/>
      <c r="H16" s="125"/>
      <c r="I16" s="125"/>
      <c r="J16" s="127"/>
      <c r="K16" s="127"/>
      <c r="L16" s="125"/>
      <c r="M16" s="125"/>
      <c r="N16" s="125"/>
      <c r="O16" s="125"/>
      <c r="P16" s="125"/>
      <c r="Q16" s="125"/>
      <c r="R16" s="125"/>
      <c r="S16" s="125"/>
      <c r="T16" s="125"/>
      <c r="U16" s="124"/>
    </row>
    <row r="17" spans="1:21" ht="15.5">
      <c r="A17" s="104"/>
      <c r="B17" s="129" t="s">
        <v>66</v>
      </c>
      <c r="C17" s="140" t="s">
        <v>67</v>
      </c>
      <c r="D17" s="141" t="s">
        <v>68</v>
      </c>
      <c r="E17" s="93"/>
      <c r="F17" s="137" t="s">
        <v>69</v>
      </c>
      <c r="G17" s="137" t="s">
        <v>70</v>
      </c>
      <c r="H17" s="138" t="s">
        <v>71</v>
      </c>
      <c r="I17" s="105"/>
      <c r="J17" s="133" t="s">
        <v>72</v>
      </c>
      <c r="K17" s="134" t="s">
        <v>73</v>
      </c>
      <c r="L17" s="107"/>
      <c r="M17" s="108"/>
      <c r="N17" s="108"/>
      <c r="O17" s="108"/>
      <c r="P17" s="108"/>
      <c r="Q17" s="108"/>
      <c r="R17" s="108"/>
      <c r="S17" s="107"/>
      <c r="T17" s="107"/>
      <c r="U17" s="131" t="s">
        <v>74</v>
      </c>
    </row>
    <row r="18" spans="1:21" ht="14">
      <c r="A18" s="78"/>
      <c r="B18" s="128"/>
      <c r="C18" s="132" t="str">
        <f>IF(D18="","",VLOOKUP(B18,Data!$B$5:$L$319,2,FALSE))</f>
        <v/>
      </c>
      <c r="D18" s="139"/>
      <c r="E18" s="80"/>
      <c r="F18" s="132" t="str">
        <f>IF(D18="","",VLOOKUP(B18,Data!$B$5:$L$319,11,FALSE))</f>
        <v/>
      </c>
      <c r="G18" s="135" t="str">
        <f t="shared" ref="G18:G47" si="0">IF(D18&gt;0,D18*F18,"-")</f>
        <v>-</v>
      </c>
      <c r="H18" s="136" t="str">
        <f>IF(D18="","",VLOOKUP(B18,Data!$B$5:$D$319,3,FALSE))</f>
        <v/>
      </c>
      <c r="I18" s="81" t="str">
        <f>IF(D18="","",VLOOKUP(B18,Data!$B$5:$M$319,12,FALSE))</f>
        <v/>
      </c>
      <c r="J18" s="132" t="str">
        <f>IF(D18="","",VLOOKUP(B18,Data!$B$5:$E$319,4,FALSE)*D18)</f>
        <v/>
      </c>
      <c r="K18" s="132" t="str">
        <f>IF(D18="","",VLOOKUP(B18,Data!$B$5:$F$319,5,FALSE)*D18)</f>
        <v/>
      </c>
      <c r="L18" s="83"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84"/>
      <c r="N18" s="85"/>
      <c r="O18" s="86"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85"/>
      <c r="Q18" s="85"/>
      <c r="R18" s="86"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87"/>
      <c r="T18" s="86"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30" t="str">
        <f>IF(D18="","",VLOOKUP(B18,Data!$B$5:$J$319,9,FALSE)*D18)</f>
        <v/>
      </c>
    </row>
    <row r="19" spans="1:21" ht="14">
      <c r="A19" s="113"/>
      <c r="B19" s="79"/>
      <c r="C19" s="110" t="str">
        <f>IF(D19="","",VLOOKUP(B19,Data!$B$5:$L$319,2,FALSE))</f>
        <v/>
      </c>
      <c r="D19" s="80"/>
      <c r="E19" s="80"/>
      <c r="F19" s="110" t="str">
        <f>IF(D19="","",VLOOKUP(B19,Data!$B$5:$L$319,11,FALSE))</f>
        <v/>
      </c>
      <c r="G19" s="83" t="str">
        <f t="shared" si="0"/>
        <v>-</v>
      </c>
      <c r="H19" s="81" t="str">
        <f>IF(D19="","",VLOOKUP(B19,Data!$B$5:$D$319,3,FALSE))</f>
        <v/>
      </c>
      <c r="I19" s="81" t="str">
        <f>IF(D19="","",VLOOKUP(B19,Data!$B$5:$M$319,12,FALSE))</f>
        <v/>
      </c>
      <c r="J19" s="110" t="str">
        <f>IF(D19="","",VLOOKUP(B19,Data!$B$5:$E$319,4,FALSE)*D19)</f>
        <v/>
      </c>
      <c r="K19" s="110" t="str">
        <f>IF(D19="","",VLOOKUP(B19,Data!$B$5:$F$319,5,FALSE)*D19)</f>
        <v/>
      </c>
      <c r="L19" s="83"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84"/>
      <c r="N19" s="85"/>
      <c r="O19" s="86"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85"/>
      <c r="Q19" s="85"/>
      <c r="R19" s="86"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87"/>
      <c r="T19" s="86"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12" t="str">
        <f>IF(D19="","",VLOOKUP(B19,Data!$B$5:$J$319,9,FALSE)*D19)</f>
        <v/>
      </c>
    </row>
    <row r="20" spans="1:21" ht="14">
      <c r="A20" s="78"/>
      <c r="B20" s="79"/>
      <c r="C20" s="110" t="str">
        <f>IF(D20="","",VLOOKUP(B20,Data!$B$5:$L$319,2,FALSE))</f>
        <v/>
      </c>
      <c r="D20" s="80"/>
      <c r="E20" s="80"/>
      <c r="F20" s="110" t="str">
        <f>IF(D20="","",VLOOKUP(B20,Data!$B$5:$L$319,11,FALSE))</f>
        <v/>
      </c>
      <c r="G20" s="83" t="str">
        <f t="shared" si="0"/>
        <v>-</v>
      </c>
      <c r="H20" s="81" t="str">
        <f>IF(D20="","",VLOOKUP(B20,Data!$B$5:$D$319,3,FALSE))</f>
        <v/>
      </c>
      <c r="I20" s="81" t="str">
        <f>IF(D20="","",VLOOKUP(B20,Data!$B$5:$M$319,12,FALSE))</f>
        <v/>
      </c>
      <c r="J20" s="110" t="str">
        <f>IF(D20="","",VLOOKUP(B20,Data!$B$5:$E$319,4,FALSE)*D20)</f>
        <v/>
      </c>
      <c r="K20" s="110" t="str">
        <f>IF(D20="","",VLOOKUP(B20,Data!$B$5:$F$319,5,FALSE)*D20)</f>
        <v/>
      </c>
      <c r="L20" s="83"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84"/>
      <c r="N20" s="85"/>
      <c r="O20" s="86"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85"/>
      <c r="Q20" s="85"/>
      <c r="R20" s="86"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87"/>
      <c r="T20" s="86"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12" t="str">
        <f>IF(D20="","",VLOOKUP(B20,Data!$B$5:$J$319,9,FALSE)*D20)</f>
        <v/>
      </c>
    </row>
    <row r="21" spans="1:21" ht="14">
      <c r="A21" s="78"/>
      <c r="B21" s="79"/>
      <c r="C21" s="110" t="str">
        <f>IF(D21="","",VLOOKUP(B21,Data!$B$5:$L$319,2,FALSE))</f>
        <v/>
      </c>
      <c r="D21" s="80"/>
      <c r="E21" s="82"/>
      <c r="F21" s="110" t="str">
        <f>IF(D21="","",VLOOKUP(B21,Data!$B$5:$L$319,11,FALSE))</f>
        <v/>
      </c>
      <c r="G21" s="83" t="str">
        <f t="shared" si="0"/>
        <v>-</v>
      </c>
      <c r="H21" s="81" t="str">
        <f>IF(D21="","",VLOOKUP(B21,Data!$B$5:$D$319,3,FALSE))</f>
        <v/>
      </c>
      <c r="I21" s="81" t="str">
        <f>IF(D21="","",VLOOKUP(B21,Data!$B$5:$M$319,12,FALSE))</f>
        <v/>
      </c>
      <c r="J21" s="110" t="str">
        <f>IF(D21="","",VLOOKUP(B21,Data!$B$5:$E$319,4,FALSE)*D21)</f>
        <v/>
      </c>
      <c r="K21" s="110" t="str">
        <f>IF(D21="","",VLOOKUP(B21,Data!$B$5:$F$319,5,FALSE)*D21)</f>
        <v/>
      </c>
      <c r="L21" s="83"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84"/>
      <c r="N21" s="85"/>
      <c r="O21" s="86"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85"/>
      <c r="Q21" s="85"/>
      <c r="R21" s="86"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87"/>
      <c r="T21" s="86"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12" t="str">
        <f>IF(D21="","",VLOOKUP(B21,Data!$B$5:$J$319,9,FALSE)*D21)</f>
        <v/>
      </c>
    </row>
    <row r="22" spans="1:21" ht="14">
      <c r="A22" s="78"/>
      <c r="B22" s="79"/>
      <c r="C22" s="110" t="str">
        <f>IF(D22="","",VLOOKUP(B22,Data!$B$5:$L$319,2,FALSE))</f>
        <v/>
      </c>
      <c r="D22" s="80"/>
      <c r="E22" s="82"/>
      <c r="F22" s="110" t="str">
        <f>IF(D22="","",VLOOKUP(B22,Data!$B$5:$L$319,11,FALSE))</f>
        <v/>
      </c>
      <c r="G22" s="83" t="str">
        <f t="shared" si="0"/>
        <v>-</v>
      </c>
      <c r="H22" s="81" t="str">
        <f>IF(D22="","",VLOOKUP(B22,Data!$B$5:$D$319,3,FALSE))</f>
        <v/>
      </c>
      <c r="I22" s="81" t="str">
        <f>IF(D22="","",VLOOKUP(B22,Data!$B$5:$M$319,12,FALSE))</f>
        <v/>
      </c>
      <c r="J22" s="110" t="str">
        <f>IF(D22="","",VLOOKUP(B22,Data!$B$5:$E$319,4,FALSE)*D22)</f>
        <v/>
      </c>
      <c r="K22" s="110" t="str">
        <f>IF(D22="","",VLOOKUP(B22,Data!$B$5:$F$319,5,FALSE)*D22)</f>
        <v/>
      </c>
      <c r="L22" s="83"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84"/>
      <c r="N22" s="85"/>
      <c r="O22" s="86"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85"/>
      <c r="Q22" s="85"/>
      <c r="R22" s="86"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87"/>
      <c r="T22" s="86"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12" t="str">
        <f>IF(D22="","",VLOOKUP(B22,Data!$B$5:$J$319,9,FALSE)*D22)</f>
        <v/>
      </c>
    </row>
    <row r="23" spans="1:21" ht="14">
      <c r="A23" s="78"/>
      <c r="B23" s="116" t="s">
        <v>75</v>
      </c>
      <c r="C23" s="110" t="e">
        <f>IF(D23="","",VLOOKUP(B23,Data!$B$5:$L$319,2,FALSE))</f>
        <v>#N/A</v>
      </c>
      <c r="D23" s="80">
        <v>1</v>
      </c>
      <c r="E23" s="82"/>
      <c r="F23" s="110" t="e">
        <f>IF(D23="","",VLOOKUP(B23,Data!$B$5:$L$319,11,FALSE))</f>
        <v>#N/A</v>
      </c>
      <c r="G23" s="83" t="e">
        <f t="shared" si="0"/>
        <v>#N/A</v>
      </c>
      <c r="H23" s="81" t="e">
        <f>IF(D23="","",VLOOKUP(B23,Data!$B$5:$D$319,3,FALSE))</f>
        <v>#N/A</v>
      </c>
      <c r="I23" s="81" t="e">
        <f>IF(D23="","",VLOOKUP(B23,Data!$B$5:$M$319,12,FALSE))</f>
        <v>#N/A</v>
      </c>
      <c r="J23" s="110" t="e">
        <f>IF(D23="","",VLOOKUP(B23,Data!$B$5:$E$319,4,FALSE)*D23)</f>
        <v>#N/A</v>
      </c>
      <c r="K23" s="110" t="e">
        <f>IF(D23="","",VLOOKUP(B23,Data!$B$5:$F$319,5,FALSE)*D23)</f>
        <v>#N/A</v>
      </c>
      <c r="L23" s="83"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84"/>
      <c r="N23" s="85"/>
      <c r="O23" s="86"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85"/>
      <c r="Q23" s="85"/>
      <c r="R23" s="86"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87"/>
      <c r="T23" s="86"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12" t="e">
        <f>IF(D23="","",VLOOKUP(B23,Data!$B$5:$J$319,9,FALSE)*D23)</f>
        <v>#N/A</v>
      </c>
    </row>
    <row r="24" spans="1:21" ht="14">
      <c r="A24" s="78"/>
      <c r="B24" s="79"/>
      <c r="C24" s="110" t="str">
        <f>IF(D24="","",VLOOKUP(B24,Data!$B$5:$L$319,2,FALSE))</f>
        <v/>
      </c>
      <c r="D24" s="80"/>
      <c r="E24" s="82"/>
      <c r="F24" s="110" t="str">
        <f>IF(D24="","",VLOOKUP(B24,Data!$B$5:$L$319,11,FALSE))</f>
        <v/>
      </c>
      <c r="G24" s="83" t="str">
        <f t="shared" si="0"/>
        <v>-</v>
      </c>
      <c r="H24" s="81" t="str">
        <f>IF(D24="","",VLOOKUP(B24,Data!$B$5:$D$319,3,FALSE))</f>
        <v/>
      </c>
      <c r="I24" s="81" t="str">
        <f>IF(D24="","",VLOOKUP(B24,Data!$B$5:$M$319,12,FALSE))</f>
        <v/>
      </c>
      <c r="J24" s="110" t="str">
        <f>IF(D24="","",VLOOKUP(B24,Data!$B$5:$E$319,4,FALSE)*D24)</f>
        <v/>
      </c>
      <c r="K24" s="110" t="str">
        <f>IF(D24="","",VLOOKUP(B24,Data!$B$5:$F$319,5,FALSE)*D24)</f>
        <v/>
      </c>
      <c r="L24" s="83"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84"/>
      <c r="N24" s="85"/>
      <c r="O24" s="86"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85"/>
      <c r="Q24" s="85"/>
      <c r="R24" s="86"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87"/>
      <c r="T24" s="86"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12" t="str">
        <f>IF(D24="","",VLOOKUP(B24,Data!$B$5:$J$319,9,FALSE)*D24)</f>
        <v/>
      </c>
    </row>
    <row r="25" spans="1:21" ht="14">
      <c r="A25" s="88"/>
      <c r="B25" s="79"/>
      <c r="C25" s="110" t="str">
        <f>IF(D25="","",VLOOKUP(B25,Data!$B$5:$L$319,2,FALSE))</f>
        <v/>
      </c>
      <c r="D25" s="80"/>
      <c r="E25" s="82"/>
      <c r="F25" s="110" t="str">
        <f>IF(D25="","",VLOOKUP(B25,Data!$B$5:$L$319,11,FALSE))</f>
        <v/>
      </c>
      <c r="G25" s="83" t="str">
        <f t="shared" si="0"/>
        <v>-</v>
      </c>
      <c r="H25" s="81" t="str">
        <f>IF(D25="","",VLOOKUP(B25,Data!$B$5:$D$319,3,FALSE))</f>
        <v/>
      </c>
      <c r="I25" s="81" t="str">
        <f>IF(D25="","",VLOOKUP(B25,Data!$B$5:$M$319,12,FALSE))</f>
        <v/>
      </c>
      <c r="J25" s="110" t="str">
        <f>IF(D25="","",VLOOKUP(B25,Data!$B$5:$E$319,4,FALSE)*D25)</f>
        <v/>
      </c>
      <c r="K25" s="110" t="str">
        <f>IF(D25="","",VLOOKUP(B25,Data!$B$5:$F$319,5,FALSE)*D25)</f>
        <v/>
      </c>
      <c r="L25" s="83"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84"/>
      <c r="N25" s="85"/>
      <c r="O25" s="86"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85"/>
      <c r="Q25" s="85"/>
      <c r="R25" s="86"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87"/>
      <c r="T25" s="86"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12" t="str">
        <f>IF(D25="","",VLOOKUP(B25,Data!$B$5:$J$319,9,FALSE)*D25)</f>
        <v/>
      </c>
    </row>
    <row r="26" spans="1:21" ht="14">
      <c r="A26" s="78"/>
      <c r="B26" s="79"/>
      <c r="C26" s="110" t="str">
        <f>IF(D26="","",VLOOKUP(B26,Data!$B$5:$L$319,2,FALSE))</f>
        <v/>
      </c>
      <c r="D26" s="80"/>
      <c r="E26" s="82"/>
      <c r="F26" s="110" t="str">
        <f>IF(D26="","",VLOOKUP(B26,Data!$B$5:$L$319,11,FALSE))</f>
        <v/>
      </c>
      <c r="G26" s="83" t="str">
        <f t="shared" si="0"/>
        <v>-</v>
      </c>
      <c r="H26" s="81" t="str">
        <f>IF(D26="","",VLOOKUP(B26,Data!$B$5:$D$319,3,FALSE))</f>
        <v/>
      </c>
      <c r="I26" s="81" t="str">
        <f>IF(D26="","",VLOOKUP(B26,Data!$B$5:$M$319,12,FALSE))</f>
        <v/>
      </c>
      <c r="J26" s="110" t="str">
        <f>IF(D26="","",VLOOKUP(B26,Data!$B$5:$E$319,4,FALSE)*D26)</f>
        <v/>
      </c>
      <c r="K26" s="110" t="str">
        <f>IF(D26="","",VLOOKUP(B26,Data!$B$5:$F$319,5,FALSE)*D26)</f>
        <v/>
      </c>
      <c r="L26" s="83"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84"/>
      <c r="N26" s="85"/>
      <c r="O26" s="86"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85"/>
      <c r="Q26" s="85"/>
      <c r="R26" s="86"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87"/>
      <c r="T26" s="86"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12" t="str">
        <f>IF(D26="","",VLOOKUP(B26,Data!$B$5:$J$319,9,FALSE)*D26)</f>
        <v/>
      </c>
    </row>
    <row r="27" spans="1:21" ht="14">
      <c r="A27" s="88"/>
      <c r="B27" s="79"/>
      <c r="C27" s="110" t="str">
        <f>IF(D27="","",VLOOKUP(B27,Data!$B$5:$L$319,2,FALSE))</f>
        <v/>
      </c>
      <c r="D27" s="80"/>
      <c r="E27" s="82"/>
      <c r="F27" s="110" t="str">
        <f>IF(D27="","",VLOOKUP(B27,Data!$B$5:$L$319,11,FALSE))</f>
        <v/>
      </c>
      <c r="G27" s="83" t="str">
        <f t="shared" si="0"/>
        <v>-</v>
      </c>
      <c r="H27" s="81" t="str">
        <f>IF(D27="","",VLOOKUP(B27,Data!$B$5:$D$319,3,FALSE))</f>
        <v/>
      </c>
      <c r="I27" s="81" t="str">
        <f>IF(D27="","",VLOOKUP(B27,Data!$B$5:$M$319,12,FALSE))</f>
        <v/>
      </c>
      <c r="J27" s="110" t="str">
        <f>IF(D27="","",VLOOKUP(B27,Data!$B$5:$E$319,4,FALSE)*D27)</f>
        <v/>
      </c>
      <c r="K27" s="110" t="str">
        <f>IF(D27="","",VLOOKUP(B27,Data!$B$5:$F$319,5,FALSE)*D27)</f>
        <v/>
      </c>
      <c r="L27" s="83"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84"/>
      <c r="N27" s="85"/>
      <c r="O27" s="86"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85"/>
      <c r="Q27" s="85"/>
      <c r="R27" s="86"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87"/>
      <c r="T27" s="86"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12" t="str">
        <f>IF(D27="","",VLOOKUP(B27,Data!$B$5:$J$319,9,FALSE)*D27)</f>
        <v/>
      </c>
    </row>
    <row r="28" spans="1:21" ht="14">
      <c r="A28" s="88"/>
      <c r="B28" s="79" t="s">
        <v>76</v>
      </c>
      <c r="C28" s="110" t="e">
        <f>IF(D28="","",VLOOKUP(B28,Data!$B$5:$L$319,2,FALSE))</f>
        <v>#N/A</v>
      </c>
      <c r="D28" s="80">
        <v>100</v>
      </c>
      <c r="E28" s="82"/>
      <c r="F28" s="110" t="e">
        <f>IF(D28="","",VLOOKUP(B28,Data!$B$5:$L$319,11,FALSE))</f>
        <v>#N/A</v>
      </c>
      <c r="G28" s="83" t="e">
        <f t="shared" ref="G28:G35" si="1">IF(D28&gt;0,D28*F28,"-")</f>
        <v>#N/A</v>
      </c>
      <c r="H28" s="81" t="e">
        <f>IF(D28="","",VLOOKUP(B28,Data!$B$5:$D$319,3,FALSE))</f>
        <v>#N/A</v>
      </c>
      <c r="I28" s="81" t="e">
        <f>IF(D28="","",VLOOKUP(B28,Data!$B$5:$M$319,12,FALSE))</f>
        <v>#N/A</v>
      </c>
      <c r="J28" s="110" t="e">
        <f>IF(D28="","",VLOOKUP(B28,Data!$B$5:$E$319,4,FALSE)*D28)</f>
        <v>#N/A</v>
      </c>
      <c r="K28" s="110" t="e">
        <f>IF(D28="","",VLOOKUP(B28,Data!$B$5:$F$319,5,FALSE)*D28)</f>
        <v>#N/A</v>
      </c>
      <c r="L28" s="83"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84"/>
      <c r="N28" s="85"/>
      <c r="O28" s="86"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85"/>
      <c r="Q28" s="85"/>
      <c r="R28" s="86"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87"/>
      <c r="T28" s="86"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12" t="e">
        <f>IF(D28="","",VLOOKUP(B28,Data!$B$5:$J$319,9,FALSE)*D28)</f>
        <v>#N/A</v>
      </c>
    </row>
    <row r="29" spans="1:21" ht="14">
      <c r="A29" s="88"/>
      <c r="B29" s="79"/>
      <c r="C29" s="110" t="str">
        <f>IF(D29="","",VLOOKUP(B29,Data!$B$5:$L$319,2,FALSE))</f>
        <v/>
      </c>
      <c r="D29" s="80"/>
      <c r="E29" s="82"/>
      <c r="F29" s="110" t="str">
        <f>IF(D29="","",VLOOKUP(B29,Data!$B$5:$L$319,11,FALSE))</f>
        <v/>
      </c>
      <c r="G29" s="83" t="str">
        <f t="shared" si="1"/>
        <v>-</v>
      </c>
      <c r="H29" s="81" t="str">
        <f>IF(D29="","",VLOOKUP(B29,Data!$B$5:$D$319,3,FALSE))</f>
        <v/>
      </c>
      <c r="I29" s="81" t="str">
        <f>IF(D29="","",VLOOKUP(B29,Data!$B$5:$M$319,12,FALSE))</f>
        <v/>
      </c>
      <c r="J29" s="110" t="str">
        <f>IF(D29="","",VLOOKUP(B29,Data!$B$5:$E$319,4,FALSE)*D29)</f>
        <v/>
      </c>
      <c r="K29" s="110" t="str">
        <f>IF(D29="","",VLOOKUP(B29,Data!$B$5:$F$319,5,FALSE)*D29)</f>
        <v/>
      </c>
      <c r="L29" s="83"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84"/>
      <c r="N29" s="85"/>
      <c r="O29" s="86"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85"/>
      <c r="Q29" s="85"/>
      <c r="R29" s="86"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87"/>
      <c r="T29" s="86"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12" t="str">
        <f>IF(D29="","",VLOOKUP(B29,Data!$B$5:$J$319,9,FALSE)*D29)</f>
        <v/>
      </c>
    </row>
    <row r="30" spans="1:21" ht="14">
      <c r="A30" s="88"/>
      <c r="B30" s="79"/>
      <c r="C30" s="110" t="str">
        <f>IF(D30="","",VLOOKUP(B30,Data!$B$5:$L$319,2,FALSE))</f>
        <v/>
      </c>
      <c r="D30" s="80"/>
      <c r="E30" s="82"/>
      <c r="F30" s="110" t="str">
        <f>IF(D30="","",VLOOKUP(B30,Data!$B$5:$L$319,11,FALSE))</f>
        <v/>
      </c>
      <c r="G30" s="83" t="str">
        <f t="shared" si="1"/>
        <v>-</v>
      </c>
      <c r="H30" s="81" t="str">
        <f>IF(D30="","",VLOOKUP(B30,Data!$B$5:$D$319,3,FALSE))</f>
        <v/>
      </c>
      <c r="I30" s="81" t="str">
        <f>IF(D30="","",VLOOKUP(B30,Data!$B$5:$M$319,12,FALSE))</f>
        <v/>
      </c>
      <c r="J30" s="110" t="str">
        <f>IF(D30="","",VLOOKUP(B30,Data!$B$5:$E$319,4,FALSE)*D30)</f>
        <v/>
      </c>
      <c r="K30" s="110" t="str">
        <f>IF(D30="","",VLOOKUP(B30,Data!$B$5:$F$319,5,FALSE)*D30)</f>
        <v/>
      </c>
      <c r="L30" s="83"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84"/>
      <c r="N30" s="85"/>
      <c r="O30" s="86"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85"/>
      <c r="Q30" s="85"/>
      <c r="R30" s="86"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87"/>
      <c r="T30" s="86"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12" t="str">
        <f>IF(D30="","",VLOOKUP(B30,Data!$B$5:$J$319,9,FALSE)*D30)</f>
        <v/>
      </c>
    </row>
    <row r="31" spans="1:21" ht="14">
      <c r="A31" s="88"/>
      <c r="B31" s="79"/>
      <c r="C31" s="110" t="str">
        <f>IF(D31="","",VLOOKUP(B31,Data!$B$5:$L$319,2,FALSE))</f>
        <v/>
      </c>
      <c r="D31" s="80"/>
      <c r="E31" s="82"/>
      <c r="F31" s="110" t="str">
        <f>IF(D31="","",VLOOKUP(B31,Data!$B$5:$L$319,11,FALSE))</f>
        <v/>
      </c>
      <c r="G31" s="83" t="str">
        <f t="shared" si="1"/>
        <v>-</v>
      </c>
      <c r="H31" s="81" t="str">
        <f>IF(D31="","",VLOOKUP(B31,Data!$B$5:$D$319,3,FALSE))</f>
        <v/>
      </c>
      <c r="I31" s="81" t="str">
        <f>IF(D31="","",VLOOKUP(B31,Data!$B$5:$M$319,12,FALSE))</f>
        <v/>
      </c>
      <c r="J31" s="110" t="str">
        <f>IF(D31="","",VLOOKUP(B31,Data!$B$5:$E$319,4,FALSE)*D31)</f>
        <v/>
      </c>
      <c r="K31" s="110" t="str">
        <f>IF(D31="","",VLOOKUP(B31,Data!$B$5:$F$319,5,FALSE)*D31)</f>
        <v/>
      </c>
      <c r="L31" s="83"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84"/>
      <c r="N31" s="85"/>
      <c r="O31" s="86"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85"/>
      <c r="Q31" s="85"/>
      <c r="R31" s="86"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87"/>
      <c r="T31" s="86"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12" t="str">
        <f>IF(D31="","",VLOOKUP(B31,Data!$B$5:$J$319,9,FALSE)*D31)</f>
        <v/>
      </c>
    </row>
    <row r="32" spans="1:21" ht="14">
      <c r="A32" s="88"/>
      <c r="B32" s="79"/>
      <c r="C32" s="110" t="str">
        <f>IF(D32="","",VLOOKUP(B32,Data!$B$5:$L$319,2,FALSE))</f>
        <v/>
      </c>
      <c r="D32" s="80"/>
      <c r="E32" s="82"/>
      <c r="F32" s="110" t="str">
        <f>IF(D32="","",VLOOKUP(B32,Data!$B$5:$L$319,11,FALSE))</f>
        <v/>
      </c>
      <c r="G32" s="83" t="str">
        <f t="shared" si="1"/>
        <v>-</v>
      </c>
      <c r="H32" s="81" t="str">
        <f>IF(D32="","",VLOOKUP(B32,Data!$B$5:$D$319,3,FALSE))</f>
        <v/>
      </c>
      <c r="I32" s="81" t="str">
        <f>IF(D32="","",VLOOKUP(B32,Data!$B$5:$M$319,12,FALSE))</f>
        <v/>
      </c>
      <c r="J32" s="110" t="str">
        <f>IF(D32="","",VLOOKUP(B32,Data!$B$5:$E$319,4,FALSE)*D32)</f>
        <v/>
      </c>
      <c r="K32" s="110" t="str">
        <f>IF(D32="","",VLOOKUP(B32,Data!$B$5:$F$319,5,FALSE)*D32)</f>
        <v/>
      </c>
      <c r="L32" s="83"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84"/>
      <c r="N32" s="85"/>
      <c r="O32" s="86"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85"/>
      <c r="Q32" s="85"/>
      <c r="R32" s="86"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87"/>
      <c r="T32" s="86"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12" t="str">
        <f>IF(D32="","",VLOOKUP(B32,Data!$B$5:$J$319,9,FALSE)*D32)</f>
        <v/>
      </c>
    </row>
    <row r="33" spans="1:21" ht="14">
      <c r="A33" s="88"/>
      <c r="B33" s="79"/>
      <c r="C33" s="110" t="str">
        <f>IF(D33="","",VLOOKUP(B33,Data!$B$5:$L$319,2,FALSE))</f>
        <v/>
      </c>
      <c r="D33" s="80"/>
      <c r="E33" s="82"/>
      <c r="F33" s="110" t="str">
        <f>IF(D33="","",VLOOKUP(B33,Data!$B$5:$L$319,11,FALSE))</f>
        <v/>
      </c>
      <c r="G33" s="83" t="str">
        <f t="shared" si="1"/>
        <v>-</v>
      </c>
      <c r="H33" s="81" t="str">
        <f>IF(D33="","",VLOOKUP(B33,Data!$B$5:$D$319,3,FALSE))</f>
        <v/>
      </c>
      <c r="I33" s="81" t="str">
        <f>IF(D33="","",VLOOKUP(B33,Data!$B$5:$M$319,12,FALSE))</f>
        <v/>
      </c>
      <c r="J33" s="110" t="str">
        <f>IF(D33="","",VLOOKUP(B33,Data!$B$5:$E$319,4,FALSE)*D33)</f>
        <v/>
      </c>
      <c r="K33" s="110" t="str">
        <f>IF(D33="","",VLOOKUP(B33,Data!$B$5:$F$319,5,FALSE)*D33)</f>
        <v/>
      </c>
      <c r="L33" s="83"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84"/>
      <c r="N33" s="85"/>
      <c r="O33" s="86"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85"/>
      <c r="Q33" s="85"/>
      <c r="R33" s="86"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87"/>
      <c r="T33" s="86"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12" t="str">
        <f>IF(D33="","",VLOOKUP(B33,Data!$B$5:$J$319,9,FALSE)*D33)</f>
        <v/>
      </c>
    </row>
    <row r="34" spans="1:21" ht="14">
      <c r="A34" s="88"/>
      <c r="B34" s="79"/>
      <c r="C34" s="110" t="str">
        <f>IF(D34="","",VLOOKUP(B34,Data!$B$5:$L$319,2,FALSE))</f>
        <v/>
      </c>
      <c r="D34" s="80"/>
      <c r="E34" s="82"/>
      <c r="F34" s="110" t="str">
        <f>IF(D34="","",VLOOKUP(B34,Data!$B$5:$L$319,11,FALSE))</f>
        <v/>
      </c>
      <c r="G34" s="83" t="str">
        <f t="shared" si="1"/>
        <v>-</v>
      </c>
      <c r="H34" s="81" t="str">
        <f>IF(D34="","",VLOOKUP(B34,Data!$B$5:$D$319,3,FALSE))</f>
        <v/>
      </c>
      <c r="I34" s="81" t="str">
        <f>IF(D34="","",VLOOKUP(B34,Data!$B$5:$M$319,12,FALSE))</f>
        <v/>
      </c>
      <c r="J34" s="110" t="str">
        <f>IF(D34="","",VLOOKUP(B34,Data!$B$5:$E$319,4,FALSE)*D34)</f>
        <v/>
      </c>
      <c r="K34" s="110" t="str">
        <f>IF(D34="","",VLOOKUP(B34,Data!$B$5:$F$319,5,FALSE)*D34)</f>
        <v/>
      </c>
      <c r="L34" s="83"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84"/>
      <c r="N34" s="85"/>
      <c r="O34" s="86"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85"/>
      <c r="Q34" s="85"/>
      <c r="R34" s="86"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87"/>
      <c r="T34" s="86"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12" t="str">
        <f>IF(D34="","",VLOOKUP(B34,Data!$B$5:$J$319,9,FALSE)*D34)</f>
        <v/>
      </c>
    </row>
    <row r="35" spans="1:21" ht="14">
      <c r="A35" s="78"/>
      <c r="B35" s="79"/>
      <c r="C35" s="110" t="str">
        <f>IF(D35="","",VLOOKUP(B35,Data!$B$5:$L$319,2,FALSE))</f>
        <v/>
      </c>
      <c r="D35" s="80"/>
      <c r="E35" s="82"/>
      <c r="F35" s="110" t="str">
        <f>IF(D35="","",VLOOKUP(B35,Data!$B$5:$L$319,11,FALSE))</f>
        <v/>
      </c>
      <c r="G35" s="83" t="str">
        <f t="shared" si="1"/>
        <v>-</v>
      </c>
      <c r="H35" s="81" t="str">
        <f>IF(D35="","",VLOOKUP(B35,Data!$B$5:$D$319,3,FALSE))</f>
        <v/>
      </c>
      <c r="I35" s="81" t="str">
        <f>IF(D35="","",VLOOKUP(B35,Data!$B$5:$M$319,12,FALSE))</f>
        <v/>
      </c>
      <c r="J35" s="110" t="str">
        <f>IF(D35="","",VLOOKUP(B35,Data!$B$5:$E$319,4,FALSE)*D35)</f>
        <v/>
      </c>
      <c r="K35" s="110" t="str">
        <f>IF(D35="","",VLOOKUP(B35,Data!$B$5:$F$319,5,FALSE)*D35)</f>
        <v/>
      </c>
      <c r="L35" s="83"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84"/>
      <c r="N35" s="85"/>
      <c r="O35" s="86"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85"/>
      <c r="Q35" s="85"/>
      <c r="R35" s="86"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87"/>
      <c r="T35" s="86"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12" t="str">
        <f>IF(D35="","",VLOOKUP(B35,Data!$B$5:$J$319,9,FALSE)*D35)</f>
        <v/>
      </c>
    </row>
    <row r="36" spans="1:21" ht="14">
      <c r="A36" s="78"/>
      <c r="B36" s="79"/>
      <c r="C36" s="110" t="str">
        <f>IF(D36="","",VLOOKUP(B36,Data!$B$5:$L$319,2,FALSE))</f>
        <v/>
      </c>
      <c r="D36" s="80"/>
      <c r="E36" s="80"/>
      <c r="F36" s="110" t="str">
        <f>IF(D36="","",VLOOKUP(B36,Data!$B$5:$L$319,11,FALSE))</f>
        <v/>
      </c>
      <c r="G36" s="83" t="str">
        <f t="shared" si="0"/>
        <v>-</v>
      </c>
      <c r="H36" s="81" t="str">
        <f>IF(D36="","",VLOOKUP(B36,Data!$B$5:$D$319,3,FALSE))</f>
        <v/>
      </c>
      <c r="I36" s="81" t="str">
        <f>IF(D36="","",VLOOKUP(B36,Data!$B$5:$M$319,12,FALSE))</f>
        <v/>
      </c>
      <c r="J36" s="110" t="str">
        <f>IF(D36="","",VLOOKUP(B36,Data!$B$5:$E$319,4,FALSE)*D36)</f>
        <v/>
      </c>
      <c r="K36" s="110" t="str">
        <f>IF(D36="","",VLOOKUP(B36,Data!$B$5:$F$319,5,FALSE)*D36)</f>
        <v/>
      </c>
      <c r="L36" s="83"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84"/>
      <c r="N36" s="85"/>
      <c r="O36" s="86"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85"/>
      <c r="Q36" s="85"/>
      <c r="R36" s="86"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87"/>
      <c r="T36" s="86"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12" t="str">
        <f>IF(D36="","",VLOOKUP(B36,Data!$B$5:$J$319,9,FALSE)*D36)</f>
        <v/>
      </c>
    </row>
    <row r="37" spans="1:21" ht="14">
      <c r="A37" s="78"/>
      <c r="B37" s="79"/>
      <c r="C37" s="110" t="str">
        <f>IF(D37="","",VLOOKUP(B37,Data!$B$5:$L$319,2,FALSE))</f>
        <v/>
      </c>
      <c r="D37" s="80"/>
      <c r="E37" s="80"/>
      <c r="F37" s="110" t="str">
        <f>IF(D37="","",VLOOKUP(B37,Data!$B$5:$L$319,11,FALSE))</f>
        <v/>
      </c>
      <c r="G37" s="83" t="str">
        <f t="shared" si="0"/>
        <v>-</v>
      </c>
      <c r="H37" s="81" t="str">
        <f>IF(D37="","",VLOOKUP(B37,Data!$B$5:$D$319,3,FALSE))</f>
        <v/>
      </c>
      <c r="I37" s="81" t="str">
        <f>IF(D37="","",VLOOKUP(B37,Data!$B$5:$M$319,12,FALSE))</f>
        <v/>
      </c>
      <c r="J37" s="110" t="str">
        <f>IF(D37="","",VLOOKUP(B37,Data!$B$5:$E$319,4,FALSE)*D37)</f>
        <v/>
      </c>
      <c r="K37" s="110" t="str">
        <f>IF(D37="","",VLOOKUP(B37,Data!$B$5:$F$319,5,FALSE)*D37)</f>
        <v/>
      </c>
      <c r="L37" s="83"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84"/>
      <c r="N37" s="85"/>
      <c r="O37" s="86"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85"/>
      <c r="Q37" s="85"/>
      <c r="R37" s="86"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87"/>
      <c r="T37" s="86"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12" t="str">
        <f>IF(D37="","",VLOOKUP(B37,Data!$B$5:$J$319,9,FALSE)*D37)</f>
        <v/>
      </c>
    </row>
    <row r="38" spans="1:21" ht="14">
      <c r="A38" s="78"/>
      <c r="B38" s="79"/>
      <c r="C38" s="110" t="str">
        <f>IF(D38="","",VLOOKUP(B38,Data!$B$5:$L$319,2,FALSE))</f>
        <v/>
      </c>
      <c r="D38" s="80"/>
      <c r="E38" s="80"/>
      <c r="F38" s="110" t="str">
        <f>IF(D38="","",VLOOKUP(B38,Data!$B$5:$L$319,11,FALSE))</f>
        <v/>
      </c>
      <c r="G38" s="83" t="str">
        <f t="shared" si="0"/>
        <v>-</v>
      </c>
      <c r="H38" s="81" t="str">
        <f>IF(D38="","",VLOOKUP(B38,Data!$B$5:$D$319,3,FALSE))</f>
        <v/>
      </c>
      <c r="I38" s="81" t="str">
        <f>IF(D38="","",VLOOKUP(B38,Data!$B$5:$M$319,12,FALSE))</f>
        <v/>
      </c>
      <c r="J38" s="110" t="str">
        <f>IF(D38="","",VLOOKUP(B38,Data!$B$5:$E$319,4,FALSE)*D38)</f>
        <v/>
      </c>
      <c r="K38" s="110" t="str">
        <f>IF(D38="","",VLOOKUP(B38,Data!$B$5:$F$319,5,FALSE)*D38)</f>
        <v/>
      </c>
      <c r="L38" s="83"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84"/>
      <c r="N38" s="85"/>
      <c r="O38" s="86"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85"/>
      <c r="Q38" s="85"/>
      <c r="R38" s="86"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87"/>
      <c r="T38" s="86"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12" t="str">
        <f>IF(D38="","",VLOOKUP(B38,Data!$B$5:$J$319,9,FALSE)*D38)</f>
        <v/>
      </c>
    </row>
    <row r="39" spans="1:21" ht="14">
      <c r="A39" s="78"/>
      <c r="B39" s="89"/>
      <c r="C39" s="110" t="str">
        <f>IF(D39="","",VLOOKUP(B39,Data!$B$5:$L$319,2,FALSE))</f>
        <v/>
      </c>
      <c r="D39" s="80"/>
      <c r="E39" s="80"/>
      <c r="F39" s="110" t="str">
        <f>IF(D39="","",VLOOKUP(B39,Data!$B$5:$L$319,11,FALSE))</f>
        <v/>
      </c>
      <c r="G39" s="83" t="str">
        <f t="shared" si="0"/>
        <v>-</v>
      </c>
      <c r="H39" s="81" t="str">
        <f>IF(D39="","",VLOOKUP(B39,Data!$B$5:$D$319,3,FALSE))</f>
        <v/>
      </c>
      <c r="I39" s="81" t="str">
        <f>IF(D39="","",VLOOKUP(B39,Data!$B$5:$M$319,12,FALSE))</f>
        <v/>
      </c>
      <c r="J39" s="110" t="str">
        <f>IF(D39="","",VLOOKUP(B39,Data!$B$5:$E$319,4,FALSE)*D39)</f>
        <v/>
      </c>
      <c r="K39" s="110" t="str">
        <f>IF(D39="","",VLOOKUP(B39,Data!$B$5:$F$319,5,FALSE)*D39)</f>
        <v/>
      </c>
      <c r="L39" s="83"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84"/>
      <c r="N39" s="85"/>
      <c r="O39" s="86"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85"/>
      <c r="Q39" s="85"/>
      <c r="R39" s="86"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87"/>
      <c r="T39" s="86"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12" t="str">
        <f>IF(D39="","",VLOOKUP(B39,Data!$B$5:$J$319,9,FALSE)*D39)</f>
        <v/>
      </c>
    </row>
    <row r="40" spans="1:21" ht="14">
      <c r="A40" s="78"/>
      <c r="B40" s="89"/>
      <c r="C40" s="110" t="str">
        <f>IF(D40="","",VLOOKUP(B40,Data!$B$5:$L$319,2,FALSE))</f>
        <v/>
      </c>
      <c r="D40" s="80"/>
      <c r="E40" s="80"/>
      <c r="F40" s="110" t="str">
        <f>IF(D40="","",VLOOKUP(B40,Data!$B$5:$L$319,11,FALSE))</f>
        <v/>
      </c>
      <c r="G40" s="83" t="str">
        <f t="shared" si="0"/>
        <v>-</v>
      </c>
      <c r="H40" s="81" t="str">
        <f>IF(D40="","",VLOOKUP(B40,Data!$B$5:$D$319,3,FALSE))</f>
        <v/>
      </c>
      <c r="I40" s="81" t="str">
        <f>IF(D40="","",VLOOKUP(B40,Data!$B$5:$M$319,12,FALSE))</f>
        <v/>
      </c>
      <c r="J40" s="110" t="str">
        <f>IF(D40="","",VLOOKUP(B40,Data!$B$5:$E$319,4,FALSE)*D40)</f>
        <v/>
      </c>
      <c r="K40" s="110" t="str">
        <f>IF(D40="","",VLOOKUP(B40,Data!$B$5:$F$319,5,FALSE)*D40)</f>
        <v/>
      </c>
      <c r="L40" s="83"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84"/>
      <c r="N40" s="85"/>
      <c r="O40" s="86"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85"/>
      <c r="Q40" s="85"/>
      <c r="R40" s="86"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87"/>
      <c r="T40" s="86"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12" t="str">
        <f>IF(D40="","",VLOOKUP(B40,Data!$B$5:$J$319,9,FALSE)*D40)</f>
        <v/>
      </c>
    </row>
    <row r="41" spans="1:21" ht="14">
      <c r="A41" s="78"/>
      <c r="B41" s="89"/>
      <c r="C41" s="110" t="str">
        <f>IF(D41="","",VLOOKUP(B41,Data!$B$5:$L$319,2,FALSE))</f>
        <v/>
      </c>
      <c r="D41" s="80"/>
      <c r="E41" s="80"/>
      <c r="F41" s="110" t="str">
        <f>IF(D41="","",VLOOKUP(B41,Data!$B$5:$L$319,11,FALSE))</f>
        <v/>
      </c>
      <c r="G41" s="83" t="str">
        <f t="shared" si="0"/>
        <v>-</v>
      </c>
      <c r="H41" s="81" t="str">
        <f>IF(D41="","",VLOOKUP(B41,Data!$B$5:$D$319,3,FALSE))</f>
        <v/>
      </c>
      <c r="I41" s="81" t="str">
        <f>IF(D41="","",VLOOKUP(B41,Data!$B$5:$M$319,12,FALSE))</f>
        <v/>
      </c>
      <c r="J41" s="110" t="str">
        <f>IF(D41="","",VLOOKUP(B41,Data!$B$5:$E$319,4,FALSE)*D41)</f>
        <v/>
      </c>
      <c r="K41" s="110" t="str">
        <f>IF(D41="","",VLOOKUP(B41,Data!$B$5:$F$319,5,FALSE)*D41)</f>
        <v/>
      </c>
      <c r="L41" s="83"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84"/>
      <c r="N41" s="85"/>
      <c r="O41" s="86"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85"/>
      <c r="Q41" s="85"/>
      <c r="R41" s="86"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87"/>
      <c r="T41" s="86"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12" t="str">
        <f>IF(D41="","",VLOOKUP(B41,Data!$B$5:$J$319,9,FALSE)*D41)</f>
        <v/>
      </c>
    </row>
    <row r="42" spans="1:21" ht="14">
      <c r="A42" s="78"/>
      <c r="B42" s="79"/>
      <c r="C42" s="110" t="str">
        <f>IF(D42="","",VLOOKUP(B42,Data!$B$5:$L$319,2,FALSE))</f>
        <v/>
      </c>
      <c r="D42" s="80"/>
      <c r="E42" s="80"/>
      <c r="F42" s="110" t="str">
        <f>IF(D42="","",VLOOKUP(B42,Data!$B$5:$L$319,11,FALSE))</f>
        <v/>
      </c>
      <c r="G42" s="83" t="str">
        <f t="shared" si="0"/>
        <v>-</v>
      </c>
      <c r="H42" s="81" t="str">
        <f>IF(D42="","",VLOOKUP(B42,Data!$B$5:$D$319,3,FALSE))</f>
        <v/>
      </c>
      <c r="I42" s="81" t="str">
        <f>IF(D42="","",VLOOKUP(B42,Data!$B$5:$M$319,12,FALSE))</f>
        <v/>
      </c>
      <c r="J42" s="110" t="str">
        <f>IF(D42="","",VLOOKUP(B42,Data!$B$5:$E$319,4,FALSE)*D42)</f>
        <v/>
      </c>
      <c r="K42" s="110" t="str">
        <f>IF(D42="","",VLOOKUP(B42,Data!$B$5:$F$319,5,FALSE)*D42)</f>
        <v/>
      </c>
      <c r="L42" s="83"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84"/>
      <c r="N42" s="85"/>
      <c r="O42" s="86"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85"/>
      <c r="Q42" s="85"/>
      <c r="R42" s="86"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87"/>
      <c r="T42" s="86"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12" t="str">
        <f>IF(D42="","",VLOOKUP(B42,Data!$B$5:$J$319,9,FALSE)*D42)</f>
        <v/>
      </c>
    </row>
    <row r="43" spans="1:21" ht="14">
      <c r="A43" s="78"/>
      <c r="B43" s="79"/>
      <c r="C43" s="110" t="str">
        <f>IF(D43="","",VLOOKUP(B43,Data!$B$5:$L$319,2,FALSE))</f>
        <v/>
      </c>
      <c r="D43" s="80"/>
      <c r="E43" s="80"/>
      <c r="F43" s="110" t="str">
        <f>IF(D43="","",VLOOKUP(B43,Data!$B$5:$L$319,11,FALSE))</f>
        <v/>
      </c>
      <c r="G43" s="83" t="str">
        <f t="shared" si="0"/>
        <v>-</v>
      </c>
      <c r="H43" s="81" t="str">
        <f>IF(D43="","",VLOOKUP(B43,Data!$B$5:$D$319,3,FALSE))</f>
        <v/>
      </c>
      <c r="I43" s="81" t="str">
        <f>IF(D43="","",VLOOKUP(B43,Data!$B$5:$M$319,12,FALSE))</f>
        <v/>
      </c>
      <c r="J43" s="110" t="str">
        <f>IF(D43="","",VLOOKUP(B43,Data!$B$5:$E$319,4,FALSE)*D43)</f>
        <v/>
      </c>
      <c r="K43" s="110" t="str">
        <f>IF(D43="","",VLOOKUP(B43,Data!$B$5:$F$319,5,FALSE)*D43)</f>
        <v/>
      </c>
      <c r="L43" s="83"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84"/>
      <c r="N43" s="85"/>
      <c r="O43" s="86"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85"/>
      <c r="Q43" s="85"/>
      <c r="R43" s="86"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87"/>
      <c r="T43" s="86"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12" t="str">
        <f>IF(D43="","",VLOOKUP(B43,Data!$B$5:$J$319,9,FALSE)*D43)</f>
        <v/>
      </c>
    </row>
    <row r="44" spans="1:21" ht="14">
      <c r="A44" s="78"/>
      <c r="B44" s="79"/>
      <c r="C44" s="110" t="str">
        <f>IF(D44="","",VLOOKUP(B44,Data!$B$5:$L$319,2,FALSE))</f>
        <v/>
      </c>
      <c r="D44" s="80"/>
      <c r="E44" s="82"/>
      <c r="F44" s="110" t="str">
        <f>IF(D44="","",VLOOKUP(B44,Data!$B$5:$L$319,11,FALSE))</f>
        <v/>
      </c>
      <c r="G44" s="83" t="str">
        <f t="shared" si="0"/>
        <v>-</v>
      </c>
      <c r="H44" s="81" t="str">
        <f>IF(D44="","",VLOOKUP(B44,Data!$B$5:$D$319,3,FALSE))</f>
        <v/>
      </c>
      <c r="I44" s="81" t="str">
        <f>IF(D44="","",VLOOKUP(B44,Data!$B$5:$M$319,12,FALSE))</f>
        <v/>
      </c>
      <c r="J44" s="110" t="str">
        <f>IF(D44="","",VLOOKUP(B44,Data!$B$5:$E$319,4,FALSE)*D44)</f>
        <v/>
      </c>
      <c r="K44" s="110" t="str">
        <f>IF(D44="","",VLOOKUP(B44,Data!$B$5:$F$319,5,FALSE)*D44)</f>
        <v/>
      </c>
      <c r="L44" s="83"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84"/>
      <c r="N44" s="85"/>
      <c r="O44" s="86"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85"/>
      <c r="Q44" s="85"/>
      <c r="R44" s="86"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87"/>
      <c r="T44" s="86"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12" t="str">
        <f>IF(D44="","",VLOOKUP(B44,Data!$B$5:$J$319,9,FALSE)*D44)</f>
        <v/>
      </c>
    </row>
    <row r="45" spans="1:21" ht="14">
      <c r="A45" s="78"/>
      <c r="B45" s="79"/>
      <c r="C45" s="110" t="str">
        <f>IF(D45="","",VLOOKUP(B45,Data!$B$5:$L$319,2,FALSE))</f>
        <v/>
      </c>
      <c r="D45" s="80"/>
      <c r="E45" s="80"/>
      <c r="F45" s="110" t="str">
        <f>IF(D45="","",VLOOKUP(B45,Data!$B$5:$L$319,11,FALSE))</f>
        <v/>
      </c>
      <c r="G45" s="83" t="str">
        <f t="shared" si="0"/>
        <v>-</v>
      </c>
      <c r="H45" s="81" t="str">
        <f>IF(D45="","",VLOOKUP(B45,Data!$B$5:$D$319,3,FALSE))</f>
        <v/>
      </c>
      <c r="I45" s="81" t="str">
        <f>IF(D45="","",VLOOKUP(B45,Data!$B$5:$M$319,12,FALSE))</f>
        <v/>
      </c>
      <c r="J45" s="110" t="str">
        <f>IF(D45="","",VLOOKUP(B45,Data!$B$5:$E$319,4,FALSE)*D45)</f>
        <v/>
      </c>
      <c r="K45" s="110" t="str">
        <f>IF(D45="","",VLOOKUP(B45,Data!$B$5:$F$319,5,FALSE)*D45)</f>
        <v/>
      </c>
      <c r="L45" s="83"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84"/>
      <c r="N45" s="85"/>
      <c r="O45" s="86"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85"/>
      <c r="Q45" s="85"/>
      <c r="R45" s="86"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87"/>
      <c r="T45" s="86"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12" t="str">
        <f>IF(D45="","",VLOOKUP(B45,Data!$B$5:$J$319,9,FALSE)*D45)</f>
        <v/>
      </c>
    </row>
    <row r="46" spans="1:21" ht="14">
      <c r="A46" s="78"/>
      <c r="B46" s="79"/>
      <c r="C46" s="110" t="str">
        <f>IF(D46="","",VLOOKUP(B46,Data!$B$5:$L$319,2,FALSE))</f>
        <v/>
      </c>
      <c r="D46" s="80"/>
      <c r="E46" s="82"/>
      <c r="F46" s="110" t="str">
        <f>IF(D46="","",VLOOKUP(B46,Data!$B$5:$L$319,11,FALSE))</f>
        <v/>
      </c>
      <c r="G46" s="83" t="str">
        <f t="shared" si="0"/>
        <v>-</v>
      </c>
      <c r="H46" s="81" t="str">
        <f>IF(D46="","",VLOOKUP(B46,Data!$B$5:$D$319,3,FALSE))</f>
        <v/>
      </c>
      <c r="I46" s="81" t="str">
        <f>IF(D46="","",VLOOKUP(B46,Data!$B$5:$M$319,12,FALSE))</f>
        <v/>
      </c>
      <c r="J46" s="110" t="str">
        <f>IF(D46="","",VLOOKUP(B46,Data!$B$5:$E$319,4,FALSE)*D46)</f>
        <v/>
      </c>
      <c r="K46" s="110" t="str">
        <f>IF(D46="","",VLOOKUP(B46,Data!$B$5:$F$319,5,FALSE)*D46)</f>
        <v/>
      </c>
      <c r="L46" s="83"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84"/>
      <c r="N46" s="85"/>
      <c r="O46" s="86"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85"/>
      <c r="Q46" s="85"/>
      <c r="R46" s="86"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87"/>
      <c r="T46" s="86"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12" t="str">
        <f>IF(D46="","",VLOOKUP(B46,Data!$B$5:$J$319,9,FALSE)*D46)</f>
        <v/>
      </c>
    </row>
    <row r="47" spans="1:21" ht="14">
      <c r="A47" s="78"/>
      <c r="B47" s="79"/>
      <c r="C47" s="110" t="str">
        <f>IF(D47="","",VLOOKUP(B47,Data!$B$5:$L$319,2,FALSE))</f>
        <v/>
      </c>
      <c r="D47" s="80"/>
      <c r="E47" s="80"/>
      <c r="F47" s="110" t="str">
        <f>IF(D47="","",VLOOKUP(B47,Data!$B$5:$L$319,11,FALSE))</f>
        <v/>
      </c>
      <c r="G47" s="83" t="str">
        <f t="shared" si="0"/>
        <v>-</v>
      </c>
      <c r="H47" s="81" t="str">
        <f>IF(D47="","",VLOOKUP(B47,Data!$B$5:$D$319,3,FALSE))</f>
        <v/>
      </c>
      <c r="I47" s="81" t="str">
        <f>IF(D47="","",VLOOKUP(B47,Data!$B$5:$M$319,12,FALSE))</f>
        <v/>
      </c>
      <c r="J47" s="110" t="str">
        <f>IF(D47="","",VLOOKUP(B47,Data!$B$5:$E$319,4,FALSE)*D47)</f>
        <v/>
      </c>
      <c r="K47" s="110" t="str">
        <f>IF(D47="","",VLOOKUP(B47,Data!$B$5:$F$319,5,FALSE)*D47)</f>
        <v/>
      </c>
      <c r="L47" s="83"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84"/>
      <c r="N47" s="85"/>
      <c r="O47" s="86"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85"/>
      <c r="Q47" s="85"/>
      <c r="R47" s="86"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87"/>
      <c r="T47" s="86"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12" t="str">
        <f>IF(D47="","",VLOOKUP(B47,Data!$B$5:$J$319,9,FALSE)*D47)</f>
        <v/>
      </c>
    </row>
    <row r="48" spans="1:21" ht="14">
      <c r="A48" s="90"/>
      <c r="B48" s="91"/>
      <c r="C48" s="92"/>
      <c r="D48" s="93"/>
      <c r="E48" s="93"/>
      <c r="F48" s="94"/>
      <c r="G48" s="94"/>
      <c r="H48" s="94"/>
      <c r="I48" s="93"/>
      <c r="J48" s="94"/>
      <c r="K48" s="94"/>
      <c r="L48" s="94"/>
      <c r="M48" s="95"/>
      <c r="N48" s="96"/>
      <c r="O48" s="97"/>
      <c r="P48" s="96"/>
      <c r="Q48" s="96"/>
      <c r="R48" s="97"/>
      <c r="S48" s="98"/>
      <c r="T48" s="97"/>
      <c r="U48" s="99"/>
    </row>
    <row r="49" spans="1:21" ht="14">
      <c r="A49" s="93"/>
      <c r="B49" s="91"/>
      <c r="C49" s="92"/>
      <c r="D49" s="100">
        <f>SUM(D18:D47)</f>
        <v>101</v>
      </c>
      <c r="E49" s="100"/>
      <c r="F49" s="102"/>
      <c r="G49" s="102" t="e">
        <f>SUM(G18:G47)</f>
        <v>#N/A</v>
      </c>
      <c r="H49" s="93"/>
      <c r="I49" s="93"/>
      <c r="J49" s="102" t="e">
        <f>SUM(J18:J47)</f>
        <v>#N/A</v>
      </c>
      <c r="K49" s="102" t="e">
        <f>SUM(K18:K47)</f>
        <v>#N/A</v>
      </c>
      <c r="L49" s="102" t="e">
        <f>SUM(L16:L48)</f>
        <v>#REF!</v>
      </c>
      <c r="M49" s="101">
        <f>SUM(M18:M47)</f>
        <v>0</v>
      </c>
      <c r="N49" s="102">
        <f>SUM(N16:N48)</f>
        <v>0</v>
      </c>
      <c r="O49" s="102" t="e">
        <f>SUM(O16:O48)</f>
        <v>#REF!</v>
      </c>
      <c r="P49" s="101">
        <f>SUM(P18:P47)</f>
        <v>0</v>
      </c>
      <c r="Q49" s="102">
        <f>SUM(Q16:Q48)</f>
        <v>0</v>
      </c>
      <c r="R49" s="102" t="e">
        <f>SUM(R16:R48)</f>
        <v>#REF!</v>
      </c>
      <c r="S49" s="101">
        <f>SUM(S18:S47)</f>
        <v>0</v>
      </c>
      <c r="T49" s="102" t="e">
        <f>SUM(T16:T48)</f>
        <v>#REF!</v>
      </c>
      <c r="U49" s="103" t="e">
        <f>SUM(U18:U47)</f>
        <v>#N/A</v>
      </c>
    </row>
    <row r="50" spans="1:21">
      <c r="A50" s="42"/>
      <c r="B50" s="34"/>
      <c r="C50" s="36"/>
      <c r="D50" s="42"/>
      <c r="E50" s="34"/>
      <c r="F50" s="75"/>
      <c r="G50" s="57"/>
      <c r="H50" s="42"/>
      <c r="I50" s="42"/>
      <c r="J50" s="71"/>
      <c r="K50" s="57"/>
      <c r="L50" s="36"/>
      <c r="M50" s="35"/>
      <c r="N50" s="35"/>
      <c r="O50" s="35"/>
      <c r="P50" s="35"/>
      <c r="Q50" s="35"/>
      <c r="R50" s="35"/>
      <c r="S50" s="36"/>
      <c r="T50" s="36"/>
      <c r="U50" s="37"/>
    </row>
    <row r="51" spans="1:21" ht="13" hidden="1">
      <c r="A51" s="16" t="s">
        <v>79</v>
      </c>
      <c r="B51" s="17"/>
      <c r="C51" s="1"/>
      <c r="D51" s="27" t="s">
        <v>80</v>
      </c>
      <c r="E51" s="27"/>
      <c r="F51" s="68" t="s">
        <v>81</v>
      </c>
      <c r="G51" s="72"/>
      <c r="H51" s="32" t="s">
        <v>82</v>
      </c>
      <c r="I51" s="43"/>
      <c r="J51" s="62" t="s">
        <v>83</v>
      </c>
      <c r="K51" s="62"/>
      <c r="L51" s="27"/>
      <c r="M51" s="44"/>
      <c r="N51" s="45" t="s">
        <v>84</v>
      </c>
      <c r="O51" s="27"/>
      <c r="P51" s="27"/>
      <c r="Q51" s="27"/>
      <c r="R51" s="27"/>
      <c r="S51" s="27"/>
      <c r="T51" s="27"/>
      <c r="U51" s="46"/>
    </row>
    <row r="52" spans="1:21" ht="13" hidden="1">
      <c r="A52" s="19" t="s">
        <v>85</v>
      </c>
      <c r="B52" s="20"/>
      <c r="C52" s="47"/>
      <c r="D52" s="20" t="s">
        <v>86</v>
      </c>
      <c r="E52" s="20"/>
      <c r="F52" s="595"/>
      <c r="G52" s="596"/>
      <c r="H52" s="19" t="s">
        <v>87</v>
      </c>
      <c r="I52" s="48"/>
      <c r="J52" s="63" t="s">
        <v>88</v>
      </c>
      <c r="K52" s="63"/>
      <c r="L52" s="20"/>
      <c r="M52" s="21"/>
      <c r="N52" s="20"/>
      <c r="O52" s="20"/>
      <c r="P52" s="20"/>
      <c r="Q52" s="20"/>
      <c r="R52" s="20"/>
      <c r="S52" s="20"/>
      <c r="T52" s="20"/>
      <c r="U52" s="29"/>
    </row>
    <row r="53" spans="1:21" hidden="1">
      <c r="A53" s="19" t="s">
        <v>91</v>
      </c>
      <c r="B53" s="20"/>
      <c r="C53" s="21"/>
      <c r="D53" s="20"/>
      <c r="E53" s="20"/>
      <c r="F53" s="595"/>
      <c r="G53" s="596"/>
      <c r="H53" s="19"/>
      <c r="I53" s="48"/>
      <c r="J53" s="63" t="s">
        <v>92</v>
      </c>
      <c r="K53" s="63"/>
      <c r="L53" s="20"/>
      <c r="M53" s="21"/>
      <c r="N53" s="20"/>
      <c r="O53" s="20"/>
      <c r="P53" s="20"/>
      <c r="Q53" s="20"/>
      <c r="R53" s="20"/>
      <c r="S53" s="20"/>
      <c r="T53" s="20"/>
      <c r="U53" s="29"/>
    </row>
    <row r="54" spans="1:21" hidden="1">
      <c r="A54" s="34"/>
      <c r="B54" s="35"/>
      <c r="C54" s="115"/>
      <c r="D54" s="20" t="s">
        <v>93</v>
      </c>
      <c r="E54" s="20"/>
      <c r="F54" s="595"/>
      <c r="G54" s="596"/>
      <c r="H54" s="19" t="s">
        <v>94</v>
      </c>
      <c r="I54" s="48"/>
      <c r="J54" s="63"/>
      <c r="K54" s="63"/>
      <c r="L54" s="20"/>
      <c r="M54" s="21"/>
      <c r="N54" s="20"/>
      <c r="O54" s="20"/>
      <c r="P54" s="20"/>
      <c r="Q54" s="20"/>
      <c r="R54" s="20"/>
      <c r="S54" s="20"/>
      <c r="T54" s="20"/>
      <c r="U54" s="29"/>
    </row>
    <row r="55" spans="1:21" ht="13" hidden="1">
      <c r="A55" s="16" t="s">
        <v>95</v>
      </c>
      <c r="B55" s="27"/>
      <c r="C55" s="12"/>
      <c r="D55" s="20" t="s">
        <v>96</v>
      </c>
      <c r="E55" s="20"/>
      <c r="F55" s="76" t="s">
        <v>97</v>
      </c>
      <c r="G55" s="73"/>
      <c r="H55" s="19" t="s">
        <v>87</v>
      </c>
      <c r="I55" s="48"/>
      <c r="J55" s="63" t="s">
        <v>98</v>
      </c>
      <c r="K55" s="63"/>
      <c r="L55" s="20"/>
      <c r="M55" s="21"/>
      <c r="N55" s="20"/>
      <c r="O55" s="20"/>
      <c r="P55" s="20"/>
      <c r="Q55" s="20"/>
      <c r="R55" s="20"/>
      <c r="S55" s="20"/>
      <c r="T55" s="20"/>
      <c r="U55" s="29"/>
    </row>
    <row r="56" spans="1:21" ht="13" hidden="1">
      <c r="A56" s="19"/>
      <c r="B56" s="20"/>
      <c r="C56" s="21"/>
      <c r="D56" s="20" t="s">
        <v>99</v>
      </c>
      <c r="E56" s="20"/>
      <c r="F56" s="77"/>
      <c r="G56" s="74"/>
      <c r="H56" s="19" t="s">
        <v>100</v>
      </c>
      <c r="I56" s="48"/>
      <c r="J56" s="63" t="s">
        <v>101</v>
      </c>
      <c r="K56" s="63"/>
      <c r="L56" s="20"/>
      <c r="M56" s="40"/>
      <c r="N56" s="41" t="s">
        <v>102</v>
      </c>
      <c r="O56" s="41"/>
      <c r="P56" s="41"/>
      <c r="Q56" s="41"/>
      <c r="R56" s="41"/>
      <c r="S56" s="41"/>
      <c r="T56" s="41"/>
      <c r="U56" s="49"/>
    </row>
    <row r="57" spans="1:21" hidden="1">
      <c r="A57" s="34"/>
      <c r="B57" s="35"/>
      <c r="C57" s="36"/>
      <c r="D57" s="35"/>
      <c r="E57" s="35"/>
      <c r="F57" s="591"/>
      <c r="G57" s="597"/>
      <c r="H57" s="591"/>
      <c r="I57" s="592"/>
      <c r="J57" s="64" t="s">
        <v>103</v>
      </c>
      <c r="K57" s="64"/>
      <c r="L57" s="35"/>
      <c r="M57" s="50"/>
      <c r="N57" s="51" t="s">
        <v>104</v>
      </c>
      <c r="O57" s="51"/>
      <c r="P57" s="51"/>
      <c r="Q57" s="51"/>
      <c r="R57" s="51"/>
      <c r="S57" s="51"/>
      <c r="T57" s="51"/>
      <c r="U57" s="52"/>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oddHeader>&amp;R&amp;"Calibri"&amp;10&amp;K000000 Confidential&amp;1#_x000D_</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V47"/>
  <sheetViews>
    <sheetView topLeftCell="A16"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74"/>
      <c r="I10" s="475"/>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75" customHeight="1">
      <c r="A18" s="366"/>
      <c r="B18" s="250" t="s">
        <v>905</v>
      </c>
      <c r="C18" s="427" t="str">
        <f>IF(D18="","",VLOOKUP(B18,Data!$B$5:$L$503,2,FALSE))</f>
        <v/>
      </c>
      <c r="D18" s="348"/>
      <c r="E18" s="365"/>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783</v>
      </c>
      <c r="C19" s="437" t="str">
        <f>IF(D19="","",VLOOKUP(B19,Data!$B$5:$L$503,2,FALSE))</f>
        <v>VAD6720</v>
      </c>
      <c r="D19" s="363">
        <v>1</v>
      </c>
      <c r="E19" s="357" t="s">
        <v>518</v>
      </c>
      <c r="F19" s="434">
        <f>IF(D19="","",VLOOKUP(B19,Data!$B$5:$L$503,11,FALSE))</f>
        <v>2784.32</v>
      </c>
      <c r="G19" s="436">
        <f t="shared" si="0"/>
        <v>2784.32</v>
      </c>
      <c r="H19" s="435" t="str">
        <f>IF(D19="","",VLOOKUP(B19,Data!$B$5:$D$503,3,FALSE))</f>
        <v>C/T</v>
      </c>
      <c r="I19" s="435" t="str">
        <f>IF(D19="","",VLOOKUP(B19,Data!$B$5:$M$503,12,FALSE))</f>
        <v>Indonesia</v>
      </c>
      <c r="J19" s="424" t="s">
        <v>904</v>
      </c>
      <c r="K19" s="434">
        <f>IF(D19="","",VLOOKUP(B19,Data!$B$5:$E$503,4,FALSE)*D19)</f>
        <v>220</v>
      </c>
      <c r="L19" s="434">
        <f>IF(D19="","",VLOOKUP(B19,Data!$B$5:$F$503,5,FALSE)*D19)</f>
        <v>194</v>
      </c>
      <c r="M19" s="433"/>
      <c r="N19" s="432"/>
      <c r="O19" s="431"/>
      <c r="P19" s="429"/>
      <c r="Q19" s="431"/>
      <c r="R19" s="431"/>
      <c r="S19" s="429"/>
      <c r="T19" s="430"/>
      <c r="U19" s="429"/>
      <c r="V19" s="428">
        <f>IF(D19="","",VLOOKUP(B19,Data!$B$5:$J$503,9,FALSE)*D19)</f>
        <v>1.1850000000000001</v>
      </c>
    </row>
    <row r="20" spans="1:22" s="329" customFormat="1" ht="21" customHeight="1">
      <c r="A20" s="349"/>
      <c r="B20" s="250" t="s">
        <v>912</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2" s="329" customFormat="1" ht="21.75" customHeight="1">
      <c r="A21" s="366">
        <v>2</v>
      </c>
      <c r="B21" s="364" t="s">
        <v>719</v>
      </c>
      <c r="C21" s="437" t="str">
        <f>IF(D21="","",VLOOKUP(B21,Data!$B$5:$L$503,2,FALSE))</f>
        <v>VAC9560</v>
      </c>
      <c r="D21" s="356">
        <v>15</v>
      </c>
      <c r="E21" s="357" t="s">
        <v>895</v>
      </c>
      <c r="F21" s="434">
        <f>IF(D21="","",VLOOKUP(B21,Data!$B$5:$L$503,11,FALSE))</f>
        <v>2359.85</v>
      </c>
      <c r="G21" s="436">
        <f t="shared" si="0"/>
        <v>35397.75</v>
      </c>
      <c r="H21" s="435" t="str">
        <f>IF(D21="","",VLOOKUP(B21,Data!$B$5:$D$503,3,FALSE))</f>
        <v>C/T</v>
      </c>
      <c r="I21" s="435" t="str">
        <f>IF(D21="","",VLOOKUP(B21,Data!$B$5:$M$503,12,FALSE))</f>
        <v>Indonesia</v>
      </c>
      <c r="J21" s="424" t="s">
        <v>911</v>
      </c>
      <c r="K21" s="434">
        <f>IF(D21="","",VLOOKUP(B21,Data!$B$5:$E$503,4,FALSE)*D21)</f>
        <v>3300</v>
      </c>
      <c r="L21" s="434">
        <f>IF(D21="","",VLOOKUP(B21,Data!$B$5:$F$503,5,FALSE)*D21)</f>
        <v>2985</v>
      </c>
      <c r="M21" s="433"/>
      <c r="N21" s="432"/>
      <c r="O21" s="431"/>
      <c r="P21" s="429"/>
      <c r="Q21" s="431"/>
      <c r="R21" s="431"/>
      <c r="S21" s="429"/>
      <c r="T21" s="430"/>
      <c r="U21" s="429"/>
      <c r="V21" s="428">
        <f>IF(D21="","",VLOOKUP(B21,Data!$B$5:$J$503,9,FALSE)*D21)</f>
        <v>17.775000000000002</v>
      </c>
    </row>
    <row r="22" spans="1:22" s="329" customFormat="1" ht="21.75" customHeight="1">
      <c r="A22" s="366">
        <v>3</v>
      </c>
      <c r="B22" s="470" t="s">
        <v>720</v>
      </c>
      <c r="C22" s="471" t="str">
        <f>IF(D22="","",VLOOKUP(B22,Data!$B$5:$L$503,2,FALSE))</f>
        <v>VAC9570</v>
      </c>
      <c r="D22" s="363">
        <v>7</v>
      </c>
      <c r="E22" s="365"/>
      <c r="F22" s="434">
        <f>IF(D22="","",VLOOKUP(B22,Data!$B$5:$L$503,11,FALSE))</f>
        <v>2540.94</v>
      </c>
      <c r="G22" s="436">
        <f t="shared" si="0"/>
        <v>17786.580000000002</v>
      </c>
      <c r="H22" s="435" t="str">
        <f>IF(D22="","",VLOOKUP(B22,Data!$B$5:$D$503,3,FALSE))</f>
        <v>C/T</v>
      </c>
      <c r="I22" s="435" t="str">
        <f>IF(D22="","",VLOOKUP(B22,Data!$B$5:$M$503,12,FALSE))</f>
        <v>Indonesia</v>
      </c>
      <c r="J22" s="424" t="s">
        <v>911</v>
      </c>
      <c r="K22" s="434">
        <f>IF(D22="","",VLOOKUP(B22,Data!$B$5:$E$503,4,FALSE)*D22)</f>
        <v>1869</v>
      </c>
      <c r="L22" s="434">
        <f>IF(D22="","",VLOOKUP(B22,Data!$B$5:$F$503,5,FALSE)*D22)</f>
        <v>1694</v>
      </c>
      <c r="M22" s="433"/>
      <c r="N22" s="432"/>
      <c r="O22" s="431"/>
      <c r="P22" s="429"/>
      <c r="Q22" s="431"/>
      <c r="R22" s="431"/>
      <c r="S22" s="429"/>
      <c r="T22" s="430"/>
      <c r="U22" s="429"/>
      <c r="V22" s="428">
        <f>IF(D22="","",VLOOKUP(B22,Data!$B$5:$J$503,9,FALSE)*D22)</f>
        <v>10.416</v>
      </c>
    </row>
    <row r="23" spans="1:22" s="329" customFormat="1" ht="21.75" customHeight="1">
      <c r="A23" s="366">
        <v>4</v>
      </c>
      <c r="B23" s="364" t="s">
        <v>291</v>
      </c>
      <c r="C23" s="437" t="str">
        <f>IF(D23="","",VLOOKUP(B23,Data!$B$5:$L$503,2,FALSE))</f>
        <v>WW86960</v>
      </c>
      <c r="D23" s="356">
        <v>17</v>
      </c>
      <c r="E23" s="365" t="s">
        <v>523</v>
      </c>
      <c r="F23" s="434">
        <f>IF(D23="","",VLOOKUP(B23,Data!$B$5:$L$503,11,FALSE))</f>
        <v>2173.38</v>
      </c>
      <c r="G23" s="436">
        <f t="shared" ref="G23:G24" si="1">IF(D23&gt;0,D23*F23,"-")</f>
        <v>36947.46</v>
      </c>
      <c r="H23" s="435" t="str">
        <f>IF(D23="","",VLOOKUP(B23,Data!$B$5:$D$503,3,FALSE))</f>
        <v>C/T</v>
      </c>
      <c r="I23" s="435" t="str">
        <f>IF(D23="","",VLOOKUP(B23,Data!$B$5:$M$503,12,FALSE))</f>
        <v>Indonesia</v>
      </c>
      <c r="J23" s="424" t="s">
        <v>911</v>
      </c>
      <c r="K23" s="434">
        <f>IF(D23="","",VLOOKUP(B23,Data!$B$5:$E$503,4,FALSE)*D23)</f>
        <v>4454</v>
      </c>
      <c r="L23" s="434">
        <f>IF(D23="","",VLOOKUP(B23,Data!$B$5:$F$503,5,FALSE)*D23)</f>
        <v>4029</v>
      </c>
      <c r="M23" s="433"/>
      <c r="N23" s="432"/>
      <c r="O23" s="431"/>
      <c r="P23" s="429"/>
      <c r="Q23" s="431"/>
      <c r="R23" s="431"/>
      <c r="S23" s="429"/>
      <c r="T23" s="430"/>
      <c r="U23" s="429"/>
      <c r="V23" s="428">
        <f>IF(D23="","",VLOOKUP(B23,Data!$B$5:$J$503,9,FALSE)*D23)</f>
        <v>25.295999999999999</v>
      </c>
    </row>
    <row r="24" spans="1:22" s="329" customFormat="1" ht="21.75" customHeight="1">
      <c r="A24" s="366">
        <v>5</v>
      </c>
      <c r="B24" s="364" t="s">
        <v>90</v>
      </c>
      <c r="C24" s="437" t="str">
        <f>IF(D24="","",VLOOKUP(B24,Data!$B$5:$L$503,2,FALSE))</f>
        <v>ZU14100</v>
      </c>
      <c r="D24" s="356">
        <v>1</v>
      </c>
      <c r="E24" s="365"/>
      <c r="F24" s="434">
        <f>IF(D24="","",VLOOKUP(B24,Data!$B$5:$L$503,11,FALSE))</f>
        <v>2139.33</v>
      </c>
      <c r="G24" s="436">
        <f t="shared" si="1"/>
        <v>2139.33</v>
      </c>
      <c r="H24" s="435" t="str">
        <f>IF(D24="","",VLOOKUP(B24,Data!$B$5:$D$503,3,FALSE))</f>
        <v>C/T</v>
      </c>
      <c r="I24" s="435" t="str">
        <f>IF(D24="","",VLOOKUP(B24,Data!$B$5:$M$503,12,FALSE))</f>
        <v>Indonesia</v>
      </c>
      <c r="J24" s="424" t="s">
        <v>911</v>
      </c>
      <c r="K24" s="434">
        <f>IF(D24="","",VLOOKUP(B24,Data!$B$5:$E$503,4,FALSE)*D24)</f>
        <v>215</v>
      </c>
      <c r="L24" s="434">
        <f>IF(D24="","",VLOOKUP(B24,Data!$B$5:$F$503,5,FALSE)*D24)</f>
        <v>194</v>
      </c>
      <c r="M24" s="433"/>
      <c r="N24" s="432"/>
      <c r="O24" s="431"/>
      <c r="P24" s="429"/>
      <c r="Q24" s="431"/>
      <c r="R24" s="431"/>
      <c r="S24" s="429"/>
      <c r="T24" s="430"/>
      <c r="U24" s="429"/>
      <c r="V24" s="428">
        <f>IF(D24="","",VLOOKUP(B24,Data!$B$5:$J$503,9,FALSE)*D24)</f>
        <v>1.1850000000000001</v>
      </c>
    </row>
    <row r="25" spans="1:22" s="329" customFormat="1" ht="21.75" customHeight="1">
      <c r="A25" s="366">
        <v>6</v>
      </c>
      <c r="B25" s="364" t="s">
        <v>358</v>
      </c>
      <c r="C25" s="437" t="str">
        <f>IF(D25="","",VLOOKUP(B25,Data!$B$5:$L$503,2,FALSE))</f>
        <v>WW38330</v>
      </c>
      <c r="D25" s="356">
        <v>1</v>
      </c>
      <c r="E25" s="365"/>
      <c r="F25" s="434">
        <f>IF(D25="","",VLOOKUP(B25,Data!$B$5:$L$503,11,FALSE))</f>
        <v>4271.01</v>
      </c>
      <c r="G25" s="436">
        <f t="shared" si="0"/>
        <v>4271.01</v>
      </c>
      <c r="H25" s="435" t="str">
        <f>IF(D25="","",VLOOKUP(B25,Data!$B$5:$D$503,3,FALSE))</f>
        <v>C/T</v>
      </c>
      <c r="I25" s="435" t="str">
        <f>IF(D25="","",VLOOKUP(B25,Data!$B$5:$M$503,12,FALSE))</f>
        <v>Indonesia</v>
      </c>
      <c r="J25" s="424" t="s">
        <v>911</v>
      </c>
      <c r="K25" s="434">
        <f>IF(D25="","",VLOOKUP(B25,Data!$B$5:$E$503,4,FALSE)*D25)</f>
        <v>298</v>
      </c>
      <c r="L25" s="434">
        <f>IF(D25="","",VLOOKUP(B25,Data!$B$5:$F$503,5,FALSE)*D25)</f>
        <v>262</v>
      </c>
      <c r="M25" s="433"/>
      <c r="N25" s="432"/>
      <c r="O25" s="431"/>
      <c r="P25" s="429"/>
      <c r="Q25" s="431"/>
      <c r="R25" s="431"/>
      <c r="S25" s="429"/>
      <c r="T25" s="430"/>
      <c r="U25" s="429"/>
      <c r="V25" s="428">
        <f>IF(D25="","",VLOOKUP(B25,Data!$B$5:$J$503,9,FALSE)*D25)</f>
        <v>1.534</v>
      </c>
    </row>
    <row r="26" spans="1:22" s="329" customFormat="1" ht="23">
      <c r="A26" s="347"/>
      <c r="B26" s="380"/>
      <c r="C26" s="332"/>
      <c r="D26" s="346"/>
      <c r="E26" s="345"/>
      <c r="F26" s="416"/>
      <c r="G26" s="416"/>
      <c r="H26" s="416"/>
      <c r="I26" s="330"/>
      <c r="J26" s="330"/>
      <c r="K26" s="416"/>
      <c r="L26" s="416"/>
      <c r="M26" s="416"/>
      <c r="N26" s="415"/>
      <c r="O26" s="414"/>
      <c r="P26" s="412"/>
      <c r="Q26" s="414"/>
      <c r="R26" s="414"/>
      <c r="S26" s="412"/>
      <c r="T26" s="413"/>
      <c r="U26" s="412"/>
      <c r="V26" s="411"/>
    </row>
    <row r="27" spans="1:22" s="329" customFormat="1" ht="17.5">
      <c r="A27" s="330"/>
      <c r="B27" s="331"/>
      <c r="C27" s="332"/>
      <c r="D27" s="352">
        <f>SUM(D18:D25)</f>
        <v>42</v>
      </c>
      <c r="E27" s="333"/>
      <c r="F27" s="410"/>
      <c r="G27" s="410">
        <f>SUM(G18:G25)</f>
        <v>99326.45</v>
      </c>
      <c r="H27" s="330"/>
      <c r="I27" s="330"/>
      <c r="J27" s="330"/>
      <c r="K27" s="410">
        <f>SUM(K18:K25)</f>
        <v>10356</v>
      </c>
      <c r="L27" s="410">
        <f>SUM(L18:M25)</f>
        <v>9358</v>
      </c>
      <c r="M27" s="410">
        <f>SUM(M16:M26)</f>
        <v>0</v>
      </c>
      <c r="N27" s="410">
        <f>SUM(N18:N25)</f>
        <v>0</v>
      </c>
      <c r="O27" s="410">
        <f>SUM(O16:O26)</f>
        <v>0</v>
      </c>
      <c r="P27" s="410"/>
      <c r="Q27" s="410"/>
      <c r="R27" s="410"/>
      <c r="S27" s="410"/>
      <c r="T27" s="410">
        <f>SUM(T18:T25)</f>
        <v>0</v>
      </c>
      <c r="U27" s="410">
        <f>SUM(U16:U26)</f>
        <v>0</v>
      </c>
      <c r="V27" s="409">
        <f>SUM(V18:V25)</f>
        <v>57.390999999999998</v>
      </c>
    </row>
    <row r="28" spans="1:22">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2"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2" ht="13">
      <c r="A30" s="289" t="s">
        <v>520</v>
      </c>
      <c r="C30" s="298"/>
      <c r="D30" s="277" t="s">
        <v>86</v>
      </c>
      <c r="F30" s="401"/>
      <c r="G30" s="400"/>
      <c r="H30" s="289" t="s">
        <v>87</v>
      </c>
      <c r="I30" s="339"/>
      <c r="J30" s="393" t="s">
        <v>88</v>
      </c>
      <c r="K30" s="393"/>
      <c r="L30" s="397"/>
      <c r="V30" s="396"/>
    </row>
    <row r="31" spans="1:22">
      <c r="A31" s="289" t="s">
        <v>521</v>
      </c>
      <c r="C31" s="290"/>
      <c r="F31" s="621"/>
      <c r="G31" s="622"/>
      <c r="H31" s="289"/>
      <c r="I31" s="339"/>
      <c r="J31" s="393" t="s">
        <v>92</v>
      </c>
      <c r="K31" s="393"/>
      <c r="L31" s="397"/>
      <c r="V31" s="396"/>
    </row>
    <row r="32" spans="1:22">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25" t="s">
        <v>916</v>
      </c>
      <c r="G35" s="626"/>
      <c r="H35" s="625" t="s">
        <v>915</v>
      </c>
      <c r="I35" s="626"/>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47"/>
  <sheetViews>
    <sheetView topLeftCell="A19"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76"/>
      <c r="I10" s="477"/>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912</v>
      </c>
      <c r="C18" s="427" t="str">
        <f>IF(D18="","",VLOOKUP(B18,Data!$B$5:$L$503,2,FALSE))</f>
        <v/>
      </c>
      <c r="D18" s="348"/>
      <c r="E18" s="357"/>
      <c r="F18" s="423" t="str">
        <f>IF(D18="","",VLOOKUP(B18,Data!$B$5:$L$503,11,FALSE))</f>
        <v/>
      </c>
      <c r="G18" s="426" t="str">
        <f t="shared" ref="G18:G22"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358</v>
      </c>
      <c r="C19" s="437" t="str">
        <f>IF(D19="","",VLOOKUP(B19,Data!$B$5:$L$503,2,FALSE))</f>
        <v>WW38330</v>
      </c>
      <c r="D19" s="356">
        <v>5</v>
      </c>
      <c r="E19" s="357" t="s">
        <v>518</v>
      </c>
      <c r="F19" s="434">
        <f>IF(D19="","",VLOOKUP(B19,Data!$B$5:$L$503,11,FALSE))</f>
        <v>4271.01</v>
      </c>
      <c r="G19" s="436">
        <f t="shared" si="0"/>
        <v>21355.050000000003</v>
      </c>
      <c r="H19" s="435" t="str">
        <f>IF(D19="","",VLOOKUP(B19,Data!$B$5:$D$503,3,FALSE))</f>
        <v>C/T</v>
      </c>
      <c r="I19" s="435" t="str">
        <f>IF(D19="","",VLOOKUP(B19,Data!$B$5:$M$503,12,FALSE))</f>
        <v>Indonesia</v>
      </c>
      <c r="J19" s="424" t="s">
        <v>911</v>
      </c>
      <c r="K19" s="434">
        <f>IF(D19="","",VLOOKUP(B19,Data!$B$5:$E$503,4,FALSE)*D19)</f>
        <v>1490</v>
      </c>
      <c r="L19" s="434">
        <f>IF(D19="","",VLOOKUP(B19,Data!$B$5:$F$503,5,FALSE)*D19)</f>
        <v>1310</v>
      </c>
      <c r="M19" s="433"/>
      <c r="N19" s="432"/>
      <c r="O19" s="431"/>
      <c r="P19" s="429"/>
      <c r="Q19" s="431"/>
      <c r="R19" s="431"/>
      <c r="S19" s="429"/>
      <c r="T19" s="430"/>
      <c r="U19" s="429"/>
      <c r="V19" s="428">
        <f>IF(D19="","",VLOOKUP(B19,Data!$B$5:$J$503,9,FALSE)*D19)</f>
        <v>7.67</v>
      </c>
    </row>
    <row r="20" spans="1:22" s="329" customFormat="1" ht="21.75" customHeight="1">
      <c r="A20" s="366">
        <v>2</v>
      </c>
      <c r="B20" s="470" t="s">
        <v>289</v>
      </c>
      <c r="C20" s="471" t="str">
        <f>IF(D20="","",VLOOKUP(B20,Data!$B$5:$L$503,2,FALSE))</f>
        <v>WW86950</v>
      </c>
      <c r="D20" s="356">
        <v>38</v>
      </c>
      <c r="E20" s="365"/>
      <c r="F20" s="434">
        <f>IF(D20="","",VLOOKUP(B20,Data!$B$5:$L$503,11,FALSE))</f>
        <v>2010.68</v>
      </c>
      <c r="G20" s="436">
        <f t="shared" si="0"/>
        <v>76405.84</v>
      </c>
      <c r="H20" s="435" t="str">
        <f>IF(D20="","",VLOOKUP(B20,Data!$B$5:$D$503,3,FALSE))</f>
        <v>C/T</v>
      </c>
      <c r="I20" s="435" t="str">
        <f>IF(D20="","",VLOOKUP(B20,Data!$B$5:$M$503,12,FALSE))</f>
        <v>Indonesia</v>
      </c>
      <c r="J20" s="424" t="s">
        <v>911</v>
      </c>
      <c r="K20" s="434">
        <f>IF(D20="","",VLOOKUP(B20,Data!$B$5:$E$503,4,FALSE)*D20)</f>
        <v>8170</v>
      </c>
      <c r="L20" s="434">
        <f>IF(D20="","",VLOOKUP(B20,Data!$B$5:$F$503,5,FALSE)*D20)</f>
        <v>7372</v>
      </c>
      <c r="M20" s="433"/>
      <c r="N20" s="432"/>
      <c r="O20" s="431"/>
      <c r="P20" s="429"/>
      <c r="Q20" s="431"/>
      <c r="R20" s="431"/>
      <c r="S20" s="429"/>
      <c r="T20" s="430"/>
      <c r="U20" s="429"/>
      <c r="V20" s="428">
        <f>IF(D20="","",VLOOKUP(B20,Data!$B$5:$J$503,9,FALSE)*D20)</f>
        <v>45.03</v>
      </c>
    </row>
    <row r="21" spans="1:22" s="329" customFormat="1" ht="21.75" customHeight="1">
      <c r="A21" s="366">
        <v>3</v>
      </c>
      <c r="B21" s="364" t="s">
        <v>90</v>
      </c>
      <c r="C21" s="437" t="str">
        <f>IF(D21="","",VLOOKUP(B21,Data!$B$5:$L$503,2,FALSE))</f>
        <v>ZU14100</v>
      </c>
      <c r="D21" s="356">
        <v>2</v>
      </c>
      <c r="E21" s="357" t="s">
        <v>895</v>
      </c>
      <c r="F21" s="434">
        <f>IF(D21="","",VLOOKUP(B21,Data!$B$5:$L$503,11,FALSE))</f>
        <v>2139.33</v>
      </c>
      <c r="G21" s="436">
        <f t="shared" si="0"/>
        <v>4278.66</v>
      </c>
      <c r="H21" s="435" t="str">
        <f>IF(D21="","",VLOOKUP(B21,Data!$B$5:$D$503,3,FALSE))</f>
        <v>C/T</v>
      </c>
      <c r="I21" s="435" t="str">
        <f>IF(D21="","",VLOOKUP(B21,Data!$B$5:$M$503,12,FALSE))</f>
        <v>Indonesia</v>
      </c>
      <c r="J21" s="424" t="s">
        <v>911</v>
      </c>
      <c r="K21" s="434">
        <f>IF(D21="","",VLOOKUP(B21,Data!$B$5:$E$503,4,FALSE)*D21)</f>
        <v>430</v>
      </c>
      <c r="L21" s="434">
        <f>IF(D21="","",VLOOKUP(B21,Data!$B$5:$F$503,5,FALSE)*D21)</f>
        <v>388</v>
      </c>
      <c r="M21" s="433"/>
      <c r="N21" s="432"/>
      <c r="O21" s="431"/>
      <c r="P21" s="429"/>
      <c r="Q21" s="431"/>
      <c r="R21" s="431"/>
      <c r="S21" s="429"/>
      <c r="T21" s="430"/>
      <c r="U21" s="429"/>
      <c r="V21" s="428">
        <f>IF(D21="","",VLOOKUP(B21,Data!$B$5:$J$503,9,FALSE)*D21)</f>
        <v>2.37</v>
      </c>
    </row>
    <row r="22" spans="1:22" s="329" customFormat="1" ht="21.75" customHeight="1">
      <c r="A22" s="366">
        <v>4</v>
      </c>
      <c r="B22" s="364" t="s">
        <v>719</v>
      </c>
      <c r="C22" s="437" t="str">
        <f>IF(D22="","",VLOOKUP(B22,Data!$B$5:$L$503,2,FALSE))</f>
        <v>VAC9560</v>
      </c>
      <c r="D22" s="356">
        <v>28</v>
      </c>
      <c r="E22" s="365"/>
      <c r="F22" s="434">
        <f>IF(D22="","",VLOOKUP(B22,Data!$B$5:$L$503,11,FALSE))</f>
        <v>2359.85</v>
      </c>
      <c r="G22" s="436">
        <f t="shared" si="0"/>
        <v>66075.8</v>
      </c>
      <c r="H22" s="435" t="str">
        <f>IF(D22="","",VLOOKUP(B22,Data!$B$5:$D$503,3,FALSE))</f>
        <v>C/T</v>
      </c>
      <c r="I22" s="435" t="str">
        <f>IF(D22="","",VLOOKUP(B22,Data!$B$5:$M$503,12,FALSE))</f>
        <v>Indonesia</v>
      </c>
      <c r="J22" s="424" t="s">
        <v>911</v>
      </c>
      <c r="K22" s="434">
        <f>IF(D22="","",VLOOKUP(B22,Data!$B$5:$E$503,4,FALSE)*D22)</f>
        <v>6160</v>
      </c>
      <c r="L22" s="434">
        <f>IF(D22="","",VLOOKUP(B22,Data!$B$5:$F$503,5,FALSE)*D22)</f>
        <v>5572</v>
      </c>
      <c r="M22" s="433"/>
      <c r="N22" s="432"/>
      <c r="O22" s="431"/>
      <c r="P22" s="429"/>
      <c r="Q22" s="431"/>
      <c r="R22" s="431"/>
      <c r="S22" s="429"/>
      <c r="T22" s="430"/>
      <c r="U22" s="429"/>
      <c r="V22" s="428">
        <f>IF(D22="","",VLOOKUP(B22,Data!$B$5:$J$503,9,FALSE)*D22)</f>
        <v>33.18</v>
      </c>
    </row>
    <row r="23" spans="1:22" s="329" customFormat="1" ht="21.75" customHeight="1">
      <c r="A23" s="366">
        <v>5</v>
      </c>
      <c r="B23" s="364" t="s">
        <v>291</v>
      </c>
      <c r="C23" s="437" t="str">
        <f>IF(D23="","",VLOOKUP(B23,Data!$B$5:$L$503,2,FALSE))</f>
        <v>WW86960</v>
      </c>
      <c r="D23" s="356">
        <v>5</v>
      </c>
      <c r="E23" s="365" t="s">
        <v>906</v>
      </c>
      <c r="F23" s="434">
        <f>IF(D23="","",VLOOKUP(B23,Data!$B$5:$L$503,11,FALSE))</f>
        <v>2173.38</v>
      </c>
      <c r="G23" s="436">
        <f t="shared" ref="G23:G25" si="1">IF(D23&gt;0,D23*F23,"-")</f>
        <v>10866.900000000001</v>
      </c>
      <c r="H23" s="435" t="str">
        <f>IF(D23="","",VLOOKUP(B23,Data!$B$5:$D$503,3,FALSE))</f>
        <v>C/T</v>
      </c>
      <c r="I23" s="435" t="str">
        <f>IF(D23="","",VLOOKUP(B23,Data!$B$5:$M$503,12,FALSE))</f>
        <v>Indonesia</v>
      </c>
      <c r="J23" s="424" t="s">
        <v>911</v>
      </c>
      <c r="K23" s="434">
        <f>IF(D23="","",VLOOKUP(B23,Data!$B$5:$E$503,4,FALSE)*D23)</f>
        <v>1310</v>
      </c>
      <c r="L23" s="434">
        <f>IF(D23="","",VLOOKUP(B23,Data!$B$5:$F$503,5,FALSE)*D23)</f>
        <v>1185</v>
      </c>
      <c r="M23" s="433"/>
      <c r="N23" s="432"/>
      <c r="O23" s="431"/>
      <c r="P23" s="429"/>
      <c r="Q23" s="431"/>
      <c r="R23" s="431"/>
      <c r="S23" s="429"/>
      <c r="T23" s="430"/>
      <c r="U23" s="429"/>
      <c r="V23" s="428">
        <f>IF(D23="","",VLOOKUP(B23,Data!$B$5:$J$503,9,FALSE)*D23)</f>
        <v>7.4399999999999995</v>
      </c>
    </row>
    <row r="24" spans="1:22" s="329" customFormat="1" ht="21.75" customHeight="1">
      <c r="A24" s="366">
        <v>6</v>
      </c>
      <c r="B24" s="364" t="s">
        <v>720</v>
      </c>
      <c r="C24" s="437" t="str">
        <f>IF(D24="","",VLOOKUP(B24,Data!$B$5:$L$503,2,FALSE))</f>
        <v>VAC9570</v>
      </c>
      <c r="D24" s="356">
        <v>8</v>
      </c>
      <c r="E24" s="365"/>
      <c r="F24" s="434">
        <f>IF(D24="","",VLOOKUP(B24,Data!$B$5:$L$503,11,FALSE))</f>
        <v>2540.94</v>
      </c>
      <c r="G24" s="436">
        <f t="shared" ref="G24" si="2">IF(D24&gt;0,D24*F24,"-")</f>
        <v>20327.52</v>
      </c>
      <c r="H24" s="435" t="str">
        <f>IF(D24="","",VLOOKUP(B24,Data!$B$5:$D$503,3,FALSE))</f>
        <v>C/T</v>
      </c>
      <c r="I24" s="435" t="str">
        <f>IF(D24="","",VLOOKUP(B24,Data!$B$5:$M$503,12,FALSE))</f>
        <v>Indonesia</v>
      </c>
      <c r="J24" s="424" t="s">
        <v>911</v>
      </c>
      <c r="K24" s="434">
        <f>IF(D24="","",VLOOKUP(B24,Data!$B$5:$E$503,4,FALSE)*D24)</f>
        <v>2136</v>
      </c>
      <c r="L24" s="434">
        <f>IF(D24="","",VLOOKUP(B24,Data!$B$5:$F$503,5,FALSE)*D24)</f>
        <v>1936</v>
      </c>
      <c r="M24" s="433"/>
      <c r="N24" s="432"/>
      <c r="O24" s="431"/>
      <c r="P24" s="429"/>
      <c r="Q24" s="431"/>
      <c r="R24" s="431"/>
      <c r="S24" s="429"/>
      <c r="T24" s="430"/>
      <c r="U24" s="429"/>
      <c r="V24" s="428">
        <f>IF(D24="","",VLOOKUP(B24,Data!$B$5:$J$503,9,FALSE)*D24)</f>
        <v>11.904</v>
      </c>
    </row>
    <row r="25" spans="1:22" s="329" customFormat="1" ht="21.75" customHeight="1">
      <c r="A25" s="366"/>
      <c r="B25" s="364"/>
      <c r="C25" s="437" t="str">
        <f>IF(D25="","",VLOOKUP(B25,Data!$B$5:$L$503,2,FALSE))</f>
        <v/>
      </c>
      <c r="D25" s="356"/>
      <c r="E25" s="365"/>
      <c r="F25" s="434" t="str">
        <f>IF(D25="","",VLOOKUP(B25,Data!$B$5:$L$503,11,FALSE))</f>
        <v/>
      </c>
      <c r="G25" s="436" t="str">
        <f t="shared" si="1"/>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row>
    <row r="26" spans="1:22" s="329" customFormat="1" ht="23">
      <c r="A26" s="347"/>
      <c r="B26" s="380"/>
      <c r="C26" s="332"/>
      <c r="D26" s="346"/>
      <c r="E26" s="345"/>
      <c r="F26" s="416"/>
      <c r="G26" s="416"/>
      <c r="H26" s="416"/>
      <c r="I26" s="330"/>
      <c r="J26" s="330"/>
      <c r="K26" s="416"/>
      <c r="L26" s="416"/>
      <c r="M26" s="416"/>
      <c r="N26" s="415"/>
      <c r="O26" s="414"/>
      <c r="P26" s="412"/>
      <c r="Q26" s="414"/>
      <c r="R26" s="414"/>
      <c r="S26" s="412"/>
      <c r="T26" s="413"/>
      <c r="U26" s="412"/>
      <c r="V26" s="411"/>
    </row>
    <row r="27" spans="1:22" s="329" customFormat="1" ht="17.5">
      <c r="A27" s="330"/>
      <c r="B27" s="331"/>
      <c r="C27" s="332"/>
      <c r="D27" s="352">
        <f>SUM(D18:D25)</f>
        <v>86</v>
      </c>
      <c r="E27" s="333"/>
      <c r="F27" s="410"/>
      <c r="G27" s="410">
        <f>SUM(G18:G25)</f>
        <v>199309.77</v>
      </c>
      <c r="H27" s="330"/>
      <c r="I27" s="330"/>
      <c r="J27" s="330"/>
      <c r="K27" s="410">
        <f>SUM(K18:K25)</f>
        <v>19696</v>
      </c>
      <c r="L27" s="410">
        <f>SUM(L18:M25)</f>
        <v>17763</v>
      </c>
      <c r="M27" s="410">
        <f>SUM(M16:M26)</f>
        <v>0</v>
      </c>
      <c r="N27" s="410">
        <f>SUM(N18:N25)</f>
        <v>0</v>
      </c>
      <c r="O27" s="410">
        <f>SUM(O16:O26)</f>
        <v>0</v>
      </c>
      <c r="P27" s="410"/>
      <c r="Q27" s="410"/>
      <c r="R27" s="410"/>
      <c r="S27" s="410"/>
      <c r="T27" s="410">
        <f>SUM(T18:T25)</f>
        <v>0</v>
      </c>
      <c r="U27" s="410">
        <f>SUM(U16:U26)</f>
        <v>0</v>
      </c>
      <c r="V27" s="409">
        <f>SUM(V18:V25)</f>
        <v>107.59399999999999</v>
      </c>
    </row>
    <row r="28" spans="1:22">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2"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2" ht="13">
      <c r="A30" s="289" t="s">
        <v>520</v>
      </c>
      <c r="C30" s="298"/>
      <c r="D30" s="277" t="s">
        <v>86</v>
      </c>
      <c r="F30" s="401"/>
      <c r="G30" s="400"/>
      <c r="H30" s="289" t="s">
        <v>87</v>
      </c>
      <c r="I30" s="339"/>
      <c r="J30" s="393" t="s">
        <v>88</v>
      </c>
      <c r="K30" s="393"/>
      <c r="L30" s="397"/>
      <c r="V30" s="396"/>
    </row>
    <row r="31" spans="1:22">
      <c r="A31" s="289" t="s">
        <v>521</v>
      </c>
      <c r="C31" s="290"/>
      <c r="F31" s="621"/>
      <c r="G31" s="622"/>
      <c r="H31" s="289"/>
      <c r="I31" s="339"/>
      <c r="J31" s="393" t="s">
        <v>92</v>
      </c>
      <c r="K31" s="393"/>
      <c r="L31" s="397"/>
      <c r="V31" s="396"/>
    </row>
    <row r="32" spans="1:22">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25" t="s">
        <v>918</v>
      </c>
      <c r="G35" s="626"/>
      <c r="H35" s="625" t="s">
        <v>917</v>
      </c>
      <c r="I35" s="626"/>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V47"/>
  <sheetViews>
    <sheetView topLeftCell="A13" zoomScale="70" zoomScaleNormal="70" zoomScaleSheetLayoutView="75" workbookViewId="0">
      <selection activeCell="F43" sqref="F43"/>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78"/>
      <c r="I10" s="479"/>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912</v>
      </c>
      <c r="C18" s="427" t="str">
        <f>IF(D18="","",VLOOKUP(B18,Data!$B$5:$L$503,2,FALSE))</f>
        <v/>
      </c>
      <c r="D18" s="348"/>
      <c r="E18" s="357"/>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783</v>
      </c>
      <c r="C19" s="437" t="str">
        <f>IF(D19="","",VLOOKUP(B19,Data!$B$5:$L$503,2,FALSE))</f>
        <v>VAD6720</v>
      </c>
      <c r="D19" s="356">
        <v>1</v>
      </c>
      <c r="E19" s="357" t="s">
        <v>518</v>
      </c>
      <c r="F19" s="434">
        <f>IF(D19="","",VLOOKUP(B19,Data!$B$5:$L$503,11,FALSE))</f>
        <v>2784.32</v>
      </c>
      <c r="G19" s="436">
        <f t="shared" si="0"/>
        <v>2784.32</v>
      </c>
      <c r="H19" s="435" t="str">
        <f>IF(D19="","",VLOOKUP(B19,Data!$B$5:$D$503,3,FALSE))</f>
        <v>C/T</v>
      </c>
      <c r="I19" s="435" t="str">
        <f>IF(D19="","",VLOOKUP(B19,Data!$B$5:$M$503,12,FALSE))</f>
        <v>Indonesia</v>
      </c>
      <c r="J19" s="424" t="s">
        <v>911</v>
      </c>
      <c r="K19" s="434">
        <f>IF(D19="","",VLOOKUP(B19,Data!$B$5:$E$503,4,FALSE)*D19)</f>
        <v>220</v>
      </c>
      <c r="L19" s="434">
        <f>IF(D19="","",VLOOKUP(B19,Data!$B$5:$F$503,5,FALSE)*D19)</f>
        <v>194</v>
      </c>
      <c r="M19" s="433"/>
      <c r="N19" s="432"/>
      <c r="O19" s="431"/>
      <c r="P19" s="429"/>
      <c r="Q19" s="431"/>
      <c r="R19" s="431"/>
      <c r="S19" s="429"/>
      <c r="T19" s="430"/>
      <c r="U19" s="429"/>
      <c r="V19" s="428">
        <f>IF(D19="","",VLOOKUP(B19,Data!$B$5:$J$503,9,FALSE)*D19)</f>
        <v>1.1850000000000001</v>
      </c>
    </row>
    <row r="20" spans="1:22" s="329" customFormat="1" ht="21.75" customHeight="1">
      <c r="A20" s="366">
        <v>2</v>
      </c>
      <c r="B20" s="470" t="s">
        <v>289</v>
      </c>
      <c r="C20" s="471" t="str">
        <f>IF(D20="","",VLOOKUP(B20,Data!$B$5:$L$503,2,FALSE))</f>
        <v>WW86950</v>
      </c>
      <c r="D20" s="356">
        <v>10</v>
      </c>
      <c r="E20" s="365"/>
      <c r="F20" s="434">
        <f>IF(D20="","",VLOOKUP(B20,Data!$B$5:$L$503,11,FALSE))</f>
        <v>2010.68</v>
      </c>
      <c r="G20" s="436">
        <f t="shared" si="0"/>
        <v>20106.8</v>
      </c>
      <c r="H20" s="435" t="str">
        <f>IF(D20="","",VLOOKUP(B20,Data!$B$5:$D$503,3,FALSE))</f>
        <v>C/T</v>
      </c>
      <c r="I20" s="435" t="str">
        <f>IF(D20="","",VLOOKUP(B20,Data!$B$5:$M$503,12,FALSE))</f>
        <v>Indonesia</v>
      </c>
      <c r="J20" s="424" t="s">
        <v>911</v>
      </c>
      <c r="K20" s="434">
        <f>IF(D20="","",VLOOKUP(B20,Data!$B$5:$E$503,4,FALSE)*D20)</f>
        <v>2150</v>
      </c>
      <c r="L20" s="434">
        <f>IF(D20="","",VLOOKUP(B20,Data!$B$5:$F$503,5,FALSE)*D20)</f>
        <v>1940</v>
      </c>
      <c r="M20" s="433"/>
      <c r="N20" s="432"/>
      <c r="O20" s="431"/>
      <c r="P20" s="429"/>
      <c r="Q20" s="431"/>
      <c r="R20" s="431"/>
      <c r="S20" s="429"/>
      <c r="T20" s="430"/>
      <c r="U20" s="429"/>
      <c r="V20" s="428">
        <f>IF(D20="","",VLOOKUP(B20,Data!$B$5:$J$503,9,FALSE)*D20)</f>
        <v>11.850000000000001</v>
      </c>
    </row>
    <row r="21" spans="1:22" s="329" customFormat="1" ht="21.75" customHeight="1">
      <c r="A21" s="366">
        <v>3</v>
      </c>
      <c r="B21" s="364" t="s">
        <v>291</v>
      </c>
      <c r="C21" s="437" t="str">
        <f>IF(D21="","",VLOOKUP(B21,Data!$B$5:$L$503,2,FALSE))</f>
        <v>WW86960</v>
      </c>
      <c r="D21" s="356">
        <v>8</v>
      </c>
      <c r="E21" s="357" t="s">
        <v>895</v>
      </c>
      <c r="F21" s="434">
        <f>IF(D21="","",VLOOKUP(B21,Data!$B$5:$L$503,11,FALSE))</f>
        <v>2173.38</v>
      </c>
      <c r="G21" s="436">
        <f t="shared" si="0"/>
        <v>17387.04</v>
      </c>
      <c r="H21" s="435" t="str">
        <f>IF(D21="","",VLOOKUP(B21,Data!$B$5:$D$503,3,FALSE))</f>
        <v>C/T</v>
      </c>
      <c r="I21" s="435" t="str">
        <f>IF(D21="","",VLOOKUP(B21,Data!$B$5:$M$503,12,FALSE))</f>
        <v>Indonesia</v>
      </c>
      <c r="J21" s="424" t="s">
        <v>911</v>
      </c>
      <c r="K21" s="434">
        <f>IF(D21="","",VLOOKUP(B21,Data!$B$5:$E$503,4,FALSE)*D21)</f>
        <v>2096</v>
      </c>
      <c r="L21" s="434">
        <f>IF(D21="","",VLOOKUP(B21,Data!$B$5:$F$503,5,FALSE)*D21)</f>
        <v>1896</v>
      </c>
      <c r="M21" s="433"/>
      <c r="N21" s="432"/>
      <c r="O21" s="431"/>
      <c r="P21" s="429"/>
      <c r="Q21" s="431"/>
      <c r="R21" s="431"/>
      <c r="S21" s="429"/>
      <c r="T21" s="430"/>
      <c r="U21" s="429"/>
      <c r="V21" s="428">
        <f>IF(D21="","",VLOOKUP(B21,Data!$B$5:$J$503,9,FALSE)*D21)</f>
        <v>11.904</v>
      </c>
    </row>
    <row r="22" spans="1:22" s="329" customFormat="1" ht="21.75" customHeight="1">
      <c r="A22" s="366"/>
      <c r="B22" s="364"/>
      <c r="C22" s="437" t="str">
        <f>IF(D22="","",VLOOKUP(B22,Data!$B$5:$L$503,2,FALSE))</f>
        <v/>
      </c>
      <c r="D22" s="356"/>
      <c r="E22" s="365"/>
      <c r="F22" s="434" t="str">
        <f>IF(D22="","",VLOOKUP(B22,Data!$B$5:$L$503,11,FALSE))</f>
        <v/>
      </c>
      <c r="G22" s="436" t="str">
        <f t="shared" si="0"/>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row>
    <row r="23" spans="1:22" s="329" customFormat="1" ht="21.75" customHeight="1">
      <c r="A23" s="366"/>
      <c r="B23" s="364"/>
      <c r="C23" s="437" t="str">
        <f>IF(D23="","",VLOOKUP(B23,Data!$B$5:$L$503,2,FALSE))</f>
        <v/>
      </c>
      <c r="D23" s="356"/>
      <c r="E23" s="365" t="s">
        <v>523</v>
      </c>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row>
    <row r="24" spans="1:22" s="329" customFormat="1" ht="21.7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row>
    <row r="25" spans="1:22" s="329" customFormat="1" ht="21.75" customHeight="1">
      <c r="A25" s="366"/>
      <c r="B25" s="364"/>
      <c r="C25" s="437" t="str">
        <f>IF(D25="","",VLOOKUP(B25,Data!$B$5:$L$503,2,FALSE))</f>
        <v/>
      </c>
      <c r="D25" s="356"/>
      <c r="E25" s="365"/>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row>
    <row r="26" spans="1:22" s="329" customFormat="1" ht="23">
      <c r="A26" s="347"/>
      <c r="B26" s="380"/>
      <c r="C26" s="332"/>
      <c r="D26" s="346"/>
      <c r="E26" s="345"/>
      <c r="F26" s="416"/>
      <c r="G26" s="416"/>
      <c r="H26" s="416"/>
      <c r="I26" s="330"/>
      <c r="J26" s="330"/>
      <c r="K26" s="416"/>
      <c r="L26" s="416"/>
      <c r="M26" s="416"/>
      <c r="N26" s="415"/>
      <c r="O26" s="414"/>
      <c r="P26" s="412"/>
      <c r="Q26" s="414"/>
      <c r="R26" s="414"/>
      <c r="S26" s="412"/>
      <c r="T26" s="413"/>
      <c r="U26" s="412"/>
      <c r="V26" s="411"/>
    </row>
    <row r="27" spans="1:22" s="329" customFormat="1" ht="17.5">
      <c r="A27" s="330"/>
      <c r="B27" s="331"/>
      <c r="C27" s="332"/>
      <c r="D27" s="352">
        <f>SUM(D18:D25)</f>
        <v>19</v>
      </c>
      <c r="E27" s="333"/>
      <c r="F27" s="410"/>
      <c r="G27" s="410">
        <f>SUM(G18:G25)</f>
        <v>40278.160000000003</v>
      </c>
      <c r="H27" s="330"/>
      <c r="I27" s="330"/>
      <c r="J27" s="330"/>
      <c r="K27" s="410">
        <f>SUM(K18:K25)</f>
        <v>4466</v>
      </c>
      <c r="L27" s="410">
        <f>SUM(L18:M25)</f>
        <v>4030</v>
      </c>
      <c r="M27" s="410">
        <f>SUM(M16:M26)</f>
        <v>0</v>
      </c>
      <c r="N27" s="410">
        <f>SUM(N18:N25)</f>
        <v>0</v>
      </c>
      <c r="O27" s="410">
        <f>SUM(O16:O26)</f>
        <v>0</v>
      </c>
      <c r="P27" s="410"/>
      <c r="Q27" s="410"/>
      <c r="R27" s="410"/>
      <c r="S27" s="410"/>
      <c r="T27" s="410">
        <f>SUM(T18:T25)</f>
        <v>0</v>
      </c>
      <c r="U27" s="410">
        <f>SUM(U16:U26)</f>
        <v>0</v>
      </c>
      <c r="V27" s="409">
        <f>SUM(V18:V25)</f>
        <v>24.939</v>
      </c>
    </row>
    <row r="28" spans="1:22">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2"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2" ht="13">
      <c r="A30" s="289" t="s">
        <v>520</v>
      </c>
      <c r="C30" s="298"/>
      <c r="D30" s="277" t="s">
        <v>86</v>
      </c>
      <c r="F30" s="401"/>
      <c r="G30" s="400"/>
      <c r="H30" s="289" t="s">
        <v>87</v>
      </c>
      <c r="I30" s="339"/>
      <c r="J30" s="393" t="s">
        <v>88</v>
      </c>
      <c r="K30" s="393"/>
      <c r="L30" s="397"/>
      <c r="V30" s="396"/>
    </row>
    <row r="31" spans="1:22">
      <c r="A31" s="289" t="s">
        <v>521</v>
      </c>
      <c r="C31" s="290"/>
      <c r="F31" s="621"/>
      <c r="G31" s="622"/>
      <c r="H31" s="289"/>
      <c r="I31" s="339"/>
      <c r="J31" s="393" t="s">
        <v>92</v>
      </c>
      <c r="K31" s="393"/>
      <c r="L31" s="397"/>
      <c r="V31" s="396"/>
    </row>
    <row r="32" spans="1:22">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25" t="s">
        <v>920</v>
      </c>
      <c r="G35" s="626"/>
      <c r="H35" s="625" t="s">
        <v>919</v>
      </c>
      <c r="I35" s="626"/>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921</v>
      </c>
      <c r="D42" s="389"/>
      <c r="E42" s="389"/>
      <c r="F42" s="388"/>
      <c r="G42" s="390" t="s">
        <v>878</v>
      </c>
      <c r="H42" s="391"/>
      <c r="I42" s="390" t="s">
        <v>888</v>
      </c>
    </row>
    <row r="43" spans="1:22" ht="20">
      <c r="A43" s="386" t="s">
        <v>885</v>
      </c>
      <c r="B43" s="382"/>
      <c r="C43" s="386" t="s">
        <v>922</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V49"/>
  <sheetViews>
    <sheetView topLeftCell="A13" zoomScale="85" zoomScaleNormal="85" zoomScaleSheetLayoutView="75" workbookViewId="0">
      <selection activeCell="F43" sqref="F43"/>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80"/>
      <c r="I10" s="481"/>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912</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358</v>
      </c>
      <c r="C19" s="437" t="str">
        <f>IF(D19="","",VLOOKUP(B19,Data!$B$5:$L$503,2,FALSE))</f>
        <v>WW38330</v>
      </c>
      <c r="D19" s="356">
        <v>5</v>
      </c>
      <c r="E19" s="357" t="s">
        <v>518</v>
      </c>
      <c r="F19" s="434">
        <f>IF(D19="","",VLOOKUP(B19,Data!$B$5:$L$503,11,FALSE))</f>
        <v>4271.01</v>
      </c>
      <c r="G19" s="436">
        <f t="shared" si="0"/>
        <v>21355.050000000003</v>
      </c>
      <c r="H19" s="435" t="str">
        <f>IF(D19="","",VLOOKUP(B19,Data!$B$5:$D$503,3,FALSE))</f>
        <v>C/T</v>
      </c>
      <c r="I19" s="435" t="str">
        <f>IF(D19="","",VLOOKUP(B19,Data!$B$5:$M$503,12,FALSE))</f>
        <v>Indonesia</v>
      </c>
      <c r="J19" s="424" t="s">
        <v>911</v>
      </c>
      <c r="K19" s="434">
        <f>IF(D19="","",VLOOKUP(B19,Data!$B$5:$E$503,4,FALSE)*D19)</f>
        <v>1490</v>
      </c>
      <c r="L19" s="434">
        <f>IF(D19="","",VLOOKUP(B19,Data!$B$5:$F$503,5,FALSE)*D19)</f>
        <v>1310</v>
      </c>
      <c r="M19" s="433"/>
      <c r="N19" s="432"/>
      <c r="O19" s="431"/>
      <c r="P19" s="429"/>
      <c r="Q19" s="431"/>
      <c r="R19" s="431"/>
      <c r="S19" s="429"/>
      <c r="T19" s="430"/>
      <c r="U19" s="429"/>
      <c r="V19" s="428">
        <f>IF(D19="","",VLOOKUP(B19,Data!$B$5:$J$503,9,FALSE)*D19)</f>
        <v>7.67</v>
      </c>
    </row>
    <row r="20" spans="1:22" s="329" customFormat="1" ht="21.75" customHeight="1">
      <c r="A20" s="366">
        <v>2</v>
      </c>
      <c r="B20" s="470" t="s">
        <v>289</v>
      </c>
      <c r="C20" s="471" t="str">
        <f>IF(D20="","",VLOOKUP(B20,Data!$B$5:$L$503,2,FALSE))</f>
        <v>WW86950</v>
      </c>
      <c r="D20" s="356">
        <v>5</v>
      </c>
      <c r="E20" s="365"/>
      <c r="F20" s="434">
        <f>IF(D20="","",VLOOKUP(B20,Data!$B$5:$L$503,11,FALSE))</f>
        <v>2010.68</v>
      </c>
      <c r="G20" s="436">
        <f t="shared" si="0"/>
        <v>10053.4</v>
      </c>
      <c r="H20" s="435" t="str">
        <f>IF(D20="","",VLOOKUP(B20,Data!$B$5:$D$503,3,FALSE))</f>
        <v>C/T</v>
      </c>
      <c r="I20" s="435" t="str">
        <f>IF(D20="","",VLOOKUP(B20,Data!$B$5:$M$503,12,FALSE))</f>
        <v>Indonesia</v>
      </c>
      <c r="J20" s="424" t="s">
        <v>911</v>
      </c>
      <c r="K20" s="434">
        <f>IF(D20="","",VLOOKUP(B20,Data!$B$5:$E$503,4,FALSE)*D20)</f>
        <v>1075</v>
      </c>
      <c r="L20" s="434">
        <f>IF(D20="","",VLOOKUP(B20,Data!$B$5:$F$503,5,FALSE)*D20)</f>
        <v>970</v>
      </c>
      <c r="M20" s="433"/>
      <c r="N20" s="432"/>
      <c r="O20" s="431"/>
      <c r="P20" s="429"/>
      <c r="Q20" s="431"/>
      <c r="R20" s="431"/>
      <c r="S20" s="429"/>
      <c r="T20" s="430"/>
      <c r="U20" s="429"/>
      <c r="V20" s="428">
        <f>IF(D20="","",VLOOKUP(B20,Data!$B$5:$J$503,9,FALSE)*D20)</f>
        <v>5.9250000000000007</v>
      </c>
    </row>
    <row r="21" spans="1:22" s="329" customFormat="1" ht="21.75" customHeight="1">
      <c r="A21" s="366">
        <v>3</v>
      </c>
      <c r="B21" s="364" t="s">
        <v>291</v>
      </c>
      <c r="C21" s="437" t="str">
        <f>IF(D21="","",VLOOKUP(B21,Data!$B$5:$L$503,2,FALSE))</f>
        <v>WW86960</v>
      </c>
      <c r="D21" s="356">
        <v>9</v>
      </c>
      <c r="E21" s="357" t="s">
        <v>895</v>
      </c>
      <c r="F21" s="434">
        <f>IF(D21="","",VLOOKUP(B21,Data!$B$5:$L$503,11,FALSE))</f>
        <v>2173.38</v>
      </c>
      <c r="G21" s="436">
        <f t="shared" si="0"/>
        <v>19560.420000000002</v>
      </c>
      <c r="H21" s="435" t="str">
        <f>IF(D21="","",VLOOKUP(B21,Data!$B$5:$D$503,3,FALSE))</f>
        <v>C/T</v>
      </c>
      <c r="I21" s="435" t="str">
        <f>IF(D21="","",VLOOKUP(B21,Data!$B$5:$M$503,12,FALSE))</f>
        <v>Indonesia</v>
      </c>
      <c r="J21" s="424" t="s">
        <v>911</v>
      </c>
      <c r="K21" s="434">
        <f>IF(D21="","",VLOOKUP(B21,Data!$B$5:$E$503,4,FALSE)*D21)</f>
        <v>2358</v>
      </c>
      <c r="L21" s="434">
        <f>IF(D21="","",VLOOKUP(B21,Data!$B$5:$F$503,5,FALSE)*D21)</f>
        <v>2133</v>
      </c>
      <c r="M21" s="433"/>
      <c r="N21" s="432"/>
      <c r="O21" s="431"/>
      <c r="P21" s="429"/>
      <c r="Q21" s="431"/>
      <c r="R21" s="431"/>
      <c r="S21" s="429"/>
      <c r="T21" s="430"/>
      <c r="U21" s="429"/>
      <c r="V21" s="428">
        <f>IF(D21="","",VLOOKUP(B21,Data!$B$5:$J$503,9,FALSE)*D21)</f>
        <v>13.391999999999999</v>
      </c>
    </row>
    <row r="22" spans="1:22" s="329" customFormat="1" ht="21" customHeight="1">
      <c r="A22" s="349"/>
      <c r="B22" s="250" t="s">
        <v>927</v>
      </c>
      <c r="C22" s="427" t="str">
        <f>IF(D22="","",VLOOKUP(B22,Data!$B$5:$L$503,2,FALSE))</f>
        <v/>
      </c>
      <c r="D22" s="348"/>
      <c r="E22" s="357"/>
      <c r="F22" s="423" t="str">
        <f>IF(D22="","",VLOOKUP(B22,Data!$B$5:$L$503,11,FALSE))</f>
        <v/>
      </c>
      <c r="G22" s="426" t="str">
        <f t="shared" si="0"/>
        <v>-</v>
      </c>
      <c r="H22" s="425" t="str">
        <f>IF(D22="","",VLOOKUP(B22,Data!$B$5:$D$503,3,FALSE))</f>
        <v/>
      </c>
      <c r="I22" s="425" t="str">
        <f>IF(D22="","",VLOOKUP(B22,Data!$B$5:$M$503,12,FALSE))</f>
        <v/>
      </c>
      <c r="J22" s="438"/>
      <c r="K22" s="423" t="str">
        <f>IF(D22="","",VLOOKUP(B22,Data!$B$5:$E$503,4,FALSE)*D22)</f>
        <v/>
      </c>
      <c r="L22" s="423" t="str">
        <f>IF(D22="","",VLOOKUP(B22,Data!$B$5:$F$503,5,FALSE)*D22)</f>
        <v/>
      </c>
      <c r="M22" s="422"/>
      <c r="N22" s="421"/>
      <c r="O22" s="420"/>
      <c r="P22" s="418"/>
      <c r="Q22" s="420"/>
      <c r="R22" s="420"/>
      <c r="S22" s="418"/>
      <c r="T22" s="419"/>
      <c r="U22" s="418"/>
      <c r="V22" s="417" t="str">
        <f>IF(D22="","",VLOOKUP(B22,Data!$B$5:$J$503,9,FALSE)*D22)</f>
        <v/>
      </c>
    </row>
    <row r="23" spans="1:22" s="329" customFormat="1" ht="21.75" customHeight="1">
      <c r="A23" s="366">
        <v>4</v>
      </c>
      <c r="B23" s="364" t="s">
        <v>289</v>
      </c>
      <c r="C23" s="437" t="str">
        <f>IF(D23="","",VLOOKUP(B23,Data!$B$5:$L$503,2,FALSE))</f>
        <v>WW86950</v>
      </c>
      <c r="D23" s="356">
        <v>2</v>
      </c>
      <c r="E23" s="365" t="s">
        <v>523</v>
      </c>
      <c r="F23" s="434">
        <f>IF(D23="","",VLOOKUP(B23,Data!$B$5:$L$503,11,FALSE))</f>
        <v>2010.68</v>
      </c>
      <c r="G23" s="436">
        <f t="shared" si="0"/>
        <v>4021.36</v>
      </c>
      <c r="H23" s="435" t="str">
        <f>IF(D23="","",VLOOKUP(B23,Data!$B$5:$D$503,3,FALSE))</f>
        <v>C/T</v>
      </c>
      <c r="I23" s="435" t="str">
        <f>IF(D23="","",VLOOKUP(B23,Data!$B$5:$M$503,12,FALSE))</f>
        <v>Indonesia</v>
      </c>
      <c r="J23" s="424" t="s">
        <v>928</v>
      </c>
      <c r="K23" s="434">
        <f>IF(D23="","",VLOOKUP(B23,Data!$B$5:$E$503,4,FALSE)*D23)</f>
        <v>430</v>
      </c>
      <c r="L23" s="434">
        <f>IF(D23="","",VLOOKUP(B23,Data!$B$5:$F$503,5,FALSE)*D23)</f>
        <v>388</v>
      </c>
      <c r="M23" s="433"/>
      <c r="N23" s="432"/>
      <c r="O23" s="431"/>
      <c r="P23" s="429"/>
      <c r="Q23" s="431"/>
      <c r="R23" s="431"/>
      <c r="S23" s="429"/>
      <c r="T23" s="430"/>
      <c r="U23" s="429"/>
      <c r="V23" s="428">
        <f>IF(D23="","",VLOOKUP(B23,Data!$B$5:$J$503,9,FALSE)*D23)</f>
        <v>2.37</v>
      </c>
    </row>
    <row r="24" spans="1:22" s="329" customFormat="1" ht="21.75" customHeight="1">
      <c r="A24" s="366">
        <v>5</v>
      </c>
      <c r="B24" s="364" t="s">
        <v>719</v>
      </c>
      <c r="C24" s="437" t="str">
        <f>IF(D24="","",VLOOKUP(B24,Data!$B$5:$L$503,2,FALSE))</f>
        <v>VAC9560</v>
      </c>
      <c r="D24" s="356">
        <v>6</v>
      </c>
      <c r="E24" s="357"/>
      <c r="F24" s="434">
        <f>IF(D24="","",VLOOKUP(B24,Data!$B$5:$L$503,11,FALSE))</f>
        <v>2359.85</v>
      </c>
      <c r="G24" s="436">
        <f t="shared" si="0"/>
        <v>14159.099999999999</v>
      </c>
      <c r="H24" s="435" t="str">
        <f>IF(D24="","",VLOOKUP(B24,Data!$B$5:$D$503,3,FALSE))</f>
        <v>C/T</v>
      </c>
      <c r="I24" s="435" t="str">
        <f>IF(D24="","",VLOOKUP(B24,Data!$B$5:$M$503,12,FALSE))</f>
        <v>Indonesia</v>
      </c>
      <c r="J24" s="424" t="s">
        <v>928</v>
      </c>
      <c r="K24" s="434">
        <f>IF(D24="","",VLOOKUP(B24,Data!$B$5:$E$503,4,FALSE)*D24)</f>
        <v>1320</v>
      </c>
      <c r="L24" s="434">
        <f>IF(D24="","",VLOOKUP(B24,Data!$B$5:$F$503,5,FALSE)*D24)</f>
        <v>1194</v>
      </c>
      <c r="M24" s="433"/>
      <c r="N24" s="432"/>
      <c r="O24" s="431"/>
      <c r="P24" s="429"/>
      <c r="Q24" s="431"/>
      <c r="R24" s="431"/>
      <c r="S24" s="429"/>
      <c r="T24" s="430"/>
      <c r="U24" s="429"/>
      <c r="V24" s="428">
        <f>IF(D24="","",VLOOKUP(B24,Data!$B$5:$J$503,9,FALSE)*D24)</f>
        <v>7.11</v>
      </c>
    </row>
    <row r="25" spans="1:22" s="329" customFormat="1" ht="21.75" customHeight="1">
      <c r="A25" s="366">
        <v>6</v>
      </c>
      <c r="B25" s="364" t="s">
        <v>720</v>
      </c>
      <c r="C25" s="437" t="str">
        <f>IF(D25="","",VLOOKUP(B25,Data!$B$5:$L$503,2,FALSE))</f>
        <v>VAC9570</v>
      </c>
      <c r="D25" s="356">
        <v>1</v>
      </c>
      <c r="E25" s="357"/>
      <c r="F25" s="434">
        <f>IF(D25="","",VLOOKUP(B25,Data!$B$5:$L$503,11,FALSE))</f>
        <v>2540.94</v>
      </c>
      <c r="G25" s="436">
        <f t="shared" si="0"/>
        <v>2540.94</v>
      </c>
      <c r="H25" s="435" t="str">
        <f>IF(D25="","",VLOOKUP(B25,Data!$B$5:$D$503,3,FALSE))</f>
        <v>C/T</v>
      </c>
      <c r="I25" s="435" t="str">
        <f>IF(D25="","",VLOOKUP(B25,Data!$B$5:$M$503,12,FALSE))</f>
        <v>Indonesia</v>
      </c>
      <c r="J25" s="424" t="s">
        <v>928</v>
      </c>
      <c r="K25" s="434">
        <f>IF(D25="","",VLOOKUP(B25,Data!$B$5:$E$503,4,FALSE)*D25)</f>
        <v>267</v>
      </c>
      <c r="L25" s="434">
        <f>IF(D25="","",VLOOKUP(B25,Data!$B$5:$F$503,5,FALSE)*D25)</f>
        <v>242</v>
      </c>
      <c r="M25" s="433"/>
      <c r="N25" s="432"/>
      <c r="O25" s="431"/>
      <c r="P25" s="429"/>
      <c r="Q25" s="431"/>
      <c r="R25" s="431"/>
      <c r="S25" s="429"/>
      <c r="T25" s="430"/>
      <c r="U25" s="429"/>
      <c r="V25" s="428">
        <f>IF(D25="","",VLOOKUP(B25,Data!$B$5:$J$503,9,FALSE)*D25)</f>
        <v>1.488</v>
      </c>
    </row>
    <row r="26" spans="1:22" s="329" customFormat="1" ht="21.75" customHeight="1">
      <c r="A26" s="366">
        <v>7</v>
      </c>
      <c r="B26" s="364" t="s">
        <v>291</v>
      </c>
      <c r="C26" s="437" t="str">
        <f>IF(D26="","",VLOOKUP(B26,Data!$B$5:$L$503,2,FALSE))</f>
        <v>WW86960</v>
      </c>
      <c r="D26" s="356">
        <v>12</v>
      </c>
      <c r="E26" s="365"/>
      <c r="F26" s="434">
        <f>IF(D26="","",VLOOKUP(B26,Data!$B$5:$L$503,11,FALSE))</f>
        <v>2173.38</v>
      </c>
      <c r="G26" s="436">
        <f t="shared" si="0"/>
        <v>26080.560000000001</v>
      </c>
      <c r="H26" s="435" t="str">
        <f>IF(D26="","",VLOOKUP(B26,Data!$B$5:$D$503,3,FALSE))</f>
        <v>C/T</v>
      </c>
      <c r="I26" s="435" t="str">
        <f>IF(D26="","",VLOOKUP(B26,Data!$B$5:$M$503,12,FALSE))</f>
        <v>Indonesia</v>
      </c>
      <c r="J26" s="424" t="s">
        <v>928</v>
      </c>
      <c r="K26" s="434">
        <f>IF(D26="","",VLOOKUP(B26,Data!$B$5:$E$503,4,FALSE)*D26)</f>
        <v>3144</v>
      </c>
      <c r="L26" s="434">
        <f>IF(D26="","",VLOOKUP(B26,Data!$B$5:$F$503,5,FALSE)*D26)</f>
        <v>2844</v>
      </c>
      <c r="M26" s="433"/>
      <c r="N26" s="432"/>
      <c r="O26" s="431"/>
      <c r="P26" s="429"/>
      <c r="Q26" s="431"/>
      <c r="R26" s="431"/>
      <c r="S26" s="429"/>
      <c r="T26" s="430"/>
      <c r="U26" s="429"/>
      <c r="V26" s="428">
        <f>IF(D26="","",VLOOKUP(B26,Data!$B$5:$J$503,9,FALSE)*D26)</f>
        <v>17.856000000000002</v>
      </c>
    </row>
    <row r="27" spans="1:22" s="329" customFormat="1" ht="21.75" customHeight="1">
      <c r="A27" s="366"/>
      <c r="B27" s="364"/>
      <c r="C27" s="437" t="str">
        <f>IF(D27="","",VLOOKUP(B27,Data!$B$5:$L$503,2,FALSE))</f>
        <v/>
      </c>
      <c r="D27" s="356"/>
      <c r="E27" s="365"/>
      <c r="F27" s="434" t="str">
        <f>IF(D27="","",VLOOKUP(B27,Data!$B$5:$L$503,11,FALSE))</f>
        <v/>
      </c>
      <c r="G27" s="436" t="str">
        <f t="shared" si="0"/>
        <v>-</v>
      </c>
      <c r="H27" s="435" t="str">
        <f>IF(D27="","",VLOOKUP(B27,Data!$B$5:$D$503,3,FALSE))</f>
        <v/>
      </c>
      <c r="I27" s="435" t="str">
        <f>IF(D27="","",VLOOKUP(B27,Data!$B$5:$M$503,12,FALSE))</f>
        <v/>
      </c>
      <c r="J27" s="424"/>
      <c r="K27" s="434" t="str">
        <f>IF(D27="","",VLOOKUP(B27,Data!$B$5:$E$503,4,FALSE)*D27)</f>
        <v/>
      </c>
      <c r="L27" s="434" t="str">
        <f>IF(D27="","",VLOOKUP(B27,Data!$B$5:$F$503,5,FALSE)*D27)</f>
        <v/>
      </c>
      <c r="M27" s="433"/>
      <c r="N27" s="432"/>
      <c r="O27" s="431"/>
      <c r="P27" s="429"/>
      <c r="Q27" s="431"/>
      <c r="R27" s="431"/>
      <c r="S27" s="429"/>
      <c r="T27" s="430"/>
      <c r="U27" s="429"/>
      <c r="V27" s="428" t="str">
        <f>IF(D27="","",VLOOKUP(B27,Data!$B$5:$J$503,9,FALSE)*D27)</f>
        <v/>
      </c>
    </row>
    <row r="28" spans="1:22" s="329" customFormat="1" ht="23">
      <c r="A28" s="347"/>
      <c r="B28" s="380"/>
      <c r="C28" s="332"/>
      <c r="D28" s="346"/>
      <c r="E28" s="345"/>
      <c r="F28" s="416"/>
      <c r="G28" s="416"/>
      <c r="H28" s="416"/>
      <c r="I28" s="330"/>
      <c r="J28" s="330"/>
      <c r="K28" s="416"/>
      <c r="L28" s="416"/>
      <c r="M28" s="416"/>
      <c r="N28" s="415"/>
      <c r="O28" s="414"/>
      <c r="P28" s="412"/>
      <c r="Q28" s="414"/>
      <c r="R28" s="414"/>
      <c r="S28" s="412"/>
      <c r="T28" s="413"/>
      <c r="U28" s="412"/>
      <c r="V28" s="411"/>
    </row>
    <row r="29" spans="1:22" s="329" customFormat="1" ht="17.5">
      <c r="A29" s="330"/>
      <c r="B29" s="331"/>
      <c r="C29" s="332"/>
      <c r="D29" s="352">
        <f>SUM(D18:D27)</f>
        <v>40</v>
      </c>
      <c r="E29" s="333"/>
      <c r="F29" s="410"/>
      <c r="G29" s="410">
        <f>SUM(G18:G27)</f>
        <v>97770.830000000016</v>
      </c>
      <c r="H29" s="330"/>
      <c r="I29" s="330"/>
      <c r="J29" s="330"/>
      <c r="K29" s="410">
        <f>SUM(K18:K27)</f>
        <v>10084</v>
      </c>
      <c r="L29" s="410">
        <f>SUM(L18:M27)</f>
        <v>9081</v>
      </c>
      <c r="M29" s="410">
        <f>SUM(M16:M28)</f>
        <v>0</v>
      </c>
      <c r="N29" s="410">
        <f>SUM(N18:N27)</f>
        <v>0</v>
      </c>
      <c r="O29" s="410">
        <f>SUM(O16:O28)</f>
        <v>0</v>
      </c>
      <c r="P29" s="410"/>
      <c r="Q29" s="410"/>
      <c r="R29" s="410"/>
      <c r="S29" s="410"/>
      <c r="T29" s="410">
        <f>SUM(T18:T27)</f>
        <v>0</v>
      </c>
      <c r="U29" s="410">
        <f>SUM(U16:U28)</f>
        <v>0</v>
      </c>
      <c r="V29" s="409">
        <f>SUM(V18:V27)</f>
        <v>55.811000000000007</v>
      </c>
    </row>
    <row r="30" spans="1:22">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2"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2"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25" t="s">
        <v>926</v>
      </c>
      <c r="G37" s="626"/>
      <c r="H37" s="625" t="s">
        <v>925</v>
      </c>
      <c r="I37" s="626"/>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V47"/>
  <sheetViews>
    <sheetView topLeftCell="A16" zoomScale="85" zoomScaleNormal="85" zoomScaleSheetLayoutView="75" workbookViewId="0">
      <selection activeCell="C22" sqref="C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90"/>
      <c r="I10" s="491"/>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912</v>
      </c>
      <c r="C18" s="427" t="str">
        <f>IF(D18="","",VLOOKUP(B18,Data!$B$5:$L$503,2,FALSE))</f>
        <v/>
      </c>
      <c r="D18" s="348"/>
      <c r="E18" s="357"/>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358</v>
      </c>
      <c r="C19" s="437" t="str">
        <f>IF(D19="","",VLOOKUP(B19,Data!$B$5:$L$503,2,FALSE))</f>
        <v>WW38330</v>
      </c>
      <c r="D19" s="356">
        <v>2</v>
      </c>
      <c r="E19" s="357" t="s">
        <v>518</v>
      </c>
      <c r="F19" s="434">
        <f>IF(D19="","",VLOOKUP(B19,Data!$B$5:$L$503,11,FALSE))</f>
        <v>4271.01</v>
      </c>
      <c r="G19" s="436">
        <f t="shared" si="0"/>
        <v>8542.02</v>
      </c>
      <c r="H19" s="435" t="str">
        <f>IF(D19="","",VLOOKUP(B19,Data!$B$5:$D$503,3,FALSE))</f>
        <v>C/T</v>
      </c>
      <c r="I19" s="435" t="str">
        <f>IF(D19="","",VLOOKUP(B19,Data!$B$5:$M$503,12,FALSE))</f>
        <v>Indonesia</v>
      </c>
      <c r="J19" s="424" t="s">
        <v>911</v>
      </c>
      <c r="K19" s="434">
        <f>IF(D19="","",VLOOKUP(B19,Data!$B$5:$E$503,4,FALSE)*D19)</f>
        <v>596</v>
      </c>
      <c r="L19" s="434">
        <f>IF(D19="","",VLOOKUP(B19,Data!$B$5:$F$503,5,FALSE)*D19)</f>
        <v>524</v>
      </c>
      <c r="M19" s="433"/>
      <c r="N19" s="432"/>
      <c r="O19" s="431"/>
      <c r="P19" s="429"/>
      <c r="Q19" s="431"/>
      <c r="R19" s="431"/>
      <c r="S19" s="429"/>
      <c r="T19" s="430"/>
      <c r="U19" s="429"/>
      <c r="V19" s="428">
        <f>IF(D19="","",VLOOKUP(B19,Data!$B$5:$J$503,9,FALSE)*D19)</f>
        <v>3.0680000000000001</v>
      </c>
    </row>
    <row r="20" spans="1:22" s="329" customFormat="1" ht="21" customHeight="1">
      <c r="A20" s="349"/>
      <c r="B20" s="250" t="s">
        <v>927</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2" s="329" customFormat="1" ht="21.75" customHeight="1">
      <c r="A21" s="366">
        <v>2</v>
      </c>
      <c r="B21" s="364" t="s">
        <v>289</v>
      </c>
      <c r="C21" s="437" t="str">
        <f>IF(D21="","",VLOOKUP(B21,Data!$B$5:$L$503,2,FALSE))</f>
        <v>WW86950</v>
      </c>
      <c r="D21" s="356">
        <v>10</v>
      </c>
      <c r="E21" s="357" t="s">
        <v>895</v>
      </c>
      <c r="F21" s="434">
        <f>IF(D21="","",VLOOKUP(B21,Data!$B$5:$L$503,11,FALSE))</f>
        <v>2010.68</v>
      </c>
      <c r="G21" s="436">
        <f t="shared" si="0"/>
        <v>20106.8</v>
      </c>
      <c r="H21" s="435" t="str">
        <f>IF(D21="","",VLOOKUP(B21,Data!$B$5:$D$503,3,FALSE))</f>
        <v>C/T</v>
      </c>
      <c r="I21" s="435" t="str">
        <f>IF(D21="","",VLOOKUP(B21,Data!$B$5:$M$503,12,FALSE))</f>
        <v>Indonesia</v>
      </c>
      <c r="J21" s="424" t="s">
        <v>928</v>
      </c>
      <c r="K21" s="434">
        <f>IF(D21="","",VLOOKUP(B21,Data!$B$5:$E$503,4,FALSE)*D21)</f>
        <v>2150</v>
      </c>
      <c r="L21" s="434">
        <f>IF(D21="","",VLOOKUP(B21,Data!$B$5:$F$503,5,FALSE)*D21)</f>
        <v>1940</v>
      </c>
      <c r="M21" s="433"/>
      <c r="N21" s="432"/>
      <c r="O21" s="431"/>
      <c r="P21" s="429"/>
      <c r="Q21" s="431"/>
      <c r="R21" s="431"/>
      <c r="S21" s="429"/>
      <c r="T21" s="430"/>
      <c r="U21" s="429"/>
      <c r="V21" s="428">
        <f>IF(D21="","",VLOOKUP(B21,Data!$B$5:$J$503,9,FALSE)*D21)</f>
        <v>11.850000000000001</v>
      </c>
    </row>
    <row r="22" spans="1:22" s="329" customFormat="1" ht="21.75" customHeight="1">
      <c r="A22" s="366">
        <v>3</v>
      </c>
      <c r="B22" s="364" t="s">
        <v>719</v>
      </c>
      <c r="C22" s="437" t="str">
        <f>IF(D22="","",VLOOKUP(B22,Data!$B$5:$L$503,2,FALSE))</f>
        <v>VAC9560</v>
      </c>
      <c r="D22" s="363">
        <v>3</v>
      </c>
      <c r="E22" s="365"/>
      <c r="F22" s="434">
        <f>IF(D22="","",VLOOKUP(B22,Data!$B$5:$L$503,11,FALSE))</f>
        <v>2359.85</v>
      </c>
      <c r="G22" s="436">
        <f t="shared" si="0"/>
        <v>7079.5499999999993</v>
      </c>
      <c r="H22" s="435" t="str">
        <f>IF(D22="","",VLOOKUP(B22,Data!$B$5:$D$503,3,FALSE))</f>
        <v>C/T</v>
      </c>
      <c r="I22" s="435" t="str">
        <f>IF(D22="","",VLOOKUP(B22,Data!$B$5:$M$503,12,FALSE))</f>
        <v>Indonesia</v>
      </c>
      <c r="J22" s="424" t="s">
        <v>928</v>
      </c>
      <c r="K22" s="434">
        <f>IF(D22="","",VLOOKUP(B22,Data!$B$5:$E$503,4,FALSE)*D22)</f>
        <v>660</v>
      </c>
      <c r="L22" s="434">
        <f>IF(D22="","",VLOOKUP(B22,Data!$B$5:$F$503,5,FALSE)*D22)</f>
        <v>597</v>
      </c>
      <c r="M22" s="433"/>
      <c r="N22" s="432"/>
      <c r="O22" s="431"/>
      <c r="P22" s="429"/>
      <c r="Q22" s="431"/>
      <c r="R22" s="431"/>
      <c r="S22" s="429"/>
      <c r="T22" s="430"/>
      <c r="U22" s="429"/>
      <c r="V22" s="428">
        <f>IF(D22="","",VLOOKUP(B22,Data!$B$5:$J$503,9,FALSE)*D22)</f>
        <v>3.5550000000000002</v>
      </c>
    </row>
    <row r="23" spans="1:22" s="329" customFormat="1" ht="21.75" customHeight="1">
      <c r="A23" s="366">
        <v>4</v>
      </c>
      <c r="B23" s="364" t="s">
        <v>291</v>
      </c>
      <c r="C23" s="437" t="str">
        <f>IF(D23="","",VLOOKUP(B23,Data!$B$5:$L$503,2,FALSE))</f>
        <v>WW86960</v>
      </c>
      <c r="D23" s="356">
        <v>23</v>
      </c>
      <c r="E23" s="365" t="s">
        <v>523</v>
      </c>
      <c r="F23" s="434">
        <f>IF(D23="","",VLOOKUP(B23,Data!$B$5:$L$503,11,FALSE))</f>
        <v>2173.38</v>
      </c>
      <c r="G23" s="436">
        <f t="shared" si="0"/>
        <v>49987.740000000005</v>
      </c>
      <c r="H23" s="435" t="str">
        <f>IF(D23="","",VLOOKUP(B23,Data!$B$5:$D$503,3,FALSE))</f>
        <v>C/T</v>
      </c>
      <c r="I23" s="435" t="str">
        <f>IF(D23="","",VLOOKUP(B23,Data!$B$5:$M$503,12,FALSE))</f>
        <v>Indonesia</v>
      </c>
      <c r="J23" s="424" t="s">
        <v>928</v>
      </c>
      <c r="K23" s="434">
        <f>IF(D23="","",VLOOKUP(B23,Data!$B$5:$E$503,4,FALSE)*D23)</f>
        <v>6026</v>
      </c>
      <c r="L23" s="434">
        <f>IF(D23="","",VLOOKUP(B23,Data!$B$5:$F$503,5,FALSE)*D23)</f>
        <v>5451</v>
      </c>
      <c r="M23" s="433"/>
      <c r="N23" s="432"/>
      <c r="O23" s="431"/>
      <c r="P23" s="429"/>
      <c r="Q23" s="431"/>
      <c r="R23" s="431"/>
      <c r="S23" s="429"/>
      <c r="T23" s="430"/>
      <c r="U23" s="429"/>
      <c r="V23" s="428">
        <f>IF(D23="","",VLOOKUP(B23,Data!$B$5:$J$503,9,FALSE)*D23)</f>
        <v>34.223999999999997</v>
      </c>
    </row>
    <row r="24" spans="1:22" s="329" customFormat="1" ht="21.75" customHeight="1">
      <c r="A24" s="366">
        <v>5</v>
      </c>
      <c r="B24" s="364" t="s">
        <v>720</v>
      </c>
      <c r="C24" s="437" t="str">
        <f>IF(D24="","",VLOOKUP(B24,Data!$B$5:$L$503,2,FALSE))</f>
        <v>VAC9570</v>
      </c>
      <c r="D24" s="356">
        <v>9</v>
      </c>
      <c r="E24" s="365"/>
      <c r="F24" s="434">
        <f>IF(D24="","",VLOOKUP(B24,Data!$B$5:$L$503,11,FALSE))</f>
        <v>2540.94</v>
      </c>
      <c r="G24" s="436">
        <f t="shared" si="0"/>
        <v>22868.46</v>
      </c>
      <c r="H24" s="435" t="str">
        <f>IF(D24="","",VLOOKUP(B24,Data!$B$5:$D$503,3,FALSE))</f>
        <v>C/T</v>
      </c>
      <c r="I24" s="435" t="str">
        <f>IF(D24="","",VLOOKUP(B24,Data!$B$5:$M$503,12,FALSE))</f>
        <v>Indonesia</v>
      </c>
      <c r="J24" s="424" t="s">
        <v>928</v>
      </c>
      <c r="K24" s="434">
        <f>IF(D24="","",VLOOKUP(B24,Data!$B$5:$E$503,4,FALSE)*D24)</f>
        <v>2403</v>
      </c>
      <c r="L24" s="434">
        <f>IF(D24="","",VLOOKUP(B24,Data!$B$5:$F$503,5,FALSE)*D24)</f>
        <v>2178</v>
      </c>
      <c r="M24" s="433"/>
      <c r="N24" s="432"/>
      <c r="O24" s="431"/>
      <c r="P24" s="429"/>
      <c r="Q24" s="431"/>
      <c r="R24" s="431"/>
      <c r="S24" s="429"/>
      <c r="T24" s="430"/>
      <c r="U24" s="429"/>
      <c r="V24" s="428">
        <f>IF(D24="","",VLOOKUP(B24,Data!$B$5:$J$503,9,FALSE)*D24)</f>
        <v>13.391999999999999</v>
      </c>
    </row>
    <row r="25" spans="1:22" s="329" customFormat="1" ht="21.75" customHeight="1">
      <c r="A25" s="366"/>
      <c r="B25" s="364"/>
      <c r="C25" s="437" t="str">
        <f>IF(D25="","",VLOOKUP(B25,Data!$B$5:$L$503,2,FALSE))</f>
        <v/>
      </c>
      <c r="D25" s="356"/>
      <c r="E25" s="365"/>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row>
    <row r="26" spans="1:22" s="329" customFormat="1" ht="23">
      <c r="A26" s="347"/>
      <c r="B26" s="380"/>
      <c r="C26" s="332"/>
      <c r="D26" s="494"/>
      <c r="E26" s="345"/>
      <c r="F26" s="416"/>
      <c r="G26" s="416"/>
      <c r="H26" s="416"/>
      <c r="I26" s="330"/>
      <c r="J26" s="330"/>
      <c r="K26" s="416"/>
      <c r="L26" s="416"/>
      <c r="M26" s="416"/>
      <c r="N26" s="415"/>
      <c r="O26" s="414"/>
      <c r="P26" s="412"/>
      <c r="Q26" s="414"/>
      <c r="R26" s="414"/>
      <c r="S26" s="412"/>
      <c r="T26" s="413"/>
      <c r="U26" s="412"/>
      <c r="V26" s="411"/>
    </row>
    <row r="27" spans="1:22" s="329" customFormat="1" ht="17.5">
      <c r="A27" s="330"/>
      <c r="B27" s="331"/>
      <c r="C27" s="332"/>
      <c r="D27" s="352">
        <f>SUM(D18:D25)</f>
        <v>47</v>
      </c>
      <c r="E27" s="333"/>
      <c r="F27" s="410"/>
      <c r="G27" s="410">
        <f>SUM(G18:G25)</f>
        <v>108584.57</v>
      </c>
      <c r="H27" s="330"/>
      <c r="I27" s="330"/>
      <c r="J27" s="330"/>
      <c r="K27" s="410">
        <f>SUM(K18:K25)</f>
        <v>11835</v>
      </c>
      <c r="L27" s="410">
        <f>SUM(L18:M25)</f>
        <v>10690</v>
      </c>
      <c r="M27" s="410">
        <f>SUM(M16:M26)</f>
        <v>0</v>
      </c>
      <c r="N27" s="410">
        <f>SUM(N18:N25)</f>
        <v>0</v>
      </c>
      <c r="O27" s="410">
        <f>SUM(O16:O26)</f>
        <v>0</v>
      </c>
      <c r="P27" s="410"/>
      <c r="Q27" s="410"/>
      <c r="R27" s="410"/>
      <c r="S27" s="410"/>
      <c r="T27" s="410">
        <f>SUM(T18:T25)</f>
        <v>0</v>
      </c>
      <c r="U27" s="410">
        <f>SUM(U16:U26)</f>
        <v>0</v>
      </c>
      <c r="V27" s="409">
        <f>SUM(V18:V25)</f>
        <v>66.088999999999999</v>
      </c>
    </row>
    <row r="28" spans="1:22">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2"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2" ht="13">
      <c r="A30" s="289" t="s">
        <v>520</v>
      </c>
      <c r="C30" s="298"/>
      <c r="D30" s="277" t="s">
        <v>86</v>
      </c>
      <c r="F30" s="401"/>
      <c r="G30" s="400"/>
      <c r="H30" s="289" t="s">
        <v>87</v>
      </c>
      <c r="I30" s="339"/>
      <c r="J30" s="393" t="s">
        <v>88</v>
      </c>
      <c r="K30" s="393"/>
      <c r="L30" s="397"/>
      <c r="V30" s="396"/>
    </row>
    <row r="31" spans="1:22">
      <c r="A31" s="289" t="s">
        <v>521</v>
      </c>
      <c r="C31" s="290"/>
      <c r="F31" s="621"/>
      <c r="G31" s="622"/>
      <c r="H31" s="289"/>
      <c r="I31" s="339"/>
      <c r="J31" s="393" t="s">
        <v>92</v>
      </c>
      <c r="K31" s="393"/>
      <c r="L31" s="397"/>
      <c r="V31" s="396"/>
    </row>
    <row r="32" spans="1:22">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25" t="s">
        <v>930</v>
      </c>
      <c r="G35" s="626"/>
      <c r="H35" s="625" t="s">
        <v>929</v>
      </c>
      <c r="I35" s="626"/>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V52"/>
  <sheetViews>
    <sheetView topLeftCell="C1" zoomScale="85" zoomScaleNormal="85" zoomScaleSheetLayoutView="75" workbookViewId="0">
      <selection activeCell="C22" sqref="C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92"/>
      <c r="I10" s="493"/>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912</v>
      </c>
      <c r="C18" s="427" t="str">
        <f>IF(D18="","",VLOOKUP(B18,Data!$B$5:$L$503,2,FALSE))</f>
        <v/>
      </c>
      <c r="D18" s="348"/>
      <c r="E18" s="357"/>
      <c r="F18" s="423" t="str">
        <f>IF(D18="","",VLOOKUP(B18,Data!$B$5:$L$503,11,FALSE))</f>
        <v/>
      </c>
      <c r="G18" s="426" t="str">
        <f t="shared" ref="G18:G30"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358</v>
      </c>
      <c r="C19" s="437" t="str">
        <f>IF(D19="","",VLOOKUP(B19,Data!$B$5:$L$503,2,FALSE))</f>
        <v>WW38330</v>
      </c>
      <c r="D19" s="356">
        <v>5</v>
      </c>
      <c r="E19" s="357" t="s">
        <v>518</v>
      </c>
      <c r="F19" s="434">
        <f>IF(D19="","",VLOOKUP(B19,Data!$B$5:$L$503,11,FALSE))</f>
        <v>4271.01</v>
      </c>
      <c r="G19" s="436">
        <f t="shared" si="0"/>
        <v>21355.050000000003</v>
      </c>
      <c r="H19" s="435" t="str">
        <f>IF(D19="","",VLOOKUP(B19,Data!$B$5:$D$503,3,FALSE))</f>
        <v>C/T</v>
      </c>
      <c r="I19" s="435" t="str">
        <f>IF(D19="","",VLOOKUP(B19,Data!$B$5:$M$503,12,FALSE))</f>
        <v>Indonesia</v>
      </c>
      <c r="J19" s="424" t="s">
        <v>911</v>
      </c>
      <c r="K19" s="434">
        <f>IF(D19="","",VLOOKUP(B19,Data!$B$5:$E$503,4,FALSE)*D19)</f>
        <v>1490</v>
      </c>
      <c r="L19" s="434">
        <f>IF(D19="","",VLOOKUP(B19,Data!$B$5:$F$503,5,FALSE)*D19)</f>
        <v>1310</v>
      </c>
      <c r="M19" s="433"/>
      <c r="N19" s="432"/>
      <c r="O19" s="431"/>
      <c r="P19" s="429"/>
      <c r="Q19" s="431"/>
      <c r="R19" s="431"/>
      <c r="S19" s="429"/>
      <c r="T19" s="430"/>
      <c r="U19" s="429"/>
      <c r="V19" s="428">
        <f>IF(D19="","",VLOOKUP(B19,Data!$B$5:$J$503,9,FALSE)*D19)</f>
        <v>7.67</v>
      </c>
    </row>
    <row r="20" spans="1:22" s="329" customFormat="1" ht="21" customHeight="1">
      <c r="A20" s="349"/>
      <c r="B20" s="250" t="s">
        <v>927</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2" s="329" customFormat="1" ht="21.75" customHeight="1">
      <c r="A21" s="366">
        <v>2</v>
      </c>
      <c r="B21" s="364" t="s">
        <v>358</v>
      </c>
      <c r="C21" s="437" t="str">
        <f>IF(D21="","",VLOOKUP(B21,Data!$B$5:$L$503,2,FALSE))</f>
        <v>WW38330</v>
      </c>
      <c r="D21" s="356">
        <v>5</v>
      </c>
      <c r="E21" s="357" t="s">
        <v>895</v>
      </c>
      <c r="F21" s="434">
        <f>IF(D21="","",VLOOKUP(B21,Data!$B$5:$L$503,11,FALSE))</f>
        <v>4271.01</v>
      </c>
      <c r="G21" s="436">
        <f t="shared" si="0"/>
        <v>21355.050000000003</v>
      </c>
      <c r="H21" s="435" t="str">
        <f>IF(D21="","",VLOOKUP(B21,Data!$B$5:$D$503,3,FALSE))</f>
        <v>C/T</v>
      </c>
      <c r="I21" s="435" t="str">
        <f>IF(D21="","",VLOOKUP(B21,Data!$B$5:$M$503,12,FALSE))</f>
        <v>Indonesia</v>
      </c>
      <c r="J21" s="424" t="s">
        <v>928</v>
      </c>
      <c r="K21" s="434">
        <f>IF(D21="","",VLOOKUP(B21,Data!$B$5:$E$503,4,FALSE)*D21)</f>
        <v>1490</v>
      </c>
      <c r="L21" s="434">
        <f>IF(D21="","",VLOOKUP(B21,Data!$B$5:$F$503,5,FALSE)*D21)</f>
        <v>1310</v>
      </c>
      <c r="M21" s="433"/>
      <c r="N21" s="432"/>
      <c r="O21" s="431"/>
      <c r="P21" s="429"/>
      <c r="Q21" s="431"/>
      <c r="R21" s="431"/>
      <c r="S21" s="429"/>
      <c r="T21" s="430"/>
      <c r="U21" s="429"/>
      <c r="V21" s="428">
        <f>IF(D21="","",VLOOKUP(B21,Data!$B$5:$J$503,9,FALSE)*D21)</f>
        <v>7.67</v>
      </c>
    </row>
    <row r="22" spans="1:22" s="329" customFormat="1" ht="21.75" customHeight="1">
      <c r="A22" s="366">
        <v>3</v>
      </c>
      <c r="B22" s="364" t="s">
        <v>289</v>
      </c>
      <c r="C22" s="437" t="str">
        <f>IF(D22="","",VLOOKUP(B22,Data!$B$5:$L$503,2,FALSE))</f>
        <v>WW86950</v>
      </c>
      <c r="D22" s="356">
        <v>10</v>
      </c>
      <c r="E22" s="365"/>
      <c r="F22" s="434">
        <f>IF(D22="","",VLOOKUP(B22,Data!$B$5:$L$503,11,FALSE))</f>
        <v>2010.68</v>
      </c>
      <c r="G22" s="436">
        <f t="shared" si="0"/>
        <v>20106.8</v>
      </c>
      <c r="H22" s="435" t="str">
        <f>IF(D22="","",VLOOKUP(B22,Data!$B$5:$D$503,3,FALSE))</f>
        <v>C/T</v>
      </c>
      <c r="I22" s="435" t="str">
        <f>IF(D22="","",VLOOKUP(B22,Data!$B$5:$M$503,12,FALSE))</f>
        <v>Indonesia</v>
      </c>
      <c r="J22" s="424" t="s">
        <v>928</v>
      </c>
      <c r="K22" s="434">
        <f>IF(D22="","",VLOOKUP(B22,Data!$B$5:$E$503,4,FALSE)*D22)</f>
        <v>2150</v>
      </c>
      <c r="L22" s="434">
        <f>IF(D22="","",VLOOKUP(B22,Data!$B$5:$F$503,5,FALSE)*D22)</f>
        <v>1940</v>
      </c>
      <c r="M22" s="433"/>
      <c r="N22" s="432"/>
      <c r="O22" s="431"/>
      <c r="P22" s="429"/>
      <c r="Q22" s="431"/>
      <c r="R22" s="431"/>
      <c r="S22" s="429"/>
      <c r="T22" s="430"/>
      <c r="U22" s="429"/>
      <c r="V22" s="428">
        <f>IF(D22="","",VLOOKUP(B22,Data!$B$5:$J$503,9,FALSE)*D22)</f>
        <v>11.850000000000001</v>
      </c>
    </row>
    <row r="23" spans="1:22" s="329" customFormat="1" ht="21.75" customHeight="1">
      <c r="A23" s="366">
        <v>5</v>
      </c>
      <c r="B23" s="364" t="s">
        <v>90</v>
      </c>
      <c r="C23" s="437" t="str">
        <f>IF(D23="","",VLOOKUP(B23,Data!$B$5:$L$503,2,FALSE))</f>
        <v>ZU14100</v>
      </c>
      <c r="D23" s="356">
        <v>2</v>
      </c>
      <c r="E23" s="365" t="s">
        <v>523</v>
      </c>
      <c r="F23" s="434">
        <f>IF(D23="","",VLOOKUP(B23,Data!$B$5:$L$503,11,FALSE))</f>
        <v>2139.33</v>
      </c>
      <c r="G23" s="436">
        <f t="shared" si="0"/>
        <v>4278.66</v>
      </c>
      <c r="H23" s="435" t="str">
        <f>IF(D23="","",VLOOKUP(B23,Data!$B$5:$D$503,3,FALSE))</f>
        <v>C/T</v>
      </c>
      <c r="I23" s="435" t="str">
        <f>IF(D23="","",VLOOKUP(B23,Data!$B$5:$M$503,12,FALSE))</f>
        <v>Indonesia</v>
      </c>
      <c r="J23" s="424" t="s">
        <v>928</v>
      </c>
      <c r="K23" s="434">
        <f>IF(D23="","",VLOOKUP(B23,Data!$B$5:$E$503,4,FALSE)*D23)</f>
        <v>430</v>
      </c>
      <c r="L23" s="434">
        <f>IF(D23="","",VLOOKUP(B23,Data!$B$5:$F$503,5,FALSE)*D23)</f>
        <v>388</v>
      </c>
      <c r="M23" s="433"/>
      <c r="N23" s="432"/>
      <c r="O23" s="431"/>
      <c r="P23" s="429"/>
      <c r="Q23" s="431"/>
      <c r="R23" s="431"/>
      <c r="S23" s="429"/>
      <c r="T23" s="430"/>
      <c r="U23" s="429"/>
      <c r="V23" s="428">
        <f>IF(D23="","",VLOOKUP(B23,Data!$B$5:$J$503,9,FALSE)*D23)</f>
        <v>2.37</v>
      </c>
    </row>
    <row r="24" spans="1:22" s="329" customFormat="1" ht="21.75" customHeight="1">
      <c r="A24" s="366">
        <v>6</v>
      </c>
      <c r="B24" s="364" t="s">
        <v>719</v>
      </c>
      <c r="C24" s="437" t="str">
        <f>IF(D24="","",VLOOKUP(B24,Data!$B$5:$L$503,2,FALSE))</f>
        <v>VAC9560</v>
      </c>
      <c r="D24" s="356">
        <v>7</v>
      </c>
      <c r="E24" s="365"/>
      <c r="F24" s="434">
        <f>IF(D24="","",VLOOKUP(B24,Data!$B$5:$L$503,11,FALSE))</f>
        <v>2359.85</v>
      </c>
      <c r="G24" s="436">
        <f t="shared" si="0"/>
        <v>16518.95</v>
      </c>
      <c r="H24" s="435" t="str">
        <f>IF(D24="","",VLOOKUP(B24,Data!$B$5:$D$503,3,FALSE))</f>
        <v>C/T</v>
      </c>
      <c r="I24" s="435" t="str">
        <f>IF(D24="","",VLOOKUP(B24,Data!$B$5:$M$503,12,FALSE))</f>
        <v>Indonesia</v>
      </c>
      <c r="J24" s="424" t="s">
        <v>928</v>
      </c>
      <c r="K24" s="434">
        <f>IF(D24="","",VLOOKUP(B24,Data!$B$5:$E$503,4,FALSE)*D24)</f>
        <v>1540</v>
      </c>
      <c r="L24" s="434">
        <f>IF(D24="","",VLOOKUP(B24,Data!$B$5:$F$503,5,FALSE)*D24)</f>
        <v>1393</v>
      </c>
      <c r="M24" s="433"/>
      <c r="N24" s="432"/>
      <c r="O24" s="431"/>
      <c r="P24" s="429"/>
      <c r="Q24" s="431"/>
      <c r="R24" s="431"/>
      <c r="S24" s="429"/>
      <c r="T24" s="430"/>
      <c r="U24" s="429"/>
      <c r="V24" s="428">
        <f>IF(D24="","",VLOOKUP(B24,Data!$B$5:$J$503,9,FALSE)*D24)</f>
        <v>8.2949999999999999</v>
      </c>
    </row>
    <row r="25" spans="1:22" s="329" customFormat="1" ht="21.75" customHeight="1">
      <c r="A25" s="366">
        <v>7</v>
      </c>
      <c r="B25" s="364" t="s">
        <v>783</v>
      </c>
      <c r="C25" s="437" t="str">
        <f>IF(D25="","",VLOOKUP(B25,Data!$B$5:$L$503,2,FALSE))</f>
        <v>VAD6720</v>
      </c>
      <c r="D25" s="356">
        <v>3</v>
      </c>
      <c r="E25" s="365"/>
      <c r="F25" s="434">
        <f>IF(D25="","",VLOOKUP(B25,Data!$B$5:$L$503,11,FALSE))</f>
        <v>2784.32</v>
      </c>
      <c r="G25" s="436">
        <f t="shared" si="0"/>
        <v>8352.9600000000009</v>
      </c>
      <c r="H25" s="435" t="str">
        <f>IF(D25="","",VLOOKUP(B25,Data!$B$5:$D$503,3,FALSE))</f>
        <v>C/T</v>
      </c>
      <c r="I25" s="435" t="str">
        <f>IF(D25="","",VLOOKUP(B25,Data!$B$5:$M$503,12,FALSE))</f>
        <v>Indonesia</v>
      </c>
      <c r="J25" s="424" t="s">
        <v>928</v>
      </c>
      <c r="K25" s="434">
        <f>IF(D25="","",VLOOKUP(B25,Data!$B$5:$E$503,4,FALSE)*D25)</f>
        <v>660</v>
      </c>
      <c r="L25" s="434">
        <f>IF(D25="","",VLOOKUP(B25,Data!$B$5:$F$503,5,FALSE)*D25)</f>
        <v>582</v>
      </c>
      <c r="M25" s="433"/>
      <c r="N25" s="432"/>
      <c r="O25" s="431"/>
      <c r="P25" s="429"/>
      <c r="Q25" s="431"/>
      <c r="R25" s="431"/>
      <c r="S25" s="429"/>
      <c r="T25" s="430"/>
      <c r="U25" s="429"/>
      <c r="V25" s="428">
        <f>IF(D25="","",VLOOKUP(B25,Data!$B$5:$J$503,9,FALSE)*D25)</f>
        <v>3.5550000000000002</v>
      </c>
    </row>
    <row r="26" spans="1:22" s="329" customFormat="1" ht="21.75" customHeight="1">
      <c r="A26" s="366">
        <v>8</v>
      </c>
      <c r="B26" s="364" t="s">
        <v>784</v>
      </c>
      <c r="C26" s="437" t="str">
        <f>IF(D26="","",VLOOKUP(B26,Data!$B$5:$L$503,2,FALSE))</f>
        <v>VAD6730</v>
      </c>
      <c r="D26" s="356">
        <v>3</v>
      </c>
      <c r="E26" s="365"/>
      <c r="F26" s="434">
        <f>IF(D26="","",VLOOKUP(B26,Data!$B$5:$L$503,11,FALSE))</f>
        <v>2487.0100000000002</v>
      </c>
      <c r="G26" s="436">
        <f t="shared" si="0"/>
        <v>7461.0300000000007</v>
      </c>
      <c r="H26" s="435" t="str">
        <f>IF(D26="","",VLOOKUP(B26,Data!$B$5:$D$503,3,FALSE))</f>
        <v>C/T</v>
      </c>
      <c r="I26" s="435" t="str">
        <f>IF(D26="","",VLOOKUP(B26,Data!$B$5:$M$503,12,FALSE))</f>
        <v>Indonesia</v>
      </c>
      <c r="J26" s="424" t="s">
        <v>928</v>
      </c>
      <c r="K26" s="434">
        <f>IF(D26="","",VLOOKUP(B26,Data!$B$5:$E$503,4,FALSE)*D26)</f>
        <v>660</v>
      </c>
      <c r="L26" s="434">
        <f>IF(D26="","",VLOOKUP(B26,Data!$B$5:$F$503,5,FALSE)*D26)</f>
        <v>597</v>
      </c>
      <c r="M26" s="433"/>
      <c r="N26" s="432"/>
      <c r="O26" s="431"/>
      <c r="P26" s="429"/>
      <c r="Q26" s="431"/>
      <c r="R26" s="431"/>
      <c r="S26" s="429"/>
      <c r="T26" s="430"/>
      <c r="U26" s="429"/>
      <c r="V26" s="428">
        <f>IF(D26="","",VLOOKUP(B26,Data!$B$5:$J$503,9,FALSE)*D26)</f>
        <v>3.5550000000000002</v>
      </c>
    </row>
    <row r="27" spans="1:22" s="329" customFormat="1" ht="21.75" customHeight="1">
      <c r="A27" s="366">
        <v>9</v>
      </c>
      <c r="B27" s="364" t="s">
        <v>291</v>
      </c>
      <c r="C27" s="437" t="str">
        <f>IF(D27="","",VLOOKUP(B27,Data!$B$5:$L$503,2,FALSE))</f>
        <v>WW86960</v>
      </c>
      <c r="D27" s="356">
        <v>2</v>
      </c>
      <c r="E27" s="365"/>
      <c r="F27" s="434">
        <f>IF(D27="","",VLOOKUP(B27,Data!$B$5:$L$503,11,FALSE))</f>
        <v>2173.38</v>
      </c>
      <c r="G27" s="436">
        <f t="shared" si="0"/>
        <v>4346.76</v>
      </c>
      <c r="H27" s="435" t="str">
        <f>IF(D27="","",VLOOKUP(B27,Data!$B$5:$D$503,3,FALSE))</f>
        <v>C/T</v>
      </c>
      <c r="I27" s="435" t="str">
        <f>IF(D27="","",VLOOKUP(B27,Data!$B$5:$M$503,12,FALSE))</f>
        <v>Indonesia</v>
      </c>
      <c r="J27" s="424" t="s">
        <v>928</v>
      </c>
      <c r="K27" s="434">
        <f>IF(D27="","",VLOOKUP(B27,Data!$B$5:$E$503,4,FALSE)*D27)</f>
        <v>524</v>
      </c>
      <c r="L27" s="434">
        <f>IF(D27="","",VLOOKUP(B27,Data!$B$5:$F$503,5,FALSE)*D27)</f>
        <v>474</v>
      </c>
      <c r="M27" s="433"/>
      <c r="N27" s="432"/>
      <c r="O27" s="431"/>
      <c r="P27" s="429"/>
      <c r="Q27" s="431"/>
      <c r="R27" s="431"/>
      <c r="S27" s="429"/>
      <c r="T27" s="430"/>
      <c r="U27" s="429"/>
      <c r="V27" s="428">
        <f>IF(D27="","",VLOOKUP(B27,Data!$B$5:$J$503,9,FALSE)*D27)</f>
        <v>2.976</v>
      </c>
    </row>
    <row r="28" spans="1:22" s="329" customFormat="1" ht="21.75" customHeight="1">
      <c r="A28" s="366">
        <v>10</v>
      </c>
      <c r="B28" s="364" t="s">
        <v>720</v>
      </c>
      <c r="C28" s="437" t="str">
        <f>IF(D28="","",VLOOKUP(B28,Data!$B$5:$L$503,2,FALSE))</f>
        <v>VAC9570</v>
      </c>
      <c r="D28" s="356">
        <v>6</v>
      </c>
      <c r="E28" s="365"/>
      <c r="F28" s="434">
        <f>IF(D28="","",VLOOKUP(B28,Data!$B$5:$L$503,11,FALSE))</f>
        <v>2540.94</v>
      </c>
      <c r="G28" s="436">
        <f t="shared" si="0"/>
        <v>15245.64</v>
      </c>
      <c r="H28" s="435" t="str">
        <f>IF(D28="","",VLOOKUP(B28,Data!$B$5:$D$503,3,FALSE))</f>
        <v>C/T</v>
      </c>
      <c r="I28" s="435" t="str">
        <f>IF(D28="","",VLOOKUP(B28,Data!$B$5:$M$503,12,FALSE))</f>
        <v>Indonesia</v>
      </c>
      <c r="J28" s="424" t="s">
        <v>928</v>
      </c>
      <c r="K28" s="434">
        <f>IF(D28="","",VLOOKUP(B28,Data!$B$5:$E$503,4,FALSE)*D28)</f>
        <v>1602</v>
      </c>
      <c r="L28" s="434">
        <f>IF(D28="","",VLOOKUP(B28,Data!$B$5:$F$503,5,FALSE)*D28)</f>
        <v>1452</v>
      </c>
      <c r="M28" s="433"/>
      <c r="N28" s="432"/>
      <c r="O28" s="431"/>
      <c r="P28" s="429"/>
      <c r="Q28" s="431"/>
      <c r="R28" s="431"/>
      <c r="S28" s="429"/>
      <c r="T28" s="430"/>
      <c r="U28" s="429"/>
      <c r="V28" s="428">
        <f>IF(D28="","",VLOOKUP(B28,Data!$B$5:$J$503,9,FALSE)*D28)</f>
        <v>8.9280000000000008</v>
      </c>
    </row>
    <row r="29" spans="1:22" s="329" customFormat="1" ht="21.75" customHeight="1">
      <c r="A29" s="366"/>
      <c r="B29" s="364"/>
      <c r="C29" s="437" t="str">
        <f>IF(D29="","",VLOOKUP(B29,Data!$B$5:$L$503,2,FALSE))</f>
        <v/>
      </c>
      <c r="D29" s="356"/>
      <c r="E29" s="365"/>
      <c r="F29" s="434" t="str">
        <f>IF(D29="","",VLOOKUP(B29,Data!$B$5:$L$503,11,FALSE))</f>
        <v/>
      </c>
      <c r="G29" s="436" t="str">
        <f t="shared" si="0"/>
        <v>-</v>
      </c>
      <c r="H29" s="435" t="str">
        <f>IF(D29="","",VLOOKUP(B29,Data!$B$5:$D$503,3,FALSE))</f>
        <v/>
      </c>
      <c r="I29" s="435" t="str">
        <f>IF(D29="","",VLOOKUP(B29,Data!$B$5:$M$503,12,FALSE))</f>
        <v/>
      </c>
      <c r="J29" s="424"/>
      <c r="K29" s="434" t="str">
        <f>IF(D29="","",VLOOKUP(B29,Data!$B$5:$E$503,4,FALSE)*D29)</f>
        <v/>
      </c>
      <c r="L29" s="434" t="str">
        <f>IF(D29="","",VLOOKUP(B29,Data!$B$5:$F$503,5,FALSE)*D29)</f>
        <v/>
      </c>
      <c r="M29" s="433"/>
      <c r="N29" s="432"/>
      <c r="O29" s="431"/>
      <c r="P29" s="429"/>
      <c r="Q29" s="431"/>
      <c r="R29" s="431"/>
      <c r="S29" s="429"/>
      <c r="T29" s="430"/>
      <c r="U29" s="429"/>
      <c r="V29" s="428" t="str">
        <f>IF(D29="","",VLOOKUP(B29,Data!$B$5:$J$503,9,FALSE)*D29)</f>
        <v/>
      </c>
    </row>
    <row r="30" spans="1:22" s="329" customFormat="1" ht="21.75" customHeight="1">
      <c r="A30" s="366"/>
      <c r="B30" s="364"/>
      <c r="C30" s="437" t="str">
        <f>IF(D30="","",VLOOKUP(B30,Data!$B$5:$L$503,2,FALSE))</f>
        <v/>
      </c>
      <c r="D30" s="356"/>
      <c r="E30" s="365"/>
      <c r="F30" s="434" t="str">
        <f>IF(D30="","",VLOOKUP(B30,Data!$B$5:$L$503,11,FALSE))</f>
        <v/>
      </c>
      <c r="G30" s="436" t="str">
        <f t="shared" si="0"/>
        <v>-</v>
      </c>
      <c r="H30" s="435" t="str">
        <f>IF(D30="","",VLOOKUP(B30,Data!$B$5:$D$503,3,FALSE))</f>
        <v/>
      </c>
      <c r="I30" s="435" t="str">
        <f>IF(D30="","",VLOOKUP(B30,Data!$B$5:$M$503,12,FALSE))</f>
        <v/>
      </c>
      <c r="J30" s="424"/>
      <c r="K30" s="434" t="str">
        <f>IF(D30="","",VLOOKUP(B30,Data!$B$5:$E$503,4,FALSE)*D30)</f>
        <v/>
      </c>
      <c r="L30" s="434" t="str">
        <f>IF(D30="","",VLOOKUP(B30,Data!$B$5:$F$503,5,FALSE)*D30)</f>
        <v/>
      </c>
      <c r="M30" s="433"/>
      <c r="N30" s="432"/>
      <c r="O30" s="431"/>
      <c r="P30" s="429"/>
      <c r="Q30" s="431"/>
      <c r="R30" s="431"/>
      <c r="S30" s="429"/>
      <c r="T30" s="430"/>
      <c r="U30" s="429"/>
      <c r="V30" s="428" t="str">
        <f>IF(D30="","",VLOOKUP(B30,Data!$B$5:$J$503,9,FALSE)*D30)</f>
        <v/>
      </c>
    </row>
    <row r="31" spans="1:22" s="329" customFormat="1" ht="23">
      <c r="A31" s="347"/>
      <c r="B31" s="380"/>
      <c r="C31" s="332"/>
      <c r="D31" s="494"/>
      <c r="E31" s="345"/>
      <c r="F31" s="416"/>
      <c r="G31" s="416"/>
      <c r="H31" s="416"/>
      <c r="I31" s="330"/>
      <c r="J31" s="330"/>
      <c r="K31" s="416"/>
      <c r="L31" s="416"/>
      <c r="M31" s="416"/>
      <c r="N31" s="415"/>
      <c r="O31" s="414"/>
      <c r="P31" s="412"/>
      <c r="Q31" s="414"/>
      <c r="R31" s="414"/>
      <c r="S31" s="412"/>
      <c r="T31" s="413"/>
      <c r="U31" s="412"/>
      <c r="V31" s="411"/>
    </row>
    <row r="32" spans="1:22" s="329" customFormat="1" ht="17.5">
      <c r="A32" s="330"/>
      <c r="B32" s="331"/>
      <c r="C32" s="332"/>
      <c r="D32" s="352">
        <f>SUM(D18:D30)</f>
        <v>43</v>
      </c>
      <c r="E32" s="333"/>
      <c r="F32" s="410"/>
      <c r="G32" s="410">
        <f>SUM(G18:G30)</f>
        <v>119020.90000000001</v>
      </c>
      <c r="H32" s="330"/>
      <c r="I32" s="330"/>
      <c r="J32" s="330"/>
      <c r="K32" s="410">
        <f>SUM(K18:K30)</f>
        <v>10546</v>
      </c>
      <c r="L32" s="410">
        <f>SUM(L18:M30)</f>
        <v>9446</v>
      </c>
      <c r="M32" s="410">
        <f>SUM(M16:M31)</f>
        <v>0</v>
      </c>
      <c r="N32" s="410">
        <f>SUM(N18:N30)</f>
        <v>0</v>
      </c>
      <c r="O32" s="410">
        <f>SUM(O16:O31)</f>
        <v>0</v>
      </c>
      <c r="P32" s="410"/>
      <c r="Q32" s="410"/>
      <c r="R32" s="410"/>
      <c r="S32" s="410"/>
      <c r="T32" s="410">
        <f>SUM(T18:T30)</f>
        <v>0</v>
      </c>
      <c r="U32" s="410">
        <f>SUM(U16:U31)</f>
        <v>0</v>
      </c>
      <c r="V32" s="409">
        <f>SUM(V18:V30)</f>
        <v>56.869</v>
      </c>
    </row>
    <row r="33" spans="1:22">
      <c r="A33" s="344"/>
      <c r="B33" s="289"/>
      <c r="C33" s="290"/>
      <c r="D33" s="335"/>
      <c r="E33" s="301"/>
      <c r="F33" s="408" t="s">
        <v>791</v>
      </c>
      <c r="G33" s="406"/>
      <c r="H33" s="334"/>
      <c r="I33" s="334"/>
      <c r="J33" s="334"/>
      <c r="K33" s="407"/>
      <c r="L33" s="406"/>
      <c r="M33" s="303"/>
      <c r="N33" s="302"/>
      <c r="O33" s="302"/>
      <c r="P33" s="302"/>
      <c r="Q33" s="302"/>
      <c r="R33" s="302"/>
      <c r="S33" s="302"/>
      <c r="T33" s="303"/>
      <c r="U33" s="303"/>
      <c r="V33" s="405"/>
    </row>
    <row r="34" spans="1:22" ht="13">
      <c r="A34" s="282" t="s">
        <v>519</v>
      </c>
      <c r="B34" s="283"/>
      <c r="C34" s="336"/>
      <c r="D34" s="337" t="s">
        <v>524</v>
      </c>
      <c r="E34" s="296"/>
      <c r="F34" s="404" t="s">
        <v>81</v>
      </c>
      <c r="G34" s="403"/>
      <c r="H34" s="312" t="s">
        <v>82</v>
      </c>
      <c r="I34" s="338"/>
      <c r="J34" s="402" t="s">
        <v>83</v>
      </c>
      <c r="K34" s="402"/>
      <c r="L34" s="608" t="s">
        <v>84</v>
      </c>
      <c r="M34" s="609"/>
      <c r="N34" s="609"/>
      <c r="O34" s="609"/>
      <c r="P34" s="609"/>
      <c r="Q34" s="609"/>
      <c r="R34" s="609"/>
      <c r="S34" s="609"/>
      <c r="T34" s="609"/>
      <c r="U34" s="609"/>
      <c r="V34" s="610"/>
    </row>
    <row r="35" spans="1:22" ht="13">
      <c r="A35" s="289" t="s">
        <v>520</v>
      </c>
      <c r="C35" s="298"/>
      <c r="D35" s="277" t="s">
        <v>86</v>
      </c>
      <c r="F35" s="401"/>
      <c r="G35" s="400"/>
      <c r="H35" s="289" t="s">
        <v>87</v>
      </c>
      <c r="I35" s="339"/>
      <c r="J35" s="393" t="s">
        <v>88</v>
      </c>
      <c r="K35" s="393"/>
      <c r="L35" s="397"/>
      <c r="V35" s="396"/>
    </row>
    <row r="36" spans="1:22">
      <c r="A36" s="289" t="s">
        <v>521</v>
      </c>
      <c r="C36" s="290"/>
      <c r="F36" s="621"/>
      <c r="G36" s="622"/>
      <c r="H36" s="289"/>
      <c r="I36" s="339"/>
      <c r="J36" s="393" t="s">
        <v>92</v>
      </c>
      <c r="K36" s="393"/>
      <c r="L36" s="397"/>
      <c r="V36" s="396"/>
    </row>
    <row r="37" spans="1:22">
      <c r="A37" s="301"/>
      <c r="B37" s="302"/>
      <c r="C37" s="340"/>
      <c r="D37" s="277" t="s">
        <v>93</v>
      </c>
      <c r="F37" s="401"/>
      <c r="G37" s="400"/>
      <c r="H37" s="289" t="s">
        <v>94</v>
      </c>
      <c r="I37" s="339"/>
      <c r="J37" s="393"/>
      <c r="K37" s="393"/>
      <c r="L37" s="397"/>
      <c r="V37" s="396"/>
    </row>
    <row r="38" spans="1:22" ht="13">
      <c r="A38" s="282" t="s">
        <v>95</v>
      </c>
      <c r="B38" s="296"/>
      <c r="C38" s="284"/>
      <c r="D38" s="277" t="s">
        <v>96</v>
      </c>
      <c r="F38" s="399" t="s">
        <v>97</v>
      </c>
      <c r="G38" s="398"/>
      <c r="H38" s="289" t="s">
        <v>87</v>
      </c>
      <c r="I38" s="339"/>
      <c r="J38" s="393" t="s">
        <v>98</v>
      </c>
      <c r="K38" s="393"/>
      <c r="L38" s="397"/>
      <c r="V38" s="396"/>
    </row>
    <row r="39" spans="1:22" ht="13">
      <c r="A39" s="289" t="s">
        <v>533</v>
      </c>
      <c r="C39" s="290"/>
      <c r="D39" s="277" t="s">
        <v>99</v>
      </c>
      <c r="F39" s="395"/>
      <c r="G39" s="394"/>
      <c r="H39" s="289" t="s">
        <v>100</v>
      </c>
      <c r="I39" s="339"/>
      <c r="J39" s="393" t="s">
        <v>522</v>
      </c>
      <c r="K39" s="393"/>
      <c r="L39" s="613" t="s">
        <v>102</v>
      </c>
      <c r="M39" s="614"/>
      <c r="N39" s="614"/>
      <c r="O39" s="614"/>
      <c r="P39" s="614"/>
      <c r="Q39" s="614"/>
      <c r="R39" s="614"/>
      <c r="S39" s="614"/>
      <c r="T39" s="614"/>
      <c r="U39" s="614"/>
      <c r="V39" s="623"/>
    </row>
    <row r="40" spans="1:22">
      <c r="A40" s="301"/>
      <c r="B40" s="302"/>
      <c r="C40" s="303"/>
      <c r="D40" s="341"/>
      <c r="E40" s="302"/>
      <c r="F40" s="616" t="s">
        <v>932</v>
      </c>
      <c r="G40" s="617"/>
      <c r="H40" s="616" t="s">
        <v>931</v>
      </c>
      <c r="I40" s="617"/>
      <c r="J40" s="392" t="s">
        <v>103</v>
      </c>
      <c r="K40" s="392"/>
      <c r="L40" s="618" t="s">
        <v>104</v>
      </c>
      <c r="M40" s="619"/>
      <c r="N40" s="619"/>
      <c r="O40" s="619"/>
      <c r="P40" s="619"/>
      <c r="Q40" s="619"/>
      <c r="R40" s="619"/>
      <c r="S40" s="619"/>
      <c r="T40" s="619"/>
      <c r="U40" s="619"/>
      <c r="V40" s="624"/>
    </row>
    <row r="46" spans="1:22" ht="18.75" customHeight="1">
      <c r="A46" s="386" t="s">
        <v>883</v>
      </c>
      <c r="B46" s="382"/>
      <c r="C46" s="386" t="s">
        <v>571</v>
      </c>
      <c r="D46" s="389"/>
      <c r="E46" s="389"/>
      <c r="F46" s="388"/>
      <c r="G46" s="386" t="s">
        <v>877</v>
      </c>
      <c r="H46" s="382"/>
      <c r="I46" s="386" t="s">
        <v>571</v>
      </c>
    </row>
    <row r="47" spans="1:22" ht="20">
      <c r="A47" s="386" t="s">
        <v>884</v>
      </c>
      <c r="B47" s="382"/>
      <c r="C47" s="386" t="s">
        <v>888</v>
      </c>
      <c r="D47" s="389"/>
      <c r="E47" s="389"/>
      <c r="F47" s="388"/>
      <c r="G47" s="390" t="s">
        <v>878</v>
      </c>
      <c r="H47" s="391"/>
      <c r="I47" s="390" t="s">
        <v>888</v>
      </c>
    </row>
    <row r="48" spans="1:22" ht="20">
      <c r="A48" s="386" t="s">
        <v>885</v>
      </c>
      <c r="B48" s="382"/>
      <c r="C48" s="386" t="s">
        <v>571</v>
      </c>
      <c r="D48" s="389"/>
      <c r="E48" s="389"/>
      <c r="F48" s="388"/>
      <c r="G48" s="386" t="s">
        <v>879</v>
      </c>
      <c r="H48" s="382"/>
      <c r="I48" s="386" t="s">
        <v>571</v>
      </c>
    </row>
    <row r="49" spans="1:9" ht="20">
      <c r="A49" s="386" t="s">
        <v>886</v>
      </c>
      <c r="B49" s="382"/>
      <c r="C49" s="386" t="s">
        <v>571</v>
      </c>
      <c r="D49" s="389"/>
      <c r="E49" s="389"/>
      <c r="F49" s="388"/>
      <c r="G49" s="386" t="s">
        <v>880</v>
      </c>
      <c r="H49" s="382"/>
      <c r="I49" s="386" t="s">
        <v>571</v>
      </c>
    </row>
    <row r="50" spans="1:9" ht="20">
      <c r="A50" s="386" t="s">
        <v>887</v>
      </c>
      <c r="B50" s="382"/>
      <c r="C50" s="386" t="s">
        <v>571</v>
      </c>
      <c r="D50" s="389"/>
      <c r="E50" s="389"/>
      <c r="F50" s="388"/>
      <c r="G50" s="386" t="s">
        <v>882</v>
      </c>
      <c r="H50" s="382"/>
      <c r="I50" s="386" t="s">
        <v>571</v>
      </c>
    </row>
    <row r="51" spans="1:9" ht="20">
      <c r="A51" s="383"/>
      <c r="B51" s="383"/>
      <c r="C51" s="383"/>
      <c r="D51" s="383"/>
      <c r="E51" s="383"/>
      <c r="F51" s="387"/>
      <c r="G51" s="386" t="s">
        <v>881</v>
      </c>
      <c r="H51" s="382"/>
      <c r="I51" s="386" t="s">
        <v>571</v>
      </c>
    </row>
    <row r="52" spans="1:9" ht="17.5">
      <c r="A52" s="385"/>
      <c r="B52" s="383"/>
      <c r="C52" s="383"/>
      <c r="D52" s="383"/>
      <c r="E52" s="383"/>
      <c r="F52" s="383"/>
      <c r="G52" s="384"/>
      <c r="H52" s="384"/>
      <c r="I52" s="383"/>
    </row>
  </sheetData>
  <mergeCells count="6">
    <mergeCell ref="L34:V34"/>
    <mergeCell ref="F36:G36"/>
    <mergeCell ref="L39:V39"/>
    <mergeCell ref="F40:G40"/>
    <mergeCell ref="H40:I40"/>
    <mergeCell ref="L40:V40"/>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V49"/>
  <sheetViews>
    <sheetView topLeftCell="D10" zoomScale="85" zoomScaleNormal="85" zoomScaleSheetLayoutView="75" workbookViewId="0">
      <selection activeCell="C22" sqref="C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95"/>
      <c r="I10" s="496"/>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927</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719</v>
      </c>
      <c r="C19" s="437" t="str">
        <f>IF(D19="","",VLOOKUP(B19,Data!$B$5:$L$503,2,FALSE))</f>
        <v>VAC9560</v>
      </c>
      <c r="D19" s="356">
        <v>37</v>
      </c>
      <c r="E19" s="357" t="s">
        <v>518</v>
      </c>
      <c r="F19" s="434">
        <f>IF(D19="","",VLOOKUP(B19,Data!$B$5:$L$503,11,FALSE))</f>
        <v>2359.85</v>
      </c>
      <c r="G19" s="436">
        <f t="shared" si="0"/>
        <v>87314.45</v>
      </c>
      <c r="H19" s="435" t="str">
        <f>IF(D19="","",VLOOKUP(B19,Data!$B$5:$D$503,3,FALSE))</f>
        <v>C/T</v>
      </c>
      <c r="I19" s="435" t="str">
        <f>IF(D19="","",VLOOKUP(B19,Data!$B$5:$M$503,12,FALSE))</f>
        <v>Indonesia</v>
      </c>
      <c r="J19" s="424" t="s">
        <v>928</v>
      </c>
      <c r="K19" s="434">
        <f>IF(D19="","",VLOOKUP(B19,Data!$B$5:$E$503,4,FALSE)*D19)</f>
        <v>8140</v>
      </c>
      <c r="L19" s="434">
        <f>IF(D19="","",VLOOKUP(B19,Data!$B$5:$F$503,5,FALSE)*D19)</f>
        <v>7363</v>
      </c>
      <c r="M19" s="433"/>
      <c r="N19" s="432"/>
      <c r="O19" s="431"/>
      <c r="P19" s="429"/>
      <c r="Q19" s="431"/>
      <c r="R19" s="431"/>
      <c r="S19" s="429"/>
      <c r="T19" s="430"/>
      <c r="U19" s="429"/>
      <c r="V19" s="428">
        <f>IF(D19="","",VLOOKUP(B19,Data!$B$5:$J$503,9,FALSE)*D19)</f>
        <v>43.844999999999999</v>
      </c>
    </row>
    <row r="20" spans="1:22" s="329" customFormat="1" ht="21.75" customHeight="1">
      <c r="A20" s="366">
        <v>2</v>
      </c>
      <c r="B20" s="364" t="s">
        <v>720</v>
      </c>
      <c r="C20" s="437" t="str">
        <f>IF(D20="","",VLOOKUP(B20,Data!$B$5:$L$503,2,FALSE))</f>
        <v>VAC9570</v>
      </c>
      <c r="D20" s="356">
        <v>6</v>
      </c>
      <c r="E20" s="357"/>
      <c r="F20" s="434">
        <f>IF(D20="","",VLOOKUP(B20,Data!$B$5:$L$503,11,FALSE))</f>
        <v>2540.94</v>
      </c>
      <c r="G20" s="436">
        <f t="shared" si="0"/>
        <v>15245.64</v>
      </c>
      <c r="H20" s="435" t="str">
        <f>IF(D20="","",VLOOKUP(B20,Data!$B$5:$D$503,3,FALSE))</f>
        <v>C/T</v>
      </c>
      <c r="I20" s="435" t="str">
        <f>IF(D20="","",VLOOKUP(B20,Data!$B$5:$M$503,12,FALSE))</f>
        <v>Indonesia</v>
      </c>
      <c r="J20" s="424" t="s">
        <v>928</v>
      </c>
      <c r="K20" s="434">
        <f>IF(D20="","",VLOOKUP(B20,Data!$B$5:$E$503,4,FALSE)*D20)</f>
        <v>1602</v>
      </c>
      <c r="L20" s="434">
        <f>IF(D20="","",VLOOKUP(B20,Data!$B$5:$F$503,5,FALSE)*D20)</f>
        <v>1452</v>
      </c>
      <c r="M20" s="433"/>
      <c r="N20" s="432"/>
      <c r="O20" s="431"/>
      <c r="P20" s="429"/>
      <c r="Q20" s="431"/>
      <c r="R20" s="431"/>
      <c r="S20" s="429"/>
      <c r="T20" s="430"/>
      <c r="U20" s="429"/>
      <c r="V20" s="428">
        <f>IF(D20="","",VLOOKUP(B20,Data!$B$5:$J$503,9,FALSE)*D20)</f>
        <v>8.9280000000000008</v>
      </c>
    </row>
    <row r="21" spans="1:22" s="329" customFormat="1" ht="21.75" customHeight="1">
      <c r="A21" s="366">
        <v>3</v>
      </c>
      <c r="B21" s="364" t="s">
        <v>783</v>
      </c>
      <c r="C21" s="437" t="str">
        <f>IF(D21="","",VLOOKUP(B21,Data!$B$5:$L$503,2,FALSE))</f>
        <v>VAD6720</v>
      </c>
      <c r="D21" s="356">
        <v>2</v>
      </c>
      <c r="E21" s="357" t="s">
        <v>895</v>
      </c>
      <c r="F21" s="434">
        <f>IF(D21="","",VLOOKUP(B21,Data!$B$5:$L$503,11,FALSE))</f>
        <v>2784.32</v>
      </c>
      <c r="G21" s="436">
        <f t="shared" si="0"/>
        <v>5568.64</v>
      </c>
      <c r="H21" s="435" t="str">
        <f>IF(D21="","",VLOOKUP(B21,Data!$B$5:$D$503,3,FALSE))</f>
        <v>C/T</v>
      </c>
      <c r="I21" s="435" t="str">
        <f>IF(D21="","",VLOOKUP(B21,Data!$B$5:$M$503,12,FALSE))</f>
        <v>Indonesia</v>
      </c>
      <c r="J21" s="424" t="s">
        <v>928</v>
      </c>
      <c r="K21" s="434">
        <f>IF(D21="","",VLOOKUP(B21,Data!$B$5:$E$503,4,FALSE)*D21)</f>
        <v>440</v>
      </c>
      <c r="L21" s="434">
        <f>IF(D21="","",VLOOKUP(B21,Data!$B$5:$F$503,5,FALSE)*D21)</f>
        <v>388</v>
      </c>
      <c r="M21" s="433"/>
      <c r="N21" s="432"/>
      <c r="O21" s="431"/>
      <c r="P21" s="429"/>
      <c r="Q21" s="431"/>
      <c r="R21" s="431"/>
      <c r="S21" s="429"/>
      <c r="T21" s="430"/>
      <c r="U21" s="429"/>
      <c r="V21" s="428">
        <f>IF(D21="","",VLOOKUP(B21,Data!$B$5:$J$503,9,FALSE)*D21)</f>
        <v>2.37</v>
      </c>
    </row>
    <row r="22" spans="1:22" s="329" customFormat="1" ht="21.75" customHeight="1">
      <c r="A22" s="366">
        <v>4</v>
      </c>
      <c r="B22" s="364" t="s">
        <v>784</v>
      </c>
      <c r="C22" s="437" t="str">
        <f>IF(D22="","",VLOOKUP(B22,Data!$B$5:$L$503,2,FALSE))</f>
        <v>VAD6730</v>
      </c>
      <c r="D22" s="356">
        <v>3</v>
      </c>
      <c r="E22" s="365"/>
      <c r="F22" s="434">
        <f>IF(D22="","",VLOOKUP(B22,Data!$B$5:$L$503,11,FALSE))</f>
        <v>2487.0100000000002</v>
      </c>
      <c r="G22" s="436">
        <f t="shared" si="0"/>
        <v>7461.0300000000007</v>
      </c>
      <c r="H22" s="435" t="str">
        <f>IF(D22="","",VLOOKUP(B22,Data!$B$5:$D$503,3,FALSE))</f>
        <v>C/T</v>
      </c>
      <c r="I22" s="435" t="str">
        <f>IF(D22="","",VLOOKUP(B22,Data!$B$5:$M$503,12,FALSE))</f>
        <v>Indonesia</v>
      </c>
      <c r="J22" s="424" t="s">
        <v>928</v>
      </c>
      <c r="K22" s="434">
        <f>IF(D22="","",VLOOKUP(B22,Data!$B$5:$E$503,4,FALSE)*D22)</f>
        <v>660</v>
      </c>
      <c r="L22" s="434">
        <f>IF(D22="","",VLOOKUP(B22,Data!$B$5:$F$503,5,FALSE)*D22)</f>
        <v>597</v>
      </c>
      <c r="M22" s="433"/>
      <c r="N22" s="432"/>
      <c r="O22" s="431"/>
      <c r="P22" s="429"/>
      <c r="Q22" s="431"/>
      <c r="R22" s="431"/>
      <c r="S22" s="429"/>
      <c r="T22" s="430"/>
      <c r="U22" s="429"/>
      <c r="V22" s="428">
        <f>IF(D22="","",VLOOKUP(B22,Data!$B$5:$J$503,9,FALSE)*D22)</f>
        <v>3.5550000000000002</v>
      </c>
    </row>
    <row r="23" spans="1:22" s="329" customFormat="1" ht="21.75" customHeight="1">
      <c r="A23" s="366">
        <v>5</v>
      </c>
      <c r="B23" s="364" t="s">
        <v>289</v>
      </c>
      <c r="C23" s="437" t="str">
        <f>IF(D23="","",VLOOKUP(B23,Data!$B$5:$L$503,2,FALSE))</f>
        <v>WW86950</v>
      </c>
      <c r="D23" s="356">
        <v>13</v>
      </c>
      <c r="E23" s="365" t="s">
        <v>906</v>
      </c>
      <c r="F23" s="434">
        <f>IF(D23="","",VLOOKUP(B23,Data!$B$5:$L$503,11,FALSE))</f>
        <v>2010.68</v>
      </c>
      <c r="G23" s="436">
        <f t="shared" si="0"/>
        <v>26138.84</v>
      </c>
      <c r="H23" s="435" t="str">
        <f>IF(D23="","",VLOOKUP(B23,Data!$B$5:$D$503,3,FALSE))</f>
        <v>C/T</v>
      </c>
      <c r="I23" s="435" t="str">
        <f>IF(D23="","",VLOOKUP(B23,Data!$B$5:$M$503,12,FALSE))</f>
        <v>Indonesia</v>
      </c>
      <c r="J23" s="424" t="s">
        <v>928</v>
      </c>
      <c r="K23" s="434">
        <f>IF(D23="","",VLOOKUP(B23,Data!$B$5:$E$503,4,FALSE)*D23)</f>
        <v>2795</v>
      </c>
      <c r="L23" s="434">
        <f>IF(D23="","",VLOOKUP(B23,Data!$B$5:$F$503,5,FALSE)*D23)</f>
        <v>2522</v>
      </c>
      <c r="M23" s="433"/>
      <c r="N23" s="432"/>
      <c r="O23" s="431"/>
      <c r="P23" s="429"/>
      <c r="Q23" s="431"/>
      <c r="R23" s="431"/>
      <c r="S23" s="429"/>
      <c r="T23" s="430"/>
      <c r="U23" s="429"/>
      <c r="V23" s="428">
        <f>IF(D23="","",VLOOKUP(B23,Data!$B$5:$J$503,9,FALSE)*D23)</f>
        <v>15.405000000000001</v>
      </c>
    </row>
    <row r="24" spans="1:22" s="329" customFormat="1" ht="21.75" customHeight="1">
      <c r="A24" s="366">
        <v>6</v>
      </c>
      <c r="B24" s="364" t="s">
        <v>291</v>
      </c>
      <c r="C24" s="437" t="str">
        <f>IF(D24="","",VLOOKUP(B24,Data!$B$5:$L$503,2,FALSE))</f>
        <v>WW86960</v>
      </c>
      <c r="D24" s="356">
        <v>6</v>
      </c>
      <c r="E24" s="365"/>
      <c r="F24" s="434">
        <f>IF(D24="","",VLOOKUP(B24,Data!$B$5:$L$503,11,FALSE))</f>
        <v>2173.38</v>
      </c>
      <c r="G24" s="436">
        <f t="shared" si="0"/>
        <v>13040.28</v>
      </c>
      <c r="H24" s="435" t="str">
        <f>IF(D24="","",VLOOKUP(B24,Data!$B$5:$D$503,3,FALSE))</f>
        <v>C/T</v>
      </c>
      <c r="I24" s="435" t="str">
        <f>IF(D24="","",VLOOKUP(B24,Data!$B$5:$M$503,12,FALSE))</f>
        <v>Indonesia</v>
      </c>
      <c r="J24" s="424" t="s">
        <v>928</v>
      </c>
      <c r="K24" s="434">
        <f>IF(D24="","",VLOOKUP(B24,Data!$B$5:$E$503,4,FALSE)*D24)</f>
        <v>1572</v>
      </c>
      <c r="L24" s="434">
        <f>IF(D24="","",VLOOKUP(B24,Data!$B$5:$F$503,5,FALSE)*D24)</f>
        <v>1422</v>
      </c>
      <c r="M24" s="433"/>
      <c r="N24" s="432"/>
      <c r="O24" s="431"/>
      <c r="P24" s="429"/>
      <c r="Q24" s="431"/>
      <c r="R24" s="431"/>
      <c r="S24" s="429"/>
      <c r="T24" s="430"/>
      <c r="U24" s="429"/>
      <c r="V24" s="428">
        <f>IF(D24="","",VLOOKUP(B24,Data!$B$5:$J$503,9,FALSE)*D24)</f>
        <v>8.9280000000000008</v>
      </c>
    </row>
    <row r="25" spans="1:22" s="329" customFormat="1" ht="21.75" customHeight="1">
      <c r="A25" s="366">
        <v>7</v>
      </c>
      <c r="B25" s="364" t="s">
        <v>90</v>
      </c>
      <c r="C25" s="437" t="str">
        <f>IF(D25="","",VLOOKUP(B25,Data!$B$5:$L$503,2,FALSE))</f>
        <v>ZU14100</v>
      </c>
      <c r="D25" s="356">
        <v>3</v>
      </c>
      <c r="E25" s="365"/>
      <c r="F25" s="434">
        <f>IF(D25="","",VLOOKUP(B25,Data!$B$5:$L$503,11,FALSE))</f>
        <v>2139.33</v>
      </c>
      <c r="G25" s="436">
        <f t="shared" si="0"/>
        <v>6417.99</v>
      </c>
      <c r="H25" s="435" t="str">
        <f>IF(D25="","",VLOOKUP(B25,Data!$B$5:$D$503,3,FALSE))</f>
        <v>C/T</v>
      </c>
      <c r="I25" s="435" t="str">
        <f>IF(D25="","",VLOOKUP(B25,Data!$B$5:$M$503,12,FALSE))</f>
        <v>Indonesia</v>
      </c>
      <c r="J25" s="424" t="s">
        <v>928</v>
      </c>
      <c r="K25" s="434">
        <f>IF(D25="","",VLOOKUP(B25,Data!$B$5:$E$503,4,FALSE)*D25)</f>
        <v>645</v>
      </c>
      <c r="L25" s="434">
        <f>IF(D25="","",VLOOKUP(B25,Data!$B$5:$F$503,5,FALSE)*D25)</f>
        <v>582</v>
      </c>
      <c r="M25" s="433"/>
      <c r="N25" s="432"/>
      <c r="O25" s="431"/>
      <c r="P25" s="429"/>
      <c r="Q25" s="431"/>
      <c r="R25" s="431"/>
      <c r="S25" s="429"/>
      <c r="T25" s="430"/>
      <c r="U25" s="429"/>
      <c r="V25" s="428">
        <f>IF(D25="","",VLOOKUP(B25,Data!$B$5:$J$503,9,FALSE)*D25)</f>
        <v>3.5550000000000002</v>
      </c>
    </row>
    <row r="26" spans="1:22" s="329" customFormat="1" ht="21.75" customHeight="1">
      <c r="A26" s="366">
        <v>8</v>
      </c>
      <c r="B26" s="364" t="s">
        <v>358</v>
      </c>
      <c r="C26" s="437" t="str">
        <f>IF(D26="","",VLOOKUP(B26,Data!$B$5:$L$503,2,FALSE))</f>
        <v>WW38330</v>
      </c>
      <c r="D26" s="356">
        <v>3</v>
      </c>
      <c r="E26" s="365"/>
      <c r="F26" s="434">
        <f>IF(D26="","",VLOOKUP(B26,Data!$B$5:$L$503,11,FALSE))</f>
        <v>4271.01</v>
      </c>
      <c r="G26" s="436">
        <f t="shared" si="0"/>
        <v>12813.03</v>
      </c>
      <c r="H26" s="435" t="str">
        <f>IF(D26="","",VLOOKUP(B26,Data!$B$5:$D$503,3,FALSE))</f>
        <v>C/T</v>
      </c>
      <c r="I26" s="435" t="str">
        <f>IF(D26="","",VLOOKUP(B26,Data!$B$5:$M$503,12,FALSE))</f>
        <v>Indonesia</v>
      </c>
      <c r="J26" s="424" t="s">
        <v>928</v>
      </c>
      <c r="K26" s="434">
        <f>IF(D26="","",VLOOKUP(B26,Data!$B$5:$E$503,4,FALSE)*D26)</f>
        <v>894</v>
      </c>
      <c r="L26" s="434">
        <f>IF(D26="","",VLOOKUP(B26,Data!$B$5:$F$503,5,FALSE)*D26)</f>
        <v>786</v>
      </c>
      <c r="M26" s="433"/>
      <c r="N26" s="432"/>
      <c r="O26" s="431"/>
      <c r="P26" s="429"/>
      <c r="Q26" s="431"/>
      <c r="R26" s="431"/>
      <c r="S26" s="429"/>
      <c r="T26" s="430"/>
      <c r="U26" s="429"/>
      <c r="V26" s="428">
        <f>IF(D26="","",VLOOKUP(B26,Data!$B$5:$J$503,9,FALSE)*D26)</f>
        <v>4.6020000000000003</v>
      </c>
    </row>
    <row r="27" spans="1:22" s="329" customFormat="1" ht="21.75" customHeight="1">
      <c r="A27" s="366"/>
      <c r="B27" s="364"/>
      <c r="C27" s="437" t="str">
        <f>IF(D27="","",VLOOKUP(B27,Data!$B$5:$L$503,2,FALSE))</f>
        <v/>
      </c>
      <c r="D27" s="356"/>
      <c r="E27" s="365"/>
      <c r="F27" s="434" t="str">
        <f>IF(D27="","",VLOOKUP(B27,Data!$B$5:$L$503,11,FALSE))</f>
        <v/>
      </c>
      <c r="G27" s="436" t="str">
        <f t="shared" si="0"/>
        <v>-</v>
      </c>
      <c r="H27" s="435" t="str">
        <f>IF(D27="","",VLOOKUP(B27,Data!$B$5:$D$503,3,FALSE))</f>
        <v/>
      </c>
      <c r="I27" s="435" t="str">
        <f>IF(D27="","",VLOOKUP(B27,Data!$B$5:$M$503,12,FALSE))</f>
        <v/>
      </c>
      <c r="J27" s="424"/>
      <c r="K27" s="434" t="str">
        <f>IF(D27="","",VLOOKUP(B27,Data!$B$5:$E$503,4,FALSE)*D27)</f>
        <v/>
      </c>
      <c r="L27" s="434" t="str">
        <f>IF(D27="","",VLOOKUP(B27,Data!$B$5:$F$503,5,FALSE)*D27)</f>
        <v/>
      </c>
      <c r="M27" s="433"/>
      <c r="N27" s="432"/>
      <c r="O27" s="431"/>
      <c r="P27" s="429"/>
      <c r="Q27" s="431"/>
      <c r="R27" s="431"/>
      <c r="S27" s="429"/>
      <c r="T27" s="430"/>
      <c r="U27" s="429"/>
      <c r="V27" s="428" t="str">
        <f>IF(D27="","",VLOOKUP(B27,Data!$B$5:$J$503,9,FALSE)*D27)</f>
        <v/>
      </c>
    </row>
    <row r="28" spans="1:22" s="329" customFormat="1" ht="23">
      <c r="A28" s="347"/>
      <c r="B28" s="380"/>
      <c r="C28" s="332"/>
      <c r="D28" s="494"/>
      <c r="E28" s="345"/>
      <c r="F28" s="416"/>
      <c r="G28" s="416"/>
      <c r="H28" s="416"/>
      <c r="I28" s="330"/>
      <c r="J28" s="330"/>
      <c r="K28" s="416"/>
      <c r="L28" s="416"/>
      <c r="M28" s="416"/>
      <c r="N28" s="415"/>
      <c r="O28" s="414"/>
      <c r="P28" s="412"/>
      <c r="Q28" s="414"/>
      <c r="R28" s="414"/>
      <c r="S28" s="412"/>
      <c r="T28" s="413"/>
      <c r="U28" s="412"/>
      <c r="V28" s="411"/>
    </row>
    <row r="29" spans="1:22" s="329" customFormat="1" ht="17.5">
      <c r="A29" s="330"/>
      <c r="B29" s="331"/>
      <c r="C29" s="332"/>
      <c r="D29" s="352">
        <f>SUM(D18:D27)</f>
        <v>73</v>
      </c>
      <c r="E29" s="333"/>
      <c r="F29" s="410"/>
      <c r="G29" s="410">
        <f>SUM(G18:G27)</f>
        <v>173999.9</v>
      </c>
      <c r="H29" s="330"/>
      <c r="I29" s="330"/>
      <c r="J29" s="330"/>
      <c r="K29" s="410">
        <f>SUM(K18:K27)</f>
        <v>16748</v>
      </c>
      <c r="L29" s="410">
        <f>SUM(L18:M27)</f>
        <v>15112</v>
      </c>
      <c r="M29" s="410">
        <f>SUM(M16:M28)</f>
        <v>0</v>
      </c>
      <c r="N29" s="410">
        <f>SUM(N18:N27)</f>
        <v>0</v>
      </c>
      <c r="O29" s="410">
        <f>SUM(O16:O28)</f>
        <v>0</v>
      </c>
      <c r="P29" s="410"/>
      <c r="Q29" s="410"/>
      <c r="R29" s="410"/>
      <c r="S29" s="410"/>
      <c r="T29" s="410">
        <f>SUM(T18:T27)</f>
        <v>0</v>
      </c>
      <c r="U29" s="410">
        <f>SUM(U16:U28)</f>
        <v>0</v>
      </c>
      <c r="V29" s="409">
        <f>SUM(V18:V27)</f>
        <v>91.188000000000002</v>
      </c>
    </row>
    <row r="30" spans="1:22">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2"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2"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932</v>
      </c>
      <c r="G37" s="617"/>
      <c r="H37" s="616" t="s">
        <v>933</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Z46"/>
  <sheetViews>
    <sheetView topLeftCell="A16" zoomScale="85" zoomScaleNormal="85" zoomScaleSheetLayoutView="75" workbookViewId="0">
      <selection activeCell="C22" sqref="C22"/>
    </sheetView>
  </sheetViews>
  <sheetFormatPr defaultColWidth="9.1796875" defaultRowHeight="12.5"/>
  <cols>
    <col min="1" max="1" width="7.81640625" style="276" customWidth="1"/>
    <col min="2" max="2" width="31.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97"/>
      <c r="I10" s="498"/>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927</v>
      </c>
      <c r="C18" s="427" t="str">
        <f>IF(D18="","",VLOOKUP(B18,Data!$B$5:$L$503,2,FALSE))</f>
        <v/>
      </c>
      <c r="D18" s="348"/>
      <c r="E18" s="357"/>
      <c r="F18" s="423" t="str">
        <f>IF(D18="","",VLOOKUP(B18,Data!$B$5:$L$503,11,FALSE))</f>
        <v/>
      </c>
      <c r="G18" s="426" t="str">
        <f t="shared" ref="G18:G24"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719</v>
      </c>
      <c r="C19" s="437" t="str">
        <f>IF(D19="","",VLOOKUP(B19,Data!$B$5:$L$503,2,FALSE))</f>
        <v>VAC9560</v>
      </c>
      <c r="D19" s="356">
        <v>5</v>
      </c>
      <c r="E19" s="357" t="s">
        <v>518</v>
      </c>
      <c r="F19" s="434">
        <f>IF(D19="","",VLOOKUP(B19,Data!$B$5:$L$503,11,FALSE))</f>
        <v>2359.85</v>
      </c>
      <c r="G19" s="436">
        <f t="shared" si="0"/>
        <v>11799.25</v>
      </c>
      <c r="H19" s="435" t="str">
        <f>IF(D19="","",VLOOKUP(B19,Data!$B$5:$D$503,3,FALSE))</f>
        <v>C/T</v>
      </c>
      <c r="I19" s="435" t="str">
        <f>IF(D19="","",VLOOKUP(B19,Data!$B$5:$M$503,12,FALSE))</f>
        <v>Indonesia</v>
      </c>
      <c r="J19" s="424" t="s">
        <v>928</v>
      </c>
      <c r="K19" s="434">
        <f>IF(D19="","",VLOOKUP(B19,Data!$B$5:$E$503,4,FALSE)*D19)</f>
        <v>1100</v>
      </c>
      <c r="L19" s="434">
        <f>IF(D19="","",VLOOKUP(B19,Data!$B$5:$F$503,5,FALSE)*D19)</f>
        <v>995</v>
      </c>
      <c r="M19" s="433"/>
      <c r="N19" s="432"/>
      <c r="O19" s="431"/>
      <c r="P19" s="429"/>
      <c r="Q19" s="431"/>
      <c r="R19" s="431"/>
      <c r="S19" s="429"/>
      <c r="T19" s="430"/>
      <c r="U19" s="429"/>
      <c r="V19" s="428">
        <f>IF(D19="","",VLOOKUP(B19,Data!$B$5:$J$503,9,FALSE)*D19)</f>
        <v>5.9250000000000007</v>
      </c>
    </row>
    <row r="20" spans="1:26" s="329" customFormat="1" ht="21.75" customHeight="1">
      <c r="A20" s="366">
        <v>2</v>
      </c>
      <c r="B20" s="364" t="s">
        <v>289</v>
      </c>
      <c r="C20" s="437" t="str">
        <f>IF(D20="","",VLOOKUP(B20,Data!$B$5:$L$503,2,FALSE))</f>
        <v>WW86950</v>
      </c>
      <c r="D20" s="356">
        <v>35</v>
      </c>
      <c r="E20" s="357"/>
      <c r="F20" s="434">
        <f>IF(D20="","",VLOOKUP(B20,Data!$B$5:$L$503,11,FALSE))</f>
        <v>2010.68</v>
      </c>
      <c r="G20" s="436">
        <f t="shared" si="0"/>
        <v>70373.8</v>
      </c>
      <c r="H20" s="435" t="str">
        <f>IF(D20="","",VLOOKUP(B20,Data!$B$5:$D$503,3,FALSE))</f>
        <v>C/T</v>
      </c>
      <c r="I20" s="435" t="str">
        <f>IF(D20="","",VLOOKUP(B20,Data!$B$5:$M$503,12,FALSE))</f>
        <v>Indonesia</v>
      </c>
      <c r="J20" s="424" t="s">
        <v>928</v>
      </c>
      <c r="K20" s="434">
        <f>IF(D20="","",VLOOKUP(B20,Data!$B$5:$E$503,4,FALSE)*D20)</f>
        <v>7525</v>
      </c>
      <c r="L20" s="434">
        <f>IF(D20="","",VLOOKUP(B20,Data!$B$5:$F$503,5,FALSE)*D20)</f>
        <v>6790</v>
      </c>
      <c r="M20" s="433"/>
      <c r="N20" s="432"/>
      <c r="O20" s="431"/>
      <c r="P20" s="429"/>
      <c r="Q20" s="431"/>
      <c r="R20" s="431"/>
      <c r="S20" s="429"/>
      <c r="T20" s="430"/>
      <c r="U20" s="429"/>
      <c r="V20" s="428">
        <f>IF(D20="","",VLOOKUP(B20,Data!$B$5:$J$503,9,FALSE)*D20)</f>
        <v>41.475000000000001</v>
      </c>
      <c r="X20" s="499"/>
      <c r="Y20" s="499"/>
    </row>
    <row r="21" spans="1:26" s="329" customFormat="1" ht="21.75" customHeight="1">
      <c r="A21" s="366">
        <v>3</v>
      </c>
      <c r="B21" s="364" t="s">
        <v>90</v>
      </c>
      <c r="C21" s="437" t="str">
        <f>IF(D21="","",VLOOKUP(B21,Data!$B$5:$L$503,2,FALSE))</f>
        <v>ZU14100</v>
      </c>
      <c r="D21" s="356">
        <v>1</v>
      </c>
      <c r="E21" s="357" t="s">
        <v>895</v>
      </c>
      <c r="F21" s="434">
        <f>IF(D21="","",VLOOKUP(B21,Data!$B$5:$L$503,11,FALSE))</f>
        <v>2139.33</v>
      </c>
      <c r="G21" s="436">
        <f t="shared" ref="G21:G23" si="1">IF(D21&gt;0,D21*F21,"-")</f>
        <v>2139.33</v>
      </c>
      <c r="H21" s="435" t="str">
        <f>IF(D21="","",VLOOKUP(B21,Data!$B$5:$D$503,3,FALSE))</f>
        <v>C/T</v>
      </c>
      <c r="I21" s="435" t="str">
        <f>IF(D21="","",VLOOKUP(B21,Data!$B$5:$M$503,12,FALSE))</f>
        <v>Indonesia</v>
      </c>
      <c r="J21" s="424" t="s">
        <v>928</v>
      </c>
      <c r="K21" s="434">
        <f>IF(D21="","",VLOOKUP(B21,Data!$B$5:$E$503,4,FALSE)*D21)</f>
        <v>215</v>
      </c>
      <c r="L21" s="434">
        <f>IF(D21="","",VLOOKUP(B21,Data!$B$5:$F$503,5,FALSE)*D21)</f>
        <v>194</v>
      </c>
      <c r="M21" s="433"/>
      <c r="N21" s="432"/>
      <c r="O21" s="431"/>
      <c r="P21" s="429"/>
      <c r="Q21" s="431"/>
      <c r="R21" s="431"/>
      <c r="S21" s="429"/>
      <c r="T21" s="430"/>
      <c r="U21" s="429"/>
      <c r="V21" s="428">
        <f>IF(D21="","",VLOOKUP(B21,Data!$B$5:$J$503,9,FALSE)*D21)</f>
        <v>1.1850000000000001</v>
      </c>
      <c r="X21" s="499"/>
      <c r="Y21" s="499"/>
      <c r="Z21" s="499"/>
    </row>
    <row r="22" spans="1:26" s="329" customFormat="1" ht="21.75" customHeight="1">
      <c r="A22" s="366">
        <v>4</v>
      </c>
      <c r="B22" s="364" t="s">
        <v>89</v>
      </c>
      <c r="C22" s="437" t="str">
        <f>IF(D22="","",VLOOKUP(B22,Data!$B$5:$L$503,2,FALSE))</f>
        <v>ZU14120</v>
      </c>
      <c r="D22" s="356">
        <v>1</v>
      </c>
      <c r="E22" s="365"/>
      <c r="F22" s="434">
        <f>IF(D22="","",VLOOKUP(B22,Data!$B$5:$L$503,11,FALSE))</f>
        <v>2435.66</v>
      </c>
      <c r="G22" s="436">
        <f t="shared" si="1"/>
        <v>2435.66</v>
      </c>
      <c r="H22" s="435" t="str">
        <f>IF(D22="","",VLOOKUP(B22,Data!$B$5:$D$503,3,FALSE))</f>
        <v>C/T</v>
      </c>
      <c r="I22" s="435" t="str">
        <f>IF(D22="","",VLOOKUP(B22,Data!$B$5:$M$503,12,FALSE))</f>
        <v>Indonesia</v>
      </c>
      <c r="J22" s="424" t="s">
        <v>928</v>
      </c>
      <c r="K22" s="434">
        <f>IF(D22="","",VLOOKUP(B22,Data!$B$5:$E$503,4,FALSE)*D22)</f>
        <v>215</v>
      </c>
      <c r="L22" s="434">
        <f>IF(D22="","",VLOOKUP(B22,Data!$B$5:$F$503,5,FALSE)*D22)</f>
        <v>194</v>
      </c>
      <c r="M22" s="433"/>
      <c r="N22" s="432"/>
      <c r="O22" s="431"/>
      <c r="P22" s="429"/>
      <c r="Q22" s="431"/>
      <c r="R22" s="431"/>
      <c r="S22" s="429"/>
      <c r="T22" s="430"/>
      <c r="U22" s="429"/>
      <c r="V22" s="428">
        <f>IF(D22="","",VLOOKUP(B22,Data!$B$5:$J$503,9,FALSE)*D22)</f>
        <v>1.1850000000000001</v>
      </c>
      <c r="X22" s="499"/>
      <c r="Y22" s="499"/>
      <c r="Z22" s="499"/>
    </row>
    <row r="23" spans="1:26" s="329" customFormat="1" ht="21.75" customHeight="1">
      <c r="A23" s="366">
        <v>5</v>
      </c>
      <c r="B23" s="364" t="s">
        <v>358</v>
      </c>
      <c r="C23" s="437" t="str">
        <f>IF(D23="","",VLOOKUP(B23,Data!$B$5:$L$503,2,FALSE))</f>
        <v>WW38330</v>
      </c>
      <c r="D23" s="356">
        <v>5</v>
      </c>
      <c r="E23" s="365" t="s">
        <v>523</v>
      </c>
      <c r="F23" s="434">
        <f>IF(D23="","",VLOOKUP(B23,Data!$B$5:$L$503,11,FALSE))</f>
        <v>4271.01</v>
      </c>
      <c r="G23" s="436">
        <f t="shared" si="1"/>
        <v>21355.050000000003</v>
      </c>
      <c r="H23" s="435" t="str">
        <f>IF(D23="","",VLOOKUP(B23,Data!$B$5:$D$503,3,FALSE))</f>
        <v>C/T</v>
      </c>
      <c r="I23" s="435" t="str">
        <f>IF(D23="","",VLOOKUP(B23,Data!$B$5:$M$503,12,FALSE))</f>
        <v>Indonesia</v>
      </c>
      <c r="J23" s="424" t="s">
        <v>928</v>
      </c>
      <c r="K23" s="434">
        <f>IF(D23="","",VLOOKUP(B23,Data!$B$5:$E$503,4,FALSE)*D23)</f>
        <v>1490</v>
      </c>
      <c r="L23" s="434">
        <f>IF(D23="","",VLOOKUP(B23,Data!$B$5:$F$503,5,FALSE)*D23)</f>
        <v>1310</v>
      </c>
      <c r="M23" s="433"/>
      <c r="N23" s="432"/>
      <c r="O23" s="431"/>
      <c r="P23" s="429"/>
      <c r="Q23" s="431"/>
      <c r="R23" s="431"/>
      <c r="S23" s="429"/>
      <c r="T23" s="430"/>
      <c r="U23" s="429"/>
      <c r="V23" s="428">
        <f>IF(D23="","",VLOOKUP(B23,Data!$B$5:$J$503,9,FALSE)*D23)</f>
        <v>7.67</v>
      </c>
      <c r="X23" s="499"/>
      <c r="Y23" s="499"/>
      <c r="Z23" s="499"/>
    </row>
    <row r="24" spans="1:26" s="329" customFormat="1" ht="21.7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3">
      <c r="A25" s="347"/>
      <c r="B25" s="380"/>
      <c r="C25" s="332"/>
      <c r="D25" s="494"/>
      <c r="E25" s="345"/>
      <c r="F25" s="416"/>
      <c r="G25" s="416"/>
      <c r="H25" s="416"/>
      <c r="I25" s="330"/>
      <c r="J25" s="330"/>
      <c r="K25" s="416"/>
      <c r="L25" s="416"/>
      <c r="M25" s="416"/>
      <c r="N25" s="415"/>
      <c r="O25" s="414"/>
      <c r="P25" s="412"/>
      <c r="Q25" s="414"/>
      <c r="R25" s="414"/>
      <c r="S25" s="412"/>
      <c r="T25" s="413"/>
      <c r="U25" s="412"/>
      <c r="V25" s="411"/>
      <c r="Y25" s="499"/>
      <c r="Z25" s="499"/>
    </row>
    <row r="26" spans="1:26" s="329" customFormat="1" ht="17.5">
      <c r="A26" s="330"/>
      <c r="B26" s="331"/>
      <c r="C26" s="332"/>
      <c r="D26" s="352">
        <f>SUM(D19:D25)</f>
        <v>47</v>
      </c>
      <c r="E26" s="333"/>
      <c r="F26" s="410"/>
      <c r="G26" s="410">
        <f>SUM(G18:G24)</f>
        <v>108103.09000000001</v>
      </c>
      <c r="H26" s="330"/>
      <c r="I26" s="330"/>
      <c r="J26" s="330"/>
      <c r="K26" s="410">
        <f>SUM(K18:K24)</f>
        <v>10545</v>
      </c>
      <c r="L26" s="410">
        <f>SUM(L18:M24)</f>
        <v>9483</v>
      </c>
      <c r="M26" s="410">
        <f>SUM(M16:M25)</f>
        <v>0</v>
      </c>
      <c r="N26" s="410">
        <f>SUM(N18:N24)</f>
        <v>0</v>
      </c>
      <c r="O26" s="410">
        <f>SUM(O16:O25)</f>
        <v>0</v>
      </c>
      <c r="P26" s="410"/>
      <c r="Q26" s="410"/>
      <c r="R26" s="410"/>
      <c r="S26" s="410"/>
      <c r="T26" s="410">
        <f>SUM(T18:T24)</f>
        <v>0</v>
      </c>
      <c r="U26" s="410">
        <f>SUM(U16:U25)</f>
        <v>0</v>
      </c>
      <c r="V26" s="409">
        <f>SUM(V18:V24)</f>
        <v>57.440000000000012</v>
      </c>
    </row>
    <row r="27" spans="1:26">
      <c r="A27" s="344"/>
      <c r="B27" s="289"/>
      <c r="C27" s="290"/>
      <c r="D27" s="335"/>
      <c r="E27" s="301"/>
      <c r="F27" s="408" t="s">
        <v>791</v>
      </c>
      <c r="G27" s="406"/>
      <c r="H27" s="334"/>
      <c r="I27" s="334"/>
      <c r="J27" s="334"/>
      <c r="K27" s="407"/>
      <c r="L27" s="406"/>
      <c r="M27" s="303"/>
      <c r="N27" s="302"/>
      <c r="O27" s="302"/>
      <c r="P27" s="302"/>
      <c r="Q27" s="302"/>
      <c r="R27" s="302"/>
      <c r="S27" s="302"/>
      <c r="T27" s="303"/>
      <c r="U27" s="303"/>
      <c r="V27" s="405"/>
    </row>
    <row r="28" spans="1:26" ht="13">
      <c r="A28" s="282" t="s">
        <v>519</v>
      </c>
      <c r="B28" s="283"/>
      <c r="C28" s="336"/>
      <c r="D28" s="337" t="s">
        <v>524</v>
      </c>
      <c r="E28" s="296"/>
      <c r="F28" s="404" t="s">
        <v>81</v>
      </c>
      <c r="G28" s="403"/>
      <c r="H28" s="312" t="s">
        <v>82</v>
      </c>
      <c r="I28" s="338"/>
      <c r="J28" s="402" t="s">
        <v>83</v>
      </c>
      <c r="K28" s="402"/>
      <c r="L28" s="608" t="s">
        <v>84</v>
      </c>
      <c r="M28" s="609"/>
      <c r="N28" s="609"/>
      <c r="O28" s="609"/>
      <c r="P28" s="609"/>
      <c r="Q28" s="609"/>
      <c r="R28" s="609"/>
      <c r="S28" s="609"/>
      <c r="T28" s="609"/>
      <c r="U28" s="609"/>
      <c r="V28" s="610"/>
    </row>
    <row r="29" spans="1:26" ht="13">
      <c r="A29" s="289" t="s">
        <v>520</v>
      </c>
      <c r="C29" s="298"/>
      <c r="D29" s="277" t="s">
        <v>86</v>
      </c>
      <c r="F29" s="401"/>
      <c r="G29" s="400"/>
      <c r="H29" s="289" t="s">
        <v>87</v>
      </c>
      <c r="I29" s="339"/>
      <c r="J29" s="393" t="s">
        <v>88</v>
      </c>
      <c r="K29" s="393"/>
      <c r="L29" s="397"/>
      <c r="V29" s="396"/>
    </row>
    <row r="30" spans="1:26">
      <c r="A30" s="289" t="s">
        <v>521</v>
      </c>
      <c r="C30" s="290"/>
      <c r="F30" s="621"/>
      <c r="G30" s="622"/>
      <c r="H30" s="289"/>
      <c r="I30" s="339"/>
      <c r="J30" s="393" t="s">
        <v>92</v>
      </c>
      <c r="K30" s="393"/>
      <c r="L30" s="397"/>
      <c r="V30" s="396"/>
    </row>
    <row r="31" spans="1:26">
      <c r="A31" s="301"/>
      <c r="B31" s="302"/>
      <c r="C31" s="340"/>
      <c r="D31" s="277" t="s">
        <v>93</v>
      </c>
      <c r="F31" s="401"/>
      <c r="G31" s="400"/>
      <c r="H31" s="289" t="s">
        <v>94</v>
      </c>
      <c r="I31" s="339"/>
      <c r="J31" s="393"/>
      <c r="K31" s="393"/>
      <c r="L31" s="397"/>
      <c r="V31" s="396"/>
    </row>
    <row r="32" spans="1:26" ht="13">
      <c r="A32" s="282" t="s">
        <v>95</v>
      </c>
      <c r="B32" s="296"/>
      <c r="C32" s="284"/>
      <c r="D32" s="277" t="s">
        <v>96</v>
      </c>
      <c r="F32" s="399" t="s">
        <v>97</v>
      </c>
      <c r="G32" s="398"/>
      <c r="H32" s="289" t="s">
        <v>87</v>
      </c>
      <c r="I32" s="339"/>
      <c r="J32" s="393" t="s">
        <v>98</v>
      </c>
      <c r="K32" s="393"/>
      <c r="L32" s="397"/>
      <c r="V32" s="396"/>
    </row>
    <row r="33" spans="1:25" ht="13">
      <c r="A33" s="289" t="s">
        <v>533</v>
      </c>
      <c r="C33" s="290"/>
      <c r="D33" s="277" t="s">
        <v>99</v>
      </c>
      <c r="F33" s="395"/>
      <c r="G33" s="394"/>
      <c r="H33" s="289" t="s">
        <v>100</v>
      </c>
      <c r="I33" s="339"/>
      <c r="J33" s="393" t="s">
        <v>522</v>
      </c>
      <c r="K33" s="393"/>
      <c r="L33" s="613" t="s">
        <v>102</v>
      </c>
      <c r="M33" s="614"/>
      <c r="N33" s="614"/>
      <c r="O33" s="614"/>
      <c r="P33" s="614"/>
      <c r="Q33" s="614"/>
      <c r="R33" s="614"/>
      <c r="S33" s="614"/>
      <c r="T33" s="614"/>
      <c r="U33" s="614"/>
      <c r="V33" s="623"/>
    </row>
    <row r="34" spans="1:25">
      <c r="A34" s="301"/>
      <c r="B34" s="302"/>
      <c r="C34" s="303"/>
      <c r="D34" s="341"/>
      <c r="E34" s="302"/>
      <c r="F34" s="616" t="s">
        <v>938</v>
      </c>
      <c r="G34" s="617"/>
      <c r="H34" s="616" t="s">
        <v>937</v>
      </c>
      <c r="I34" s="617"/>
      <c r="J34" s="392" t="s">
        <v>103</v>
      </c>
      <c r="K34" s="392"/>
      <c r="L34" s="618" t="s">
        <v>104</v>
      </c>
      <c r="M34" s="619"/>
      <c r="N34" s="619"/>
      <c r="O34" s="619"/>
      <c r="P34" s="619"/>
      <c r="Q34" s="619"/>
      <c r="R34" s="619"/>
      <c r="S34" s="619"/>
      <c r="T34" s="619"/>
      <c r="U34" s="619"/>
      <c r="V34" s="624"/>
    </row>
    <row r="37" spans="1:25" ht="13">
      <c r="W37" s="500" t="s">
        <v>934</v>
      </c>
      <c r="X37" s="501">
        <v>2</v>
      </c>
      <c r="Y37" s="502">
        <v>44595.041666666664</v>
      </c>
    </row>
    <row r="38" spans="1:25" ht="13">
      <c r="W38" s="500" t="s">
        <v>935</v>
      </c>
      <c r="X38" s="501">
        <v>2</v>
      </c>
      <c r="Y38" s="502">
        <v>44598.041666666664</v>
      </c>
    </row>
    <row r="39" spans="1:25" ht="13">
      <c r="W39" s="500" t="s">
        <v>935</v>
      </c>
      <c r="X39" s="501">
        <v>2</v>
      </c>
      <c r="Y39" s="502">
        <v>44598.041666666664</v>
      </c>
    </row>
    <row r="40" spans="1:25" ht="18.75" customHeight="1">
      <c r="A40" s="386" t="s">
        <v>883</v>
      </c>
      <c r="B40" s="382"/>
      <c r="C40" s="386" t="s">
        <v>571</v>
      </c>
      <c r="D40" s="389"/>
      <c r="E40" s="389"/>
      <c r="F40" s="388"/>
      <c r="G40" s="386" t="s">
        <v>877</v>
      </c>
      <c r="H40" s="382"/>
      <c r="I40" s="386" t="s">
        <v>571</v>
      </c>
      <c r="W40" s="500" t="s">
        <v>934</v>
      </c>
      <c r="X40" s="501">
        <v>2</v>
      </c>
      <c r="Y40" s="502">
        <v>44596.041666666664</v>
      </c>
    </row>
    <row r="41" spans="1:25" ht="20">
      <c r="A41" s="386" t="s">
        <v>884</v>
      </c>
      <c r="B41" s="382"/>
      <c r="C41" s="386" t="s">
        <v>888</v>
      </c>
      <c r="D41" s="389"/>
      <c r="E41" s="389"/>
      <c r="F41" s="388"/>
      <c r="G41" s="390" t="s">
        <v>878</v>
      </c>
      <c r="H41" s="391"/>
      <c r="I41" s="390" t="s">
        <v>888</v>
      </c>
      <c r="W41" s="500" t="s">
        <v>935</v>
      </c>
      <c r="X41" s="501">
        <v>2</v>
      </c>
      <c r="Y41" s="502">
        <v>44598.041666666664</v>
      </c>
    </row>
    <row r="42" spans="1:25" ht="20">
      <c r="A42" s="386" t="s">
        <v>885</v>
      </c>
      <c r="B42" s="382"/>
      <c r="C42" s="386" t="s">
        <v>571</v>
      </c>
      <c r="D42" s="389"/>
      <c r="E42" s="389"/>
      <c r="F42" s="388"/>
      <c r="G42" s="386" t="s">
        <v>879</v>
      </c>
      <c r="H42" s="382"/>
      <c r="I42" s="386" t="s">
        <v>571</v>
      </c>
      <c r="W42" s="500" t="s">
        <v>936</v>
      </c>
      <c r="X42" s="501">
        <v>1</v>
      </c>
      <c r="Y42" s="502">
        <v>44598.041666666664</v>
      </c>
    </row>
    <row r="43" spans="1:25" ht="20">
      <c r="A43" s="386" t="s">
        <v>886</v>
      </c>
      <c r="B43" s="382"/>
      <c r="C43" s="386" t="s">
        <v>571</v>
      </c>
      <c r="D43" s="389"/>
      <c r="E43" s="389"/>
      <c r="F43" s="388"/>
      <c r="G43" s="386" t="s">
        <v>880</v>
      </c>
      <c r="H43" s="382"/>
      <c r="I43" s="386" t="s">
        <v>571</v>
      </c>
      <c r="W43" s="500" t="s">
        <v>934</v>
      </c>
      <c r="X43" s="501">
        <v>2</v>
      </c>
      <c r="Y43" s="502">
        <v>44596.041666666664</v>
      </c>
    </row>
    <row r="44" spans="1:25" ht="20">
      <c r="A44" s="386" t="s">
        <v>887</v>
      </c>
      <c r="B44" s="382"/>
      <c r="C44" s="386" t="s">
        <v>571</v>
      </c>
      <c r="D44" s="389"/>
      <c r="E44" s="389"/>
      <c r="F44" s="388"/>
      <c r="G44" s="386" t="s">
        <v>882</v>
      </c>
      <c r="H44" s="382"/>
      <c r="I44" s="386" t="s">
        <v>571</v>
      </c>
      <c r="W44" s="500" t="s">
        <v>935</v>
      </c>
      <c r="X44" s="501">
        <v>2</v>
      </c>
      <c r="Y44" s="502">
        <v>44598.041666666664</v>
      </c>
    </row>
    <row r="45" spans="1:25" ht="20">
      <c r="A45" s="383"/>
      <c r="B45" s="383"/>
      <c r="C45" s="383"/>
      <c r="D45" s="383"/>
      <c r="E45" s="383"/>
      <c r="F45" s="387"/>
      <c r="G45" s="386" t="s">
        <v>881</v>
      </c>
      <c r="H45" s="382"/>
      <c r="I45" s="386" t="s">
        <v>571</v>
      </c>
    </row>
    <row r="46" spans="1:25" ht="17.5">
      <c r="A46" s="385"/>
      <c r="B46" s="383"/>
      <c r="C46" s="383"/>
      <c r="D46" s="383"/>
      <c r="E46" s="383"/>
      <c r="F46" s="383"/>
      <c r="G46" s="384"/>
      <c r="H46" s="384"/>
      <c r="I46" s="383"/>
    </row>
  </sheetData>
  <mergeCells count="6">
    <mergeCell ref="L28:V28"/>
    <mergeCell ref="F30:G30"/>
    <mergeCell ref="L33:V33"/>
    <mergeCell ref="F34:G34"/>
    <mergeCell ref="H34:I34"/>
    <mergeCell ref="L34:V34"/>
  </mergeCells>
  <conditionalFormatting sqref="W44:X44 X43:Y43 W42:X42 X39:X41 W37:Y37 W38:W44 Y40:Y42 W39:Y39">
    <cfRule type="expression" dxfId="127" priority="15" stopIfTrue="1">
      <formula>$O37="○"</formula>
    </cfRule>
    <cfRule type="expression" dxfId="126" priority="16" stopIfTrue="1">
      <formula>$O37="✕"</formula>
    </cfRule>
  </conditionalFormatting>
  <conditionalFormatting sqref="W38:X38">
    <cfRule type="expression" dxfId="125" priority="13" stopIfTrue="1">
      <formula>$O38="○"</formula>
    </cfRule>
    <cfRule type="expression" dxfId="124" priority="14" stopIfTrue="1">
      <formula>$O38="✕"</formula>
    </cfRule>
  </conditionalFormatting>
  <conditionalFormatting sqref="Y38">
    <cfRule type="expression" dxfId="123" priority="11" stopIfTrue="1">
      <formula>$O38="○"</formula>
    </cfRule>
    <cfRule type="expression" dxfId="122" priority="12" stopIfTrue="1">
      <formula>$O38="✕"</formula>
    </cfRule>
  </conditionalFormatting>
  <conditionalFormatting sqref="W41">
    <cfRule type="expression" dxfId="121" priority="9" stopIfTrue="1">
      <formula>$O41="○"</formula>
    </cfRule>
    <cfRule type="expression" dxfId="120" priority="10" stopIfTrue="1">
      <formula>$O41="✕"</formula>
    </cfRule>
  </conditionalFormatting>
  <conditionalFormatting sqref="W40:X40">
    <cfRule type="expression" dxfId="119" priority="7" stopIfTrue="1">
      <formula>$O40="○"</formula>
    </cfRule>
    <cfRule type="expression" dxfId="118" priority="8" stopIfTrue="1">
      <formula>$O40="✕"</formula>
    </cfRule>
  </conditionalFormatting>
  <conditionalFormatting sqref="Y44">
    <cfRule type="expression" dxfId="117" priority="5" stopIfTrue="1">
      <formula>$O44="○"</formula>
    </cfRule>
    <cfRule type="expression" dxfId="116" priority="6" stopIfTrue="1">
      <formula>$O44="✕"</formula>
    </cfRule>
  </conditionalFormatting>
  <conditionalFormatting sqref="X42">
    <cfRule type="expression" dxfId="115" priority="3" stopIfTrue="1">
      <formula>$O42="○"</formula>
    </cfRule>
    <cfRule type="expression" dxfId="114" priority="4" stopIfTrue="1">
      <formula>$O42="✕"</formula>
    </cfRule>
  </conditionalFormatting>
  <conditionalFormatting sqref="W43">
    <cfRule type="expression" dxfId="113" priority="1" stopIfTrue="1">
      <formula>$O43="○"</formula>
    </cfRule>
    <cfRule type="expression" dxfId="112" priority="2" stopIfTrue="1">
      <formula>$O43="✕"</formula>
    </cfRule>
  </conditionalFormatting>
  <printOptions horizontalCentered="1"/>
  <pageMargins left="0.15748031496062992" right="0" top="0.15748031496062992" bottom="0" header="0.55118110236220474" footer="0.19685039370078741"/>
  <pageSetup paperSize="9" scale="70" firstPageNumber="4294963191" orientation="landscape" r:id="rId1"/>
  <headerFooter alignWithMargins="0">
    <oddHeader>&amp;R&amp;"Calibri"&amp;10&amp;K000000 Confidential&amp;1#_x000D_</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Z48"/>
  <sheetViews>
    <sheetView topLeftCell="A13" zoomScale="85" zoomScaleNormal="85" zoomScaleSheetLayoutView="75" workbookViewId="0">
      <selection activeCell="C22" sqref="C22"/>
    </sheetView>
  </sheetViews>
  <sheetFormatPr defaultColWidth="9.1796875" defaultRowHeight="12.5"/>
  <cols>
    <col min="1" max="1" width="7.81640625" style="276" customWidth="1"/>
    <col min="2" max="2" width="31.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03"/>
      <c r="I10" s="504"/>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927</v>
      </c>
      <c r="C18" s="427" t="str">
        <f>IF(D18="","",VLOOKUP(B18,Data!$B$5:$L$503,2,FALSE))</f>
        <v/>
      </c>
      <c r="D18" s="348"/>
      <c r="E18" s="357"/>
      <c r="F18" s="423" t="str">
        <f>IF(D18="","",VLOOKUP(B18,Data!$B$5:$L$503,11,FALSE))</f>
        <v/>
      </c>
      <c r="G18" s="426" t="str">
        <f t="shared" ref="G18:G26"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719</v>
      </c>
      <c r="C19" s="437" t="str">
        <f>IF(D19="","",VLOOKUP(B19,Data!$B$5:$L$503,2,FALSE))</f>
        <v>VAC9560</v>
      </c>
      <c r="D19" s="356">
        <v>3</v>
      </c>
      <c r="E19" s="357" t="s">
        <v>518</v>
      </c>
      <c r="F19" s="434">
        <f>IF(D19="","",VLOOKUP(B19,Data!$B$5:$L$503,11,FALSE))</f>
        <v>2359.85</v>
      </c>
      <c r="G19" s="436">
        <f t="shared" si="0"/>
        <v>7079.5499999999993</v>
      </c>
      <c r="H19" s="435" t="str">
        <f>IF(D19="","",VLOOKUP(B19,Data!$B$5:$D$503,3,FALSE))</f>
        <v>C/T</v>
      </c>
      <c r="I19" s="435" t="str">
        <f>IF(D19="","",VLOOKUP(B19,Data!$B$5:$M$503,12,FALSE))</f>
        <v>Indonesia</v>
      </c>
      <c r="J19" s="424" t="s">
        <v>928</v>
      </c>
      <c r="K19" s="434">
        <f>IF(D19="","",VLOOKUP(B19,Data!$B$5:$E$503,4,FALSE)*D19)</f>
        <v>660</v>
      </c>
      <c r="L19" s="434">
        <f>IF(D19="","",VLOOKUP(B19,Data!$B$5:$F$503,5,FALSE)*D19)</f>
        <v>597</v>
      </c>
      <c r="M19" s="433"/>
      <c r="N19" s="432"/>
      <c r="O19" s="431"/>
      <c r="P19" s="429"/>
      <c r="Q19" s="431"/>
      <c r="R19" s="431"/>
      <c r="S19" s="429"/>
      <c r="T19" s="430"/>
      <c r="U19" s="429"/>
      <c r="V19" s="428">
        <f>IF(D19="","",VLOOKUP(B19,Data!$B$5:$J$503,9,FALSE)*D19)</f>
        <v>3.5550000000000002</v>
      </c>
    </row>
    <row r="20" spans="1:26" s="329" customFormat="1" ht="21" customHeight="1">
      <c r="A20" s="349"/>
      <c r="B20" s="250" t="s">
        <v>941</v>
      </c>
      <c r="C20" s="427" t="str">
        <f>IF(D20="","",VLOOKUP(B20,Data!$B$5:$L$503,2,FALSE))</f>
        <v/>
      </c>
      <c r="D20" s="348"/>
      <c r="E20" s="357"/>
      <c r="F20" s="423" t="str">
        <f>IF(D20="","",VLOOKUP(B20,Data!$B$5:$L$503,11,FALSE))</f>
        <v/>
      </c>
      <c r="G20" s="426" t="str">
        <f t="shared" ref="G20:G21" si="1">IF(D20&gt;0,D20*F20,"-")</f>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c r="B21" s="364" t="s">
        <v>289</v>
      </c>
      <c r="C21" s="437" t="str">
        <f>IF(D21="","",VLOOKUP(B21,Data!$B$5:$L$503,2,FALSE))</f>
        <v>WW86950</v>
      </c>
      <c r="D21" s="356">
        <v>7</v>
      </c>
      <c r="E21" s="357" t="s">
        <v>895</v>
      </c>
      <c r="F21" s="434">
        <f>IF(D21="","",VLOOKUP(B21,Data!$B$5:$L$503,11,FALSE))</f>
        <v>2010.68</v>
      </c>
      <c r="G21" s="436">
        <f t="shared" si="1"/>
        <v>14074.76</v>
      </c>
      <c r="H21" s="435" t="str">
        <f>IF(D21="","",VLOOKUP(B21,Data!$B$5:$D$503,3,FALSE))</f>
        <v>C/T</v>
      </c>
      <c r="I21" s="435" t="str">
        <f>IF(D21="","",VLOOKUP(B21,Data!$B$5:$M$503,12,FALSE))</f>
        <v>Indonesia</v>
      </c>
      <c r="J21" s="424" t="s">
        <v>942</v>
      </c>
      <c r="K21" s="434">
        <f>IF(D21="","",VLOOKUP(B21,Data!$B$5:$E$503,4,FALSE)*D21)</f>
        <v>1505</v>
      </c>
      <c r="L21" s="434">
        <f>IF(D21="","",VLOOKUP(B21,Data!$B$5:$F$503,5,FALSE)*D21)</f>
        <v>1358</v>
      </c>
      <c r="M21" s="433"/>
      <c r="N21" s="432"/>
      <c r="O21" s="431"/>
      <c r="P21" s="429"/>
      <c r="Q21" s="431"/>
      <c r="R21" s="431"/>
      <c r="S21" s="429"/>
      <c r="T21" s="430"/>
      <c r="U21" s="429"/>
      <c r="V21" s="428">
        <f>IF(D21="","",VLOOKUP(B21,Data!$B$5:$J$503,9,FALSE)*D21)</f>
        <v>8.2949999999999999</v>
      </c>
    </row>
    <row r="22" spans="1:26" s="329" customFormat="1" ht="21.75" customHeight="1">
      <c r="A22" s="366"/>
      <c r="B22" s="364" t="s">
        <v>291</v>
      </c>
      <c r="C22" s="437" t="str">
        <f>IF(D22="","",VLOOKUP(B22,Data!$B$5:$L$503,2,FALSE))</f>
        <v>WW86960</v>
      </c>
      <c r="D22" s="356">
        <v>11</v>
      </c>
      <c r="E22" s="365"/>
      <c r="F22" s="434">
        <f>IF(D22="","",VLOOKUP(B22,Data!$B$5:$L$503,11,FALSE))</f>
        <v>2173.38</v>
      </c>
      <c r="G22" s="436">
        <f t="shared" si="0"/>
        <v>23907.18</v>
      </c>
      <c r="H22" s="435" t="str">
        <f>IF(D22="","",VLOOKUP(B22,Data!$B$5:$D$503,3,FALSE))</f>
        <v>C/T</v>
      </c>
      <c r="I22" s="435" t="str">
        <f>IF(D22="","",VLOOKUP(B22,Data!$B$5:$M$503,12,FALSE))</f>
        <v>Indonesia</v>
      </c>
      <c r="J22" s="424" t="s">
        <v>942</v>
      </c>
      <c r="K22" s="434">
        <f>IF(D22="","",VLOOKUP(B22,Data!$B$5:$E$503,4,FALSE)*D22)</f>
        <v>2882</v>
      </c>
      <c r="L22" s="434">
        <f>IF(D22="","",VLOOKUP(B22,Data!$B$5:$F$503,5,FALSE)*D22)</f>
        <v>2607</v>
      </c>
      <c r="M22" s="433"/>
      <c r="N22" s="432"/>
      <c r="O22" s="431"/>
      <c r="P22" s="429"/>
      <c r="Q22" s="431"/>
      <c r="R22" s="431"/>
      <c r="S22" s="429"/>
      <c r="T22" s="430"/>
      <c r="U22" s="429"/>
      <c r="V22" s="428">
        <f>IF(D22="","",VLOOKUP(B22,Data!$B$5:$J$503,9,FALSE)*D22)</f>
        <v>16.367999999999999</v>
      </c>
      <c r="X22" s="499"/>
      <c r="Y22" s="499"/>
    </row>
    <row r="23" spans="1:26" s="329" customFormat="1" ht="21.75" customHeight="1">
      <c r="A23" s="366"/>
      <c r="B23" s="364" t="s">
        <v>720</v>
      </c>
      <c r="C23" s="437" t="str">
        <f>IF(D23="","",VLOOKUP(B23,Data!$B$5:$L$503,2,FALSE))</f>
        <v>VAC9570</v>
      </c>
      <c r="D23" s="356">
        <v>2</v>
      </c>
      <c r="E23" s="365" t="s">
        <v>523</v>
      </c>
      <c r="F23" s="434">
        <f>IF(D23="","",VLOOKUP(B23,Data!$B$5:$L$503,11,FALSE))</f>
        <v>2540.94</v>
      </c>
      <c r="G23" s="436">
        <f t="shared" si="0"/>
        <v>5081.88</v>
      </c>
      <c r="H23" s="435" t="str">
        <f>IF(D23="","",VLOOKUP(B23,Data!$B$5:$D$503,3,FALSE))</f>
        <v>C/T</v>
      </c>
      <c r="I23" s="435" t="str">
        <f>IF(D23="","",VLOOKUP(B23,Data!$B$5:$M$503,12,FALSE))</f>
        <v>Indonesia</v>
      </c>
      <c r="J23" s="424" t="s">
        <v>942</v>
      </c>
      <c r="K23" s="434">
        <f>IF(D23="","",VLOOKUP(B23,Data!$B$5:$E$503,4,FALSE)*D23)</f>
        <v>534</v>
      </c>
      <c r="L23" s="434">
        <f>IF(D23="","",VLOOKUP(B23,Data!$B$5:$F$503,5,FALSE)*D23)</f>
        <v>484</v>
      </c>
      <c r="M23" s="433"/>
      <c r="N23" s="432"/>
      <c r="O23" s="431"/>
      <c r="P23" s="429"/>
      <c r="Q23" s="431"/>
      <c r="R23" s="431"/>
      <c r="S23" s="429"/>
      <c r="T23" s="430"/>
      <c r="U23" s="429"/>
      <c r="V23" s="428">
        <f>IF(D23="","",VLOOKUP(B23,Data!$B$5:$J$503,9,FALSE)*D23)</f>
        <v>2.976</v>
      </c>
      <c r="X23" s="499"/>
      <c r="Y23" s="499"/>
      <c r="Z23" s="499"/>
    </row>
    <row r="24" spans="1:26" s="329" customFormat="1" ht="21.7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75" customHeight="1">
      <c r="A25" s="366"/>
      <c r="B25" s="364"/>
      <c r="C25" s="437" t="str">
        <f>IF(D25="","",VLOOKUP(B25,Data!$B$5:$L$503,2,FALSE))</f>
        <v/>
      </c>
      <c r="D25" s="356"/>
      <c r="E25" s="365"/>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65"/>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3">
      <c r="A27" s="347"/>
      <c r="B27" s="380"/>
      <c r="C27" s="332"/>
      <c r="D27" s="494"/>
      <c r="E27" s="345"/>
      <c r="F27" s="416"/>
      <c r="G27" s="416"/>
      <c r="H27" s="416"/>
      <c r="I27" s="330"/>
      <c r="J27" s="330"/>
      <c r="K27" s="416"/>
      <c r="L27" s="416"/>
      <c r="M27" s="416"/>
      <c r="N27" s="415"/>
      <c r="O27" s="414"/>
      <c r="P27" s="412"/>
      <c r="Q27" s="414"/>
      <c r="R27" s="414"/>
      <c r="S27" s="412"/>
      <c r="T27" s="413"/>
      <c r="U27" s="412"/>
      <c r="V27" s="411"/>
      <c r="Y27" s="499"/>
      <c r="Z27" s="499"/>
    </row>
    <row r="28" spans="1:26" s="329" customFormat="1" ht="17.5">
      <c r="A28" s="330"/>
      <c r="B28" s="331"/>
      <c r="C28" s="332"/>
      <c r="D28" s="352">
        <f>SUM(D19:D27)</f>
        <v>23</v>
      </c>
      <c r="E28" s="333"/>
      <c r="F28" s="410"/>
      <c r="G28" s="410">
        <f>SUM(G18:G26)</f>
        <v>50143.369999999995</v>
      </c>
      <c r="H28" s="330"/>
      <c r="I28" s="330"/>
      <c r="J28" s="330"/>
      <c r="K28" s="410">
        <f>SUM(K18:K26)</f>
        <v>5581</v>
      </c>
      <c r="L28" s="410">
        <f>SUM(L18:M26)</f>
        <v>5046</v>
      </c>
      <c r="M28" s="410">
        <f>SUM(M16:M27)</f>
        <v>0</v>
      </c>
      <c r="N28" s="410">
        <f>SUM(N18:N26)</f>
        <v>0</v>
      </c>
      <c r="O28" s="410">
        <f>SUM(O16:O27)</f>
        <v>0</v>
      </c>
      <c r="P28" s="410"/>
      <c r="Q28" s="410"/>
      <c r="R28" s="410"/>
      <c r="S28" s="410"/>
      <c r="T28" s="410">
        <f>SUM(T18:T26)</f>
        <v>0</v>
      </c>
      <c r="U28" s="410">
        <f>SUM(U16:U27)</f>
        <v>0</v>
      </c>
      <c r="V28" s="409">
        <f>SUM(V18:V26)</f>
        <v>31.193999999999996</v>
      </c>
    </row>
    <row r="29" spans="1:26">
      <c r="A29" s="344"/>
      <c r="B29" s="289"/>
      <c r="C29" s="290"/>
      <c r="D29" s="335"/>
      <c r="E29" s="301"/>
      <c r="F29" s="408" t="s">
        <v>791</v>
      </c>
      <c r="G29" s="406"/>
      <c r="H29" s="334"/>
      <c r="I29" s="334"/>
      <c r="J29" s="334"/>
      <c r="K29" s="407"/>
      <c r="L29" s="406"/>
      <c r="M29" s="303"/>
      <c r="N29" s="302"/>
      <c r="O29" s="302"/>
      <c r="P29" s="302"/>
      <c r="Q29" s="302"/>
      <c r="R29" s="302"/>
      <c r="S29" s="302"/>
      <c r="T29" s="303"/>
      <c r="U29" s="303"/>
      <c r="V29" s="405"/>
    </row>
    <row r="30" spans="1:26" ht="13">
      <c r="A30" s="282" t="s">
        <v>519</v>
      </c>
      <c r="B30" s="283"/>
      <c r="C30" s="336"/>
      <c r="D30" s="337" t="s">
        <v>524</v>
      </c>
      <c r="E30" s="296"/>
      <c r="F30" s="404" t="s">
        <v>81</v>
      </c>
      <c r="G30" s="403"/>
      <c r="H30" s="312" t="s">
        <v>82</v>
      </c>
      <c r="I30" s="338"/>
      <c r="J30" s="402" t="s">
        <v>83</v>
      </c>
      <c r="K30" s="402"/>
      <c r="L30" s="608" t="s">
        <v>84</v>
      </c>
      <c r="M30" s="609"/>
      <c r="N30" s="609"/>
      <c r="O30" s="609"/>
      <c r="P30" s="609"/>
      <c r="Q30" s="609"/>
      <c r="R30" s="609"/>
      <c r="S30" s="609"/>
      <c r="T30" s="609"/>
      <c r="U30" s="609"/>
      <c r="V30" s="610"/>
    </row>
    <row r="31" spans="1:26" ht="13">
      <c r="A31" s="289" t="s">
        <v>520</v>
      </c>
      <c r="C31" s="298"/>
      <c r="D31" s="277" t="s">
        <v>86</v>
      </c>
      <c r="F31" s="401"/>
      <c r="G31" s="400"/>
      <c r="H31" s="289" t="s">
        <v>87</v>
      </c>
      <c r="I31" s="339"/>
      <c r="J31" s="393" t="s">
        <v>88</v>
      </c>
      <c r="K31" s="393"/>
      <c r="L31" s="397"/>
      <c r="V31" s="396"/>
    </row>
    <row r="32" spans="1:26">
      <c r="A32" s="289" t="s">
        <v>521</v>
      </c>
      <c r="C32" s="290"/>
      <c r="F32" s="621"/>
      <c r="G32" s="622"/>
      <c r="H32" s="289"/>
      <c r="I32" s="339"/>
      <c r="J32" s="393" t="s">
        <v>92</v>
      </c>
      <c r="K32" s="393"/>
      <c r="L32" s="397"/>
      <c r="V32" s="396"/>
    </row>
    <row r="33" spans="1:25">
      <c r="A33" s="301"/>
      <c r="B33" s="302"/>
      <c r="C33" s="340"/>
      <c r="D33" s="277" t="s">
        <v>93</v>
      </c>
      <c r="F33" s="401"/>
      <c r="G33" s="400"/>
      <c r="H33" s="289" t="s">
        <v>94</v>
      </c>
      <c r="I33" s="339"/>
      <c r="J33" s="393"/>
      <c r="K33" s="393"/>
      <c r="L33" s="397"/>
      <c r="V33" s="396"/>
    </row>
    <row r="34" spans="1:25" ht="13">
      <c r="A34" s="282" t="s">
        <v>95</v>
      </c>
      <c r="B34" s="296"/>
      <c r="C34" s="284"/>
      <c r="D34" s="277" t="s">
        <v>96</v>
      </c>
      <c r="F34" s="399" t="s">
        <v>97</v>
      </c>
      <c r="G34" s="398"/>
      <c r="H34" s="289" t="s">
        <v>87</v>
      </c>
      <c r="I34" s="339"/>
      <c r="J34" s="393" t="s">
        <v>98</v>
      </c>
      <c r="K34" s="393"/>
      <c r="L34" s="397"/>
      <c r="V34" s="396"/>
    </row>
    <row r="35" spans="1:25" ht="13">
      <c r="A35" s="289" t="s">
        <v>533</v>
      </c>
      <c r="C35" s="290"/>
      <c r="D35" s="277" t="s">
        <v>99</v>
      </c>
      <c r="F35" s="395"/>
      <c r="G35" s="394"/>
      <c r="H35" s="289" t="s">
        <v>100</v>
      </c>
      <c r="I35" s="339"/>
      <c r="J35" s="393" t="s">
        <v>522</v>
      </c>
      <c r="K35" s="393"/>
      <c r="L35" s="613" t="s">
        <v>102</v>
      </c>
      <c r="M35" s="614"/>
      <c r="N35" s="614"/>
      <c r="O35" s="614"/>
      <c r="P35" s="614"/>
      <c r="Q35" s="614"/>
      <c r="R35" s="614"/>
      <c r="S35" s="614"/>
      <c r="T35" s="614"/>
      <c r="U35" s="614"/>
      <c r="V35" s="623"/>
    </row>
    <row r="36" spans="1:25">
      <c r="A36" s="301"/>
      <c r="B36" s="302"/>
      <c r="C36" s="303"/>
      <c r="D36" s="341"/>
      <c r="E36" s="302"/>
      <c r="F36" s="616" t="s">
        <v>939</v>
      </c>
      <c r="G36" s="617"/>
      <c r="H36" s="616" t="s">
        <v>940</v>
      </c>
      <c r="I36" s="617"/>
      <c r="J36" s="392" t="s">
        <v>103</v>
      </c>
      <c r="K36" s="392"/>
      <c r="L36" s="618" t="s">
        <v>104</v>
      </c>
      <c r="M36" s="619"/>
      <c r="N36" s="619"/>
      <c r="O36" s="619"/>
      <c r="P36" s="619"/>
      <c r="Q36" s="619"/>
      <c r="R36" s="619"/>
      <c r="S36" s="619"/>
      <c r="T36" s="619"/>
      <c r="U36" s="619"/>
      <c r="V36" s="624"/>
    </row>
    <row r="39" spans="1:25" ht="13">
      <c r="W39" s="500" t="s">
        <v>934</v>
      </c>
      <c r="X39" s="501">
        <v>2</v>
      </c>
      <c r="Y39" s="502">
        <v>44595.041666666664</v>
      </c>
    </row>
    <row r="40" spans="1:25" ht="13">
      <c r="W40" s="500" t="s">
        <v>935</v>
      </c>
      <c r="X40" s="501">
        <v>2</v>
      </c>
      <c r="Y40" s="502">
        <v>44598.041666666664</v>
      </c>
    </row>
    <row r="41" spans="1:25" ht="13">
      <c r="W41" s="500" t="s">
        <v>935</v>
      </c>
      <c r="X41" s="501">
        <v>2</v>
      </c>
      <c r="Y41" s="502">
        <v>44598.041666666664</v>
      </c>
    </row>
    <row r="42" spans="1:25" ht="18.75" customHeight="1">
      <c r="A42" s="386" t="s">
        <v>883</v>
      </c>
      <c r="B42" s="382"/>
      <c r="C42" s="386" t="s">
        <v>571</v>
      </c>
      <c r="D42" s="389"/>
      <c r="E42" s="389"/>
      <c r="F42" s="388"/>
      <c r="G42" s="386" t="s">
        <v>877</v>
      </c>
      <c r="H42" s="382"/>
      <c r="I42" s="386" t="s">
        <v>571</v>
      </c>
      <c r="W42" s="500" t="s">
        <v>934</v>
      </c>
      <c r="X42" s="501">
        <v>2</v>
      </c>
      <c r="Y42" s="502">
        <v>44596.041666666664</v>
      </c>
    </row>
    <row r="43" spans="1:25" ht="20">
      <c r="A43" s="386" t="s">
        <v>884</v>
      </c>
      <c r="B43" s="382"/>
      <c r="C43" s="386" t="s">
        <v>888</v>
      </c>
      <c r="D43" s="389"/>
      <c r="E43" s="389"/>
      <c r="F43" s="388"/>
      <c r="G43" s="390" t="s">
        <v>878</v>
      </c>
      <c r="H43" s="391"/>
      <c r="I43" s="390" t="s">
        <v>888</v>
      </c>
      <c r="W43" s="500" t="s">
        <v>935</v>
      </c>
      <c r="X43" s="501">
        <v>2</v>
      </c>
      <c r="Y43" s="502">
        <v>44598.041666666664</v>
      </c>
    </row>
    <row r="44" spans="1:25" ht="20">
      <c r="A44" s="386" t="s">
        <v>885</v>
      </c>
      <c r="B44" s="382"/>
      <c r="C44" s="386" t="s">
        <v>571</v>
      </c>
      <c r="D44" s="389"/>
      <c r="E44" s="389"/>
      <c r="F44" s="388"/>
      <c r="G44" s="386" t="s">
        <v>879</v>
      </c>
      <c r="H44" s="382"/>
      <c r="I44" s="386" t="s">
        <v>571</v>
      </c>
      <c r="W44" s="500" t="s">
        <v>936</v>
      </c>
      <c r="X44" s="501">
        <v>1</v>
      </c>
      <c r="Y44" s="502">
        <v>44598.041666666664</v>
      </c>
    </row>
    <row r="45" spans="1:25" ht="20">
      <c r="A45" s="386" t="s">
        <v>886</v>
      </c>
      <c r="B45" s="382"/>
      <c r="C45" s="386" t="s">
        <v>571</v>
      </c>
      <c r="D45" s="389"/>
      <c r="E45" s="389"/>
      <c r="F45" s="388"/>
      <c r="G45" s="386" t="s">
        <v>880</v>
      </c>
      <c r="H45" s="382"/>
      <c r="I45" s="386" t="s">
        <v>571</v>
      </c>
      <c r="W45" s="500" t="s">
        <v>934</v>
      </c>
      <c r="X45" s="501">
        <v>2</v>
      </c>
      <c r="Y45" s="502">
        <v>44596.041666666664</v>
      </c>
    </row>
    <row r="46" spans="1:25" ht="20">
      <c r="A46" s="386" t="s">
        <v>887</v>
      </c>
      <c r="B46" s="382"/>
      <c r="C46" s="386" t="s">
        <v>571</v>
      </c>
      <c r="D46" s="389"/>
      <c r="E46" s="389"/>
      <c r="F46" s="388"/>
      <c r="G46" s="386" t="s">
        <v>882</v>
      </c>
      <c r="H46" s="382"/>
      <c r="I46" s="386" t="s">
        <v>571</v>
      </c>
      <c r="W46" s="500" t="s">
        <v>935</v>
      </c>
      <c r="X46" s="501">
        <v>2</v>
      </c>
      <c r="Y46" s="502">
        <v>44598.041666666664</v>
      </c>
    </row>
    <row r="47" spans="1:25" ht="20">
      <c r="A47" s="383"/>
      <c r="B47" s="383"/>
      <c r="C47" s="383"/>
      <c r="D47" s="383"/>
      <c r="E47" s="383"/>
      <c r="F47" s="387"/>
      <c r="G47" s="386" t="s">
        <v>881</v>
      </c>
      <c r="H47" s="382"/>
      <c r="I47" s="386" t="s">
        <v>571</v>
      </c>
    </row>
    <row r="48" spans="1:25" ht="17.5">
      <c r="A48" s="385"/>
      <c r="B48" s="383"/>
      <c r="C48" s="383"/>
      <c r="D48" s="383"/>
      <c r="E48" s="383"/>
      <c r="F48" s="383"/>
      <c r="G48" s="384"/>
      <c r="H48" s="384"/>
      <c r="I48" s="383"/>
    </row>
  </sheetData>
  <mergeCells count="6">
    <mergeCell ref="L30:V30"/>
    <mergeCell ref="F32:G32"/>
    <mergeCell ref="L35:V35"/>
    <mergeCell ref="F36:G36"/>
    <mergeCell ref="H36:I36"/>
    <mergeCell ref="L36:V36"/>
  </mergeCells>
  <conditionalFormatting sqref="W46:X46 W44:X44 X41:X43 W39:Y39 W40:W43 W45:Y45 Y41:Y44">
    <cfRule type="expression" dxfId="111" priority="15" stopIfTrue="1">
      <formula>$O39="○"</formula>
    </cfRule>
    <cfRule type="expression" dxfId="110" priority="16" stopIfTrue="1">
      <formula>$O39="✕"</formula>
    </cfRule>
  </conditionalFormatting>
  <conditionalFormatting sqref="W40:X40">
    <cfRule type="expression" dxfId="109" priority="13" stopIfTrue="1">
      <formula>$O40="○"</formula>
    </cfRule>
    <cfRule type="expression" dxfId="108" priority="14" stopIfTrue="1">
      <formula>$O40="✕"</formula>
    </cfRule>
  </conditionalFormatting>
  <conditionalFormatting sqref="Y40">
    <cfRule type="expression" dxfId="107" priority="11" stopIfTrue="1">
      <formula>$O40="○"</formula>
    </cfRule>
    <cfRule type="expression" dxfId="106" priority="12" stopIfTrue="1">
      <formula>$O40="✕"</formula>
    </cfRule>
  </conditionalFormatting>
  <conditionalFormatting sqref="W43">
    <cfRule type="expression" dxfId="105" priority="9" stopIfTrue="1">
      <formula>$O43="○"</formula>
    </cfRule>
    <cfRule type="expression" dxfId="104" priority="10" stopIfTrue="1">
      <formula>$O43="✕"</formula>
    </cfRule>
  </conditionalFormatting>
  <conditionalFormatting sqref="W42:X42">
    <cfRule type="expression" dxfId="103" priority="7" stopIfTrue="1">
      <formula>$O42="○"</formula>
    </cfRule>
    <cfRule type="expression" dxfId="102" priority="8" stopIfTrue="1">
      <formula>$O42="✕"</formula>
    </cfRule>
  </conditionalFormatting>
  <conditionalFormatting sqref="Y46">
    <cfRule type="expression" dxfId="101" priority="5" stopIfTrue="1">
      <formula>$O46="○"</formula>
    </cfRule>
    <cfRule type="expression" dxfId="100" priority="6" stopIfTrue="1">
      <formula>$O46="✕"</formula>
    </cfRule>
  </conditionalFormatting>
  <conditionalFormatting sqref="X44">
    <cfRule type="expression" dxfId="99" priority="3" stopIfTrue="1">
      <formula>$O44="○"</formula>
    </cfRule>
    <cfRule type="expression" dxfId="98" priority="4" stopIfTrue="1">
      <formula>$O44="✕"</formula>
    </cfRule>
  </conditionalFormatting>
  <conditionalFormatting sqref="W45">
    <cfRule type="expression" dxfId="97" priority="1" stopIfTrue="1">
      <formula>$O45="○"</formula>
    </cfRule>
    <cfRule type="expression" dxfId="96" priority="2" stopIfTrue="1">
      <formula>$O45="✕"</formula>
    </cfRule>
  </conditionalFormatting>
  <printOptions horizontalCentered="1"/>
  <pageMargins left="0.15748031496062992" right="0" top="0.15748031496062992" bottom="0" header="0.55118110236220474" footer="0.19685039370078741"/>
  <pageSetup paperSize="9" scale="70" firstPageNumber="4294963191" orientation="landscape" r:id="rId1"/>
  <headerFooter alignWithMargins="0">
    <oddHeader>&amp;R&amp;"Calibri"&amp;10&amp;K000000 Confidential&amp;1#_x000D_</oddHead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Z49"/>
  <sheetViews>
    <sheetView topLeftCell="A16" zoomScale="85" zoomScaleNormal="85" zoomScaleSheetLayoutView="75" workbookViewId="0">
      <selection activeCell="C22" sqref="C22"/>
    </sheetView>
  </sheetViews>
  <sheetFormatPr defaultColWidth="9.1796875" defaultRowHeight="12.5"/>
  <cols>
    <col min="1" max="1" width="7.81640625" style="276" customWidth="1"/>
    <col min="2" max="2" width="31.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05"/>
      <c r="I10" s="506"/>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927</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358</v>
      </c>
      <c r="C19" s="437" t="str">
        <f>IF(D19="","",VLOOKUP(B19,Data!$B$5:$L$503,2,FALSE))</f>
        <v>WW38330</v>
      </c>
      <c r="D19" s="356">
        <v>1</v>
      </c>
      <c r="E19" s="357" t="s">
        <v>518</v>
      </c>
      <c r="F19" s="434">
        <f>IF(D19="","",VLOOKUP(B19,Data!$B$5:$L$503,11,FALSE))</f>
        <v>4271.01</v>
      </c>
      <c r="G19" s="436">
        <f t="shared" si="0"/>
        <v>4271.01</v>
      </c>
      <c r="H19" s="435" t="str">
        <f>IF(D19="","",VLOOKUP(B19,Data!$B$5:$D$503,3,FALSE))</f>
        <v>C/T</v>
      </c>
      <c r="I19" s="435" t="str">
        <f>IF(D19="","",VLOOKUP(B19,Data!$B$5:$M$503,12,FALSE))</f>
        <v>Indonesia</v>
      </c>
      <c r="J19" s="424" t="s">
        <v>928</v>
      </c>
      <c r="K19" s="434">
        <f>IF(D19="","",VLOOKUP(B19,Data!$B$5:$E$503,4,FALSE)*D19)</f>
        <v>298</v>
      </c>
      <c r="L19" s="434">
        <f>IF(D19="","",VLOOKUP(B19,Data!$B$5:$F$503,5,FALSE)*D19)</f>
        <v>262</v>
      </c>
      <c r="M19" s="433"/>
      <c r="N19" s="432"/>
      <c r="O19" s="431"/>
      <c r="P19" s="429"/>
      <c r="Q19" s="431"/>
      <c r="R19" s="431"/>
      <c r="S19" s="429"/>
      <c r="T19" s="430"/>
      <c r="U19" s="429"/>
      <c r="V19" s="428">
        <f>IF(D19="","",VLOOKUP(B19,Data!$B$5:$J$503,9,FALSE)*D19)</f>
        <v>1.534</v>
      </c>
    </row>
    <row r="20" spans="1:26" s="329" customFormat="1" ht="21.75" customHeight="1">
      <c r="A20" s="366"/>
      <c r="B20" s="364" t="s">
        <v>719</v>
      </c>
      <c r="C20" s="437" t="str">
        <f>IF(D20="","",VLOOKUP(B20,Data!$B$5:$L$503,2,FALSE))</f>
        <v>VAC9560</v>
      </c>
      <c r="D20" s="356">
        <v>2</v>
      </c>
      <c r="E20" s="365"/>
      <c r="F20" s="434">
        <f>IF(D20="","",VLOOKUP(B20,Data!$B$5:$L$503,11,FALSE))</f>
        <v>2359.85</v>
      </c>
      <c r="G20" s="436">
        <f t="shared" ref="G20" si="1">IF(D20&gt;0,D20*F20,"-")</f>
        <v>4719.7</v>
      </c>
      <c r="H20" s="435" t="str">
        <f>IF(D20="","",VLOOKUP(B20,Data!$B$5:$D$503,3,FALSE))</f>
        <v>C/T</v>
      </c>
      <c r="I20" s="435" t="str">
        <f>IF(D20="","",VLOOKUP(B20,Data!$B$5:$M$503,12,FALSE))</f>
        <v>Indonesia</v>
      </c>
      <c r="J20" s="424" t="s">
        <v>928</v>
      </c>
      <c r="K20" s="434">
        <f>IF(D20="","",VLOOKUP(B20,Data!$B$5:$E$503,4,FALSE)*D20)</f>
        <v>440</v>
      </c>
      <c r="L20" s="434">
        <f>IF(D20="","",VLOOKUP(B20,Data!$B$5:$F$503,5,FALSE)*D20)</f>
        <v>398</v>
      </c>
      <c r="M20" s="433"/>
      <c r="N20" s="432"/>
      <c r="O20" s="431"/>
      <c r="P20" s="429"/>
      <c r="Q20" s="431"/>
      <c r="R20" s="431"/>
      <c r="S20" s="429"/>
      <c r="T20" s="430"/>
      <c r="U20" s="429"/>
      <c r="V20" s="428">
        <f>IF(D20="","",VLOOKUP(B20,Data!$B$5:$J$503,9,FALSE)*D20)</f>
        <v>2.37</v>
      </c>
      <c r="X20" s="499"/>
      <c r="Y20" s="499"/>
    </row>
    <row r="21" spans="1:26" s="329" customFormat="1" ht="21" customHeight="1">
      <c r="A21" s="349"/>
      <c r="B21" s="250" t="s">
        <v>941</v>
      </c>
      <c r="C21" s="427" t="str">
        <f>IF(D21="","",VLOOKUP(B21,Data!$B$5:$L$503,2,FALSE))</f>
        <v/>
      </c>
      <c r="D21" s="348"/>
      <c r="E21" s="357"/>
      <c r="F21" s="423" t="str">
        <f>IF(D21="","",VLOOKUP(B21,Data!$B$5:$L$503,11,FALSE))</f>
        <v/>
      </c>
      <c r="G21" s="426" t="str">
        <f t="shared" si="0"/>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c r="B22" s="364" t="s">
        <v>289</v>
      </c>
      <c r="C22" s="437" t="str">
        <f>IF(D22="","",VLOOKUP(B22,Data!$B$5:$L$503,2,FALSE))</f>
        <v>WW86950</v>
      </c>
      <c r="D22" s="356">
        <v>10</v>
      </c>
      <c r="E22" s="357" t="s">
        <v>895</v>
      </c>
      <c r="F22" s="434">
        <f>IF(D22="","",VLOOKUP(B22,Data!$B$5:$L$503,11,FALSE))</f>
        <v>2010.68</v>
      </c>
      <c r="G22" s="436">
        <f t="shared" si="0"/>
        <v>20106.8</v>
      </c>
      <c r="H22" s="435" t="str">
        <f>IF(D22="","",VLOOKUP(B22,Data!$B$5:$D$503,3,FALSE))</f>
        <v>C/T</v>
      </c>
      <c r="I22" s="435" t="str">
        <f>IF(D22="","",VLOOKUP(B22,Data!$B$5:$M$503,12,FALSE))</f>
        <v>Indonesia</v>
      </c>
      <c r="J22" s="424" t="s">
        <v>942</v>
      </c>
      <c r="K22" s="434">
        <f>IF(D22="","",VLOOKUP(B22,Data!$B$5:$E$503,4,FALSE)*D22)</f>
        <v>2150</v>
      </c>
      <c r="L22" s="434">
        <f>IF(D22="","",VLOOKUP(B22,Data!$B$5:$F$503,5,FALSE)*D22)</f>
        <v>1940</v>
      </c>
      <c r="M22" s="433"/>
      <c r="N22" s="432"/>
      <c r="O22" s="431"/>
      <c r="P22" s="429"/>
      <c r="Q22" s="431"/>
      <c r="R22" s="431"/>
      <c r="S22" s="429"/>
      <c r="T22" s="430"/>
      <c r="U22" s="429"/>
      <c r="V22" s="428">
        <f>IF(D22="","",VLOOKUP(B22,Data!$B$5:$J$503,9,FALSE)*D22)</f>
        <v>11.850000000000001</v>
      </c>
    </row>
    <row r="23" spans="1:26" s="329" customFormat="1" ht="21.75" customHeight="1">
      <c r="A23" s="366"/>
      <c r="B23" s="364" t="s">
        <v>719</v>
      </c>
      <c r="C23" s="437" t="str">
        <f>IF(D23="","",VLOOKUP(B23,Data!$B$5:$L$503,2,FALSE))</f>
        <v>VAC9560</v>
      </c>
      <c r="D23" s="356">
        <v>10</v>
      </c>
      <c r="E23" s="365"/>
      <c r="F23" s="434">
        <f>IF(D23="","",VLOOKUP(B23,Data!$B$5:$L$503,11,FALSE))</f>
        <v>2359.85</v>
      </c>
      <c r="G23" s="436">
        <f t="shared" si="0"/>
        <v>23598.5</v>
      </c>
      <c r="H23" s="435" t="str">
        <f>IF(D23="","",VLOOKUP(B23,Data!$B$5:$D$503,3,FALSE))</f>
        <v>C/T</v>
      </c>
      <c r="I23" s="435" t="str">
        <f>IF(D23="","",VLOOKUP(B23,Data!$B$5:$M$503,12,FALSE))</f>
        <v>Indonesia</v>
      </c>
      <c r="J23" s="424" t="s">
        <v>942</v>
      </c>
      <c r="K23" s="434">
        <f>IF(D23="","",VLOOKUP(B23,Data!$B$5:$E$503,4,FALSE)*D23)</f>
        <v>2200</v>
      </c>
      <c r="L23" s="434">
        <f>IF(D23="","",VLOOKUP(B23,Data!$B$5:$F$503,5,FALSE)*D23)</f>
        <v>1990</v>
      </c>
      <c r="M23" s="433"/>
      <c r="N23" s="432"/>
      <c r="O23" s="431"/>
      <c r="P23" s="429"/>
      <c r="Q23" s="431"/>
      <c r="R23" s="431"/>
      <c r="S23" s="429"/>
      <c r="T23" s="430"/>
      <c r="U23" s="429"/>
      <c r="V23" s="428">
        <f>IF(D23="","",VLOOKUP(B23,Data!$B$5:$J$503,9,FALSE)*D23)</f>
        <v>11.850000000000001</v>
      </c>
      <c r="X23" s="499"/>
      <c r="Y23" s="499"/>
    </row>
    <row r="24" spans="1:26" s="329" customFormat="1" ht="21.75" customHeight="1">
      <c r="A24" s="366"/>
      <c r="B24" s="364" t="s">
        <v>720</v>
      </c>
      <c r="C24" s="437" t="str">
        <f>IF(D24="","",VLOOKUP(B24,Data!$B$5:$L$503,2,FALSE))</f>
        <v>VAC9570</v>
      </c>
      <c r="D24" s="356">
        <v>8</v>
      </c>
      <c r="E24" s="365" t="s">
        <v>523</v>
      </c>
      <c r="F24" s="434">
        <f>IF(D24="","",VLOOKUP(B24,Data!$B$5:$L$503,11,FALSE))</f>
        <v>2540.94</v>
      </c>
      <c r="G24" s="436">
        <f t="shared" si="0"/>
        <v>20327.52</v>
      </c>
      <c r="H24" s="435" t="str">
        <f>IF(D24="","",VLOOKUP(B24,Data!$B$5:$D$503,3,FALSE))</f>
        <v>C/T</v>
      </c>
      <c r="I24" s="435" t="str">
        <f>IF(D24="","",VLOOKUP(B24,Data!$B$5:$M$503,12,FALSE))</f>
        <v>Indonesia</v>
      </c>
      <c r="J24" s="424" t="s">
        <v>942</v>
      </c>
      <c r="K24" s="434">
        <f>IF(D24="","",VLOOKUP(B24,Data!$B$5:$E$503,4,FALSE)*D24)</f>
        <v>2136</v>
      </c>
      <c r="L24" s="434">
        <f>IF(D24="","",VLOOKUP(B24,Data!$B$5:$F$503,5,FALSE)*D24)</f>
        <v>1936</v>
      </c>
      <c r="M24" s="433"/>
      <c r="N24" s="432"/>
      <c r="O24" s="431"/>
      <c r="P24" s="429"/>
      <c r="Q24" s="431"/>
      <c r="R24" s="431"/>
      <c r="S24" s="429"/>
      <c r="T24" s="430"/>
      <c r="U24" s="429"/>
      <c r="V24" s="428">
        <f>IF(D24="","",VLOOKUP(B24,Data!$B$5:$J$503,9,FALSE)*D24)</f>
        <v>11.904</v>
      </c>
      <c r="X24" s="499"/>
      <c r="Y24" s="499"/>
      <c r="Z24" s="499"/>
    </row>
    <row r="25" spans="1:26" s="329" customFormat="1" ht="21.75" customHeight="1">
      <c r="A25" s="366"/>
      <c r="B25" s="364"/>
      <c r="C25" s="437" t="str">
        <f>IF(D25="","",VLOOKUP(B25,Data!$B$5:$L$503,2,FALSE))</f>
        <v/>
      </c>
      <c r="D25" s="356"/>
      <c r="E25" s="365"/>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65"/>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75" customHeight="1">
      <c r="A27" s="366"/>
      <c r="B27" s="364"/>
      <c r="C27" s="437" t="str">
        <f>IF(D27="","",VLOOKUP(B27,Data!$B$5:$L$503,2,FALSE))</f>
        <v/>
      </c>
      <c r="D27" s="356"/>
      <c r="E27" s="365"/>
      <c r="F27" s="434" t="str">
        <f>IF(D27="","",VLOOKUP(B27,Data!$B$5:$L$503,11,FALSE))</f>
        <v/>
      </c>
      <c r="G27" s="436" t="str">
        <f t="shared" si="0"/>
        <v>-</v>
      </c>
      <c r="H27" s="435" t="str">
        <f>IF(D27="","",VLOOKUP(B27,Data!$B$5:$D$503,3,FALSE))</f>
        <v/>
      </c>
      <c r="I27" s="435" t="str">
        <f>IF(D27="","",VLOOKUP(B27,Data!$B$5:$M$503,12,FALSE))</f>
        <v/>
      </c>
      <c r="J27" s="424"/>
      <c r="K27" s="434" t="str">
        <f>IF(D27="","",VLOOKUP(B27,Data!$B$5:$E$503,4,FALSE)*D27)</f>
        <v/>
      </c>
      <c r="L27" s="434" t="str">
        <f>IF(D27="","",VLOOKUP(B27,Data!$B$5:$F$503,5,FALSE)*D27)</f>
        <v/>
      </c>
      <c r="M27" s="433"/>
      <c r="N27" s="432"/>
      <c r="O27" s="431"/>
      <c r="P27" s="429"/>
      <c r="Q27" s="431"/>
      <c r="R27" s="431"/>
      <c r="S27" s="429"/>
      <c r="T27" s="430"/>
      <c r="U27" s="429"/>
      <c r="V27" s="428" t="str">
        <f>IF(D27="","",VLOOKUP(B27,Data!$B$5:$J$503,9,FALSE)*D27)</f>
        <v/>
      </c>
      <c r="X27" s="499"/>
      <c r="Y27" s="499"/>
      <c r="Z27" s="499"/>
    </row>
    <row r="28" spans="1:26" s="329" customFormat="1" ht="23">
      <c r="A28" s="347"/>
      <c r="B28" s="380"/>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SUM(D19:D28)</f>
        <v>31</v>
      </c>
      <c r="E29" s="333"/>
      <c r="F29" s="410"/>
      <c r="G29" s="410">
        <f>SUM(G18:G27)</f>
        <v>73023.53</v>
      </c>
      <c r="H29" s="330"/>
      <c r="I29" s="330"/>
      <c r="J29" s="330"/>
      <c r="K29" s="410">
        <f>SUM(K18:K27)</f>
        <v>7224</v>
      </c>
      <c r="L29" s="410">
        <f>SUM(L18:M27)</f>
        <v>6526</v>
      </c>
      <c r="M29" s="410">
        <f>SUM(M16:M28)</f>
        <v>0</v>
      </c>
      <c r="N29" s="410">
        <f>SUM(N18:N27)</f>
        <v>0</v>
      </c>
      <c r="O29" s="410">
        <f>SUM(O16:O28)</f>
        <v>0</v>
      </c>
      <c r="P29" s="410"/>
      <c r="Q29" s="410"/>
      <c r="R29" s="410"/>
      <c r="S29" s="410"/>
      <c r="T29" s="410">
        <f>SUM(T18:T27)</f>
        <v>0</v>
      </c>
      <c r="U29" s="410">
        <f>SUM(U16:U28)</f>
        <v>0</v>
      </c>
      <c r="V29" s="409">
        <f>SUM(V18:V27)</f>
        <v>39.508000000000003</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5">
      <c r="A33" s="289" t="s">
        <v>521</v>
      </c>
      <c r="C33" s="290"/>
      <c r="F33" s="621"/>
      <c r="G33" s="622"/>
      <c r="H33" s="289"/>
      <c r="I33" s="339"/>
      <c r="J33" s="393" t="s">
        <v>92</v>
      </c>
      <c r="K33" s="393"/>
      <c r="L33" s="397"/>
      <c r="V33" s="396"/>
    </row>
    <row r="34" spans="1:25">
      <c r="A34" s="301"/>
      <c r="B34" s="302"/>
      <c r="C34" s="340"/>
      <c r="D34" s="277" t="s">
        <v>93</v>
      </c>
      <c r="F34" s="401"/>
      <c r="G34" s="400"/>
      <c r="H34" s="289" t="s">
        <v>94</v>
      </c>
      <c r="I34" s="339"/>
      <c r="J34" s="393"/>
      <c r="K34" s="393"/>
      <c r="L34" s="397"/>
      <c r="V34" s="396"/>
    </row>
    <row r="35" spans="1:25" ht="13">
      <c r="A35" s="282" t="s">
        <v>95</v>
      </c>
      <c r="B35" s="296"/>
      <c r="C35" s="284"/>
      <c r="D35" s="277" t="s">
        <v>96</v>
      </c>
      <c r="F35" s="399" t="s">
        <v>97</v>
      </c>
      <c r="G35" s="398"/>
      <c r="H35" s="289" t="s">
        <v>87</v>
      </c>
      <c r="I35" s="339"/>
      <c r="J35" s="393" t="s">
        <v>98</v>
      </c>
      <c r="K35" s="393"/>
      <c r="L35" s="397"/>
      <c r="V35" s="396"/>
    </row>
    <row r="36" spans="1:25"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5">
      <c r="A37" s="301"/>
      <c r="B37" s="302"/>
      <c r="C37" s="303"/>
      <c r="D37" s="341"/>
      <c r="E37" s="302"/>
      <c r="F37" s="616" t="s">
        <v>944</v>
      </c>
      <c r="G37" s="617"/>
      <c r="H37" s="616" t="s">
        <v>943</v>
      </c>
      <c r="I37" s="617"/>
      <c r="J37" s="392" t="s">
        <v>103</v>
      </c>
      <c r="K37" s="392"/>
      <c r="L37" s="618" t="s">
        <v>104</v>
      </c>
      <c r="M37" s="619"/>
      <c r="N37" s="619"/>
      <c r="O37" s="619"/>
      <c r="P37" s="619"/>
      <c r="Q37" s="619"/>
      <c r="R37" s="619"/>
      <c r="S37" s="619"/>
      <c r="T37" s="619"/>
      <c r="U37" s="619"/>
      <c r="V37" s="624"/>
    </row>
    <row r="40" spans="1:25" ht="13">
      <c r="W40" s="500" t="s">
        <v>934</v>
      </c>
      <c r="X40" s="501">
        <v>2</v>
      </c>
      <c r="Y40" s="502">
        <v>44595.041666666664</v>
      </c>
    </row>
    <row r="41" spans="1:25" ht="13">
      <c r="W41" s="500" t="s">
        <v>935</v>
      </c>
      <c r="X41" s="501">
        <v>2</v>
      </c>
      <c r="Y41" s="502">
        <v>44598.041666666664</v>
      </c>
    </row>
    <row r="42" spans="1:25" ht="13">
      <c r="W42" s="500" t="s">
        <v>935</v>
      </c>
      <c r="X42" s="501">
        <v>2</v>
      </c>
      <c r="Y42" s="502">
        <v>44598.041666666664</v>
      </c>
    </row>
    <row r="43" spans="1:25" ht="18.75" customHeight="1">
      <c r="A43" s="386" t="s">
        <v>883</v>
      </c>
      <c r="B43" s="382"/>
      <c r="C43" s="386" t="s">
        <v>571</v>
      </c>
      <c r="D43" s="389"/>
      <c r="E43" s="389"/>
      <c r="F43" s="388"/>
      <c r="G43" s="386" t="s">
        <v>877</v>
      </c>
      <c r="H43" s="382"/>
      <c r="I43" s="386" t="s">
        <v>571</v>
      </c>
      <c r="W43" s="500" t="s">
        <v>934</v>
      </c>
      <c r="X43" s="501">
        <v>2</v>
      </c>
      <c r="Y43" s="502">
        <v>44596.041666666664</v>
      </c>
    </row>
    <row r="44" spans="1:25" ht="20">
      <c r="A44" s="386" t="s">
        <v>884</v>
      </c>
      <c r="B44" s="382"/>
      <c r="C44" s="386" t="s">
        <v>888</v>
      </c>
      <c r="D44" s="389"/>
      <c r="E44" s="389"/>
      <c r="F44" s="388"/>
      <c r="G44" s="390" t="s">
        <v>878</v>
      </c>
      <c r="H44" s="391"/>
      <c r="I44" s="390" t="s">
        <v>888</v>
      </c>
      <c r="W44" s="500" t="s">
        <v>935</v>
      </c>
      <c r="X44" s="501">
        <v>2</v>
      </c>
      <c r="Y44" s="502">
        <v>44598.041666666664</v>
      </c>
    </row>
    <row r="45" spans="1:25" ht="20">
      <c r="A45" s="386" t="s">
        <v>885</v>
      </c>
      <c r="B45" s="382"/>
      <c r="C45" s="386" t="s">
        <v>571</v>
      </c>
      <c r="D45" s="389"/>
      <c r="E45" s="389"/>
      <c r="F45" s="388"/>
      <c r="G45" s="386" t="s">
        <v>879</v>
      </c>
      <c r="H45" s="382"/>
      <c r="I45" s="386" t="s">
        <v>571</v>
      </c>
      <c r="W45" s="500" t="s">
        <v>936</v>
      </c>
      <c r="X45" s="501">
        <v>1</v>
      </c>
      <c r="Y45" s="502">
        <v>44598.041666666664</v>
      </c>
    </row>
    <row r="46" spans="1:25" ht="20">
      <c r="A46" s="386" t="s">
        <v>886</v>
      </c>
      <c r="B46" s="382"/>
      <c r="C46" s="386" t="s">
        <v>571</v>
      </c>
      <c r="D46" s="389"/>
      <c r="E46" s="389"/>
      <c r="F46" s="388"/>
      <c r="G46" s="386" t="s">
        <v>880</v>
      </c>
      <c r="H46" s="382"/>
      <c r="I46" s="386" t="s">
        <v>571</v>
      </c>
      <c r="W46" s="500" t="s">
        <v>934</v>
      </c>
      <c r="X46" s="501">
        <v>2</v>
      </c>
      <c r="Y46" s="502">
        <v>44596.041666666664</v>
      </c>
    </row>
    <row r="47" spans="1:25" ht="20">
      <c r="A47" s="386" t="s">
        <v>887</v>
      </c>
      <c r="B47" s="382"/>
      <c r="C47" s="386" t="s">
        <v>571</v>
      </c>
      <c r="D47" s="389"/>
      <c r="E47" s="389"/>
      <c r="F47" s="388"/>
      <c r="G47" s="386" t="s">
        <v>882</v>
      </c>
      <c r="H47" s="382"/>
      <c r="I47" s="386" t="s">
        <v>571</v>
      </c>
      <c r="W47" s="500" t="s">
        <v>935</v>
      </c>
      <c r="X47" s="501">
        <v>2</v>
      </c>
      <c r="Y47" s="502">
        <v>44598.041666666664</v>
      </c>
    </row>
    <row r="48" spans="1:25"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conditionalFormatting sqref="W47:X47 W45:X45 X42:X44 W40:Y40 W41:W44 W46:Y46 Y42:Y45">
    <cfRule type="expression" dxfId="95" priority="15" stopIfTrue="1">
      <formula>$O40="○"</formula>
    </cfRule>
    <cfRule type="expression" dxfId="94" priority="16" stopIfTrue="1">
      <formula>$O40="✕"</formula>
    </cfRule>
  </conditionalFormatting>
  <conditionalFormatting sqref="W41:X41">
    <cfRule type="expression" dxfId="93" priority="13" stopIfTrue="1">
      <formula>$O41="○"</formula>
    </cfRule>
    <cfRule type="expression" dxfId="92" priority="14" stopIfTrue="1">
      <formula>$O41="✕"</formula>
    </cfRule>
  </conditionalFormatting>
  <conditionalFormatting sqref="Y41">
    <cfRule type="expression" dxfId="91" priority="11" stopIfTrue="1">
      <formula>$O41="○"</formula>
    </cfRule>
    <cfRule type="expression" dxfId="90" priority="12" stopIfTrue="1">
      <formula>$O41="✕"</formula>
    </cfRule>
  </conditionalFormatting>
  <conditionalFormatting sqref="W44">
    <cfRule type="expression" dxfId="89" priority="9" stopIfTrue="1">
      <formula>$O44="○"</formula>
    </cfRule>
    <cfRule type="expression" dxfId="88" priority="10" stopIfTrue="1">
      <formula>$O44="✕"</formula>
    </cfRule>
  </conditionalFormatting>
  <conditionalFormatting sqref="W43:X43">
    <cfRule type="expression" dxfId="87" priority="7" stopIfTrue="1">
      <formula>$O43="○"</formula>
    </cfRule>
    <cfRule type="expression" dxfId="86" priority="8" stopIfTrue="1">
      <formula>$O43="✕"</formula>
    </cfRule>
  </conditionalFormatting>
  <conditionalFormatting sqref="Y47">
    <cfRule type="expression" dxfId="85" priority="5" stopIfTrue="1">
      <formula>$O47="○"</formula>
    </cfRule>
    <cfRule type="expression" dxfId="84" priority="6" stopIfTrue="1">
      <formula>$O47="✕"</formula>
    </cfRule>
  </conditionalFormatting>
  <conditionalFormatting sqref="X45">
    <cfRule type="expression" dxfId="83" priority="3" stopIfTrue="1">
      <formula>$O45="○"</formula>
    </cfRule>
    <cfRule type="expression" dxfId="82" priority="4" stopIfTrue="1">
      <formula>$O45="✕"</formula>
    </cfRule>
  </conditionalFormatting>
  <conditionalFormatting sqref="W46">
    <cfRule type="expression" dxfId="81" priority="1" stopIfTrue="1">
      <formula>$O46="○"</formula>
    </cfRule>
    <cfRule type="expression" dxfId="80" priority="2" stopIfTrue="1">
      <formula>$O46="✕"</formula>
    </cfRule>
  </conditionalFormatting>
  <printOptions horizontalCentered="1"/>
  <pageMargins left="0.15748031496062992" right="0" top="0.15748031496062992" bottom="0" header="0.55118110236220474" footer="0.19685039370078741"/>
  <pageSetup paperSize="9" scale="70" firstPageNumber="4294963191" orientation="landscape" r:id="rId1"/>
  <headerFooter alignWithMargins="0">
    <oddHeader>&amp;R&amp;"Calibri"&amp;10&amp;K000000 Confidential&amp;1#_x000D_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66" bestFit="1" customWidth="1"/>
    <col min="7" max="7" width="27.1796875" style="166" bestFit="1" customWidth="1"/>
    <col min="8" max="9" width="10.1796875" style="4" customWidth="1"/>
    <col min="10" max="11" width="10.1796875" style="166" customWidth="1"/>
    <col min="12" max="20" width="10.1796875" style="4" customWidth="1"/>
    <col min="21" max="21" width="10.1796875" style="167" customWidth="1"/>
    <col min="22" max="22" width="9.1796875" style="4" bestFit="1"/>
    <col min="23" max="16384" width="9.1796875" style="4"/>
  </cols>
  <sheetData>
    <row r="2" spans="1:7" ht="26" customHeight="1">
      <c r="A2" s="598" t="s">
        <v>416</v>
      </c>
      <c r="B2" s="178" t="s">
        <v>413</v>
      </c>
      <c r="C2" s="178" t="s">
        <v>414</v>
      </c>
      <c r="D2" s="178" t="s">
        <v>415</v>
      </c>
      <c r="E2" s="178" t="s">
        <v>421</v>
      </c>
      <c r="F2" s="600" t="s">
        <v>422</v>
      </c>
      <c r="G2" s="600" t="s">
        <v>458</v>
      </c>
    </row>
    <row r="3" spans="1:7" ht="23.75" customHeight="1">
      <c r="A3" s="599"/>
      <c r="B3" s="179" t="s">
        <v>417</v>
      </c>
      <c r="C3" s="179" t="s">
        <v>417</v>
      </c>
      <c r="D3" s="179" t="s">
        <v>417</v>
      </c>
      <c r="E3" s="179" t="s">
        <v>74</v>
      </c>
      <c r="F3" s="601"/>
      <c r="G3" s="601"/>
    </row>
    <row r="4" spans="1:7" ht="23" customHeight="1">
      <c r="A4" s="168" t="s">
        <v>418</v>
      </c>
      <c r="B4" s="169">
        <v>5919</v>
      </c>
      <c r="C4" s="169">
        <v>2340</v>
      </c>
      <c r="D4" s="169">
        <v>2380</v>
      </c>
      <c r="E4" s="170">
        <f>B4*C4*D4/1000000</f>
        <v>32964.094799999999</v>
      </c>
      <c r="F4" s="176" t="s">
        <v>456</v>
      </c>
      <c r="G4" s="176" t="s">
        <v>459</v>
      </c>
    </row>
    <row r="5" spans="1:7" ht="25.25" customHeight="1">
      <c r="A5" s="168"/>
      <c r="B5" s="169"/>
      <c r="C5" s="169"/>
      <c r="D5" s="169"/>
      <c r="E5" s="170"/>
      <c r="F5" s="176"/>
      <c r="G5" s="177"/>
    </row>
    <row r="6" spans="1:7" ht="20">
      <c r="A6" s="168" t="s">
        <v>419</v>
      </c>
      <c r="B6" s="169">
        <v>12045</v>
      </c>
      <c r="C6" s="169">
        <v>2309</v>
      </c>
      <c r="D6" s="169">
        <v>2379</v>
      </c>
      <c r="E6" s="170">
        <f>B6*C6*D6/1000000</f>
        <v>66164.521995000003</v>
      </c>
      <c r="F6" s="176" t="s">
        <v>457</v>
      </c>
      <c r="G6" s="176" t="s">
        <v>460</v>
      </c>
    </row>
    <row r="7" spans="1:7" ht="23.75" customHeight="1">
      <c r="A7" s="168"/>
      <c r="B7" s="169"/>
      <c r="C7" s="169"/>
      <c r="D7" s="169"/>
      <c r="E7" s="170"/>
      <c r="F7" s="171"/>
      <c r="G7" s="171"/>
    </row>
    <row r="8" spans="1:7" ht="23.75" customHeight="1">
      <c r="A8" s="168" t="s">
        <v>420</v>
      </c>
      <c r="B8" s="169">
        <v>12056</v>
      </c>
      <c r="C8" s="169">
        <v>2347</v>
      </c>
      <c r="D8" s="169">
        <v>2684</v>
      </c>
      <c r="E8" s="169">
        <f>B8*C8*D8/1000000</f>
        <v>75944.939488000004</v>
      </c>
      <c r="F8" s="171"/>
      <c r="G8" s="171"/>
    </row>
    <row r="12" spans="1:7" ht="15.5">
      <c r="A12" s="172" t="s">
        <v>423</v>
      </c>
    </row>
    <row r="13" spans="1:7" ht="15.5">
      <c r="A13" s="172"/>
    </row>
    <row r="14" spans="1:7" ht="15.5">
      <c r="A14" s="172" t="s">
        <v>424</v>
      </c>
    </row>
    <row r="15" spans="1:7" ht="15.5">
      <c r="A15" s="172"/>
    </row>
    <row r="16" spans="1:7" ht="15.5">
      <c r="A16" s="172" t="s">
        <v>425</v>
      </c>
    </row>
    <row r="17" spans="1:6" ht="15.5">
      <c r="A17" s="172" t="s">
        <v>426</v>
      </c>
    </row>
    <row r="18" spans="1:6" ht="15.5">
      <c r="A18" s="172"/>
    </row>
    <row r="19" spans="1:6" ht="15.5">
      <c r="A19" s="172" t="s">
        <v>427</v>
      </c>
    </row>
    <row r="20" spans="1:6" ht="15.5">
      <c r="A20" s="172" t="s">
        <v>428</v>
      </c>
    </row>
    <row r="21" spans="1:6" ht="15.5">
      <c r="A21" s="172" t="s">
        <v>429</v>
      </c>
    </row>
    <row r="22" spans="1:6" ht="15.5">
      <c r="A22" s="172" t="s">
        <v>430</v>
      </c>
    </row>
    <row r="23" spans="1:6" ht="15.5">
      <c r="A23" s="172" t="s">
        <v>431</v>
      </c>
    </row>
    <row r="24" spans="1:6" ht="15.5">
      <c r="A24" s="180" t="s">
        <v>432</v>
      </c>
      <c r="B24" s="181"/>
      <c r="C24" s="181"/>
      <c r="D24" s="181"/>
      <c r="E24" s="181"/>
      <c r="F24" s="182"/>
    </row>
    <row r="25" spans="1:6" ht="15.5">
      <c r="A25" s="180" t="s">
        <v>433</v>
      </c>
      <c r="B25" s="181"/>
      <c r="C25" s="181"/>
      <c r="D25" s="181"/>
      <c r="E25" s="181"/>
      <c r="F25" s="182"/>
    </row>
    <row r="26" spans="1:6" ht="15.5">
      <c r="A26" s="180" t="s">
        <v>434</v>
      </c>
      <c r="B26" s="181"/>
      <c r="C26" s="181"/>
      <c r="D26" s="181"/>
      <c r="E26" s="181"/>
      <c r="F26" s="182"/>
    </row>
    <row r="27" spans="1:6" ht="15.5">
      <c r="A27" s="180" t="s">
        <v>435</v>
      </c>
      <c r="B27" s="181"/>
      <c r="C27" s="181"/>
      <c r="D27" s="181"/>
      <c r="E27" s="181"/>
      <c r="F27" s="182"/>
    </row>
    <row r="28" spans="1:6" ht="15.5">
      <c r="A28" s="180" t="s">
        <v>436</v>
      </c>
      <c r="B28" s="181"/>
      <c r="C28" s="181"/>
      <c r="D28" s="181"/>
      <c r="E28" s="181"/>
      <c r="F28" s="182"/>
    </row>
    <row r="29" spans="1:6" ht="15.5">
      <c r="A29" s="172" t="s">
        <v>437</v>
      </c>
    </row>
    <row r="30" spans="1:6" ht="15.5">
      <c r="A30" s="172"/>
    </row>
    <row r="31" spans="1:6" ht="15.5">
      <c r="A31" s="172" t="s">
        <v>438</v>
      </c>
    </row>
    <row r="32" spans="1:6" ht="15.5">
      <c r="A32" s="172" t="s">
        <v>439</v>
      </c>
    </row>
    <row r="33" spans="1:6" ht="15.5">
      <c r="A33" s="172" t="s">
        <v>440</v>
      </c>
    </row>
    <row r="34" spans="1:6" ht="15.5">
      <c r="A34" s="172" t="s">
        <v>441</v>
      </c>
    </row>
    <row r="35" spans="1:6" ht="15.5">
      <c r="A35" s="172" t="s">
        <v>442</v>
      </c>
    </row>
    <row r="36" spans="1:6" ht="15.5">
      <c r="A36" s="172" t="s">
        <v>443</v>
      </c>
    </row>
    <row r="37" spans="1:6" ht="15.5">
      <c r="A37" s="172"/>
    </row>
    <row r="38" spans="1:6" ht="15.5">
      <c r="A38" s="172" t="s">
        <v>444</v>
      </c>
    </row>
    <row r="39" spans="1:6" ht="15.5">
      <c r="A39" s="172" t="s">
        <v>445</v>
      </c>
    </row>
    <row r="40" spans="1:6" ht="15.5">
      <c r="A40" s="172" t="s">
        <v>446</v>
      </c>
    </row>
    <row r="41" spans="1:6" ht="15.5">
      <c r="A41" s="172" t="s">
        <v>447</v>
      </c>
    </row>
    <row r="42" spans="1:6" ht="15.5">
      <c r="A42" s="172"/>
    </row>
    <row r="43" spans="1:6" ht="15.5">
      <c r="A43" s="172" t="s">
        <v>448</v>
      </c>
    </row>
    <row r="44" spans="1:6" ht="15.5">
      <c r="A44" s="173" t="s">
        <v>449</v>
      </c>
      <c r="B44" s="174"/>
      <c r="C44" s="174"/>
      <c r="D44" s="174"/>
      <c r="E44" s="174"/>
      <c r="F44" s="175"/>
    </row>
    <row r="45" spans="1:6" ht="15.5">
      <c r="A45" s="172"/>
    </row>
    <row r="46" spans="1:6" ht="15.5">
      <c r="A46" s="172" t="s">
        <v>450</v>
      </c>
    </row>
    <row r="47" spans="1:6" ht="15.5">
      <c r="A47" s="172" t="s">
        <v>451</v>
      </c>
    </row>
    <row r="48" spans="1:6" ht="15.5">
      <c r="A48" s="172" t="s">
        <v>452</v>
      </c>
    </row>
    <row r="49" spans="1:1" ht="15.5">
      <c r="A49" s="172" t="s">
        <v>453</v>
      </c>
    </row>
    <row r="50" spans="1:1" ht="15.5">
      <c r="A50" s="172" t="s">
        <v>454</v>
      </c>
    </row>
    <row r="51" spans="1:1" ht="15.5">
      <c r="A51" s="172"/>
    </row>
    <row r="52" spans="1:1" ht="15.5">
      <c r="A52" s="172" t="s">
        <v>455</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oddHeader>&amp;R&amp;"Calibri"&amp;10&amp;K000000 Confidential&amp;1#_x000D_</oddHeader>
  </headerFooter>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Z52"/>
  <sheetViews>
    <sheetView topLeftCell="C1" zoomScale="85" zoomScaleNormal="85" zoomScaleSheetLayoutView="75" workbookViewId="0">
      <selection activeCell="C22" sqref="C22"/>
    </sheetView>
  </sheetViews>
  <sheetFormatPr defaultColWidth="9.1796875" defaultRowHeight="12.5"/>
  <cols>
    <col min="1" max="1" width="7.81640625" style="276" customWidth="1"/>
    <col min="2" max="2" width="31.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07"/>
      <c r="I10" s="508"/>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927</v>
      </c>
      <c r="C18" s="427" t="str">
        <f>IF(D18="","",VLOOKUP(B18,Data!$B$5:$L$503,2,FALSE))</f>
        <v/>
      </c>
      <c r="D18" s="348"/>
      <c r="E18" s="357"/>
      <c r="F18" s="423" t="str">
        <f>IF(D18="","",VLOOKUP(B18,Data!$B$5:$L$503,11,FALSE))</f>
        <v/>
      </c>
      <c r="G18" s="426" t="str">
        <f t="shared" ref="G18:G30"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358</v>
      </c>
      <c r="C19" s="437" t="str">
        <f>IF(D19="","",VLOOKUP(B19,Data!$B$5:$L$503,2,FALSE))</f>
        <v>WW38330</v>
      </c>
      <c r="D19" s="356">
        <v>1</v>
      </c>
      <c r="E19" s="357" t="s">
        <v>518</v>
      </c>
      <c r="F19" s="434">
        <f>IF(D19="","",VLOOKUP(B19,Data!$B$5:$L$503,11,FALSE))</f>
        <v>4271.01</v>
      </c>
      <c r="G19" s="436">
        <f t="shared" ref="G19:G21" si="1">IF(D19&gt;0,D19*F19,"-")</f>
        <v>4271.01</v>
      </c>
      <c r="H19" s="435" t="str">
        <f>IF(D19="","",VLOOKUP(B19,Data!$B$5:$D$503,3,FALSE))</f>
        <v>C/T</v>
      </c>
      <c r="I19" s="435" t="str">
        <f>IF(D19="","",VLOOKUP(B19,Data!$B$5:$M$503,12,FALSE))</f>
        <v>Indonesia</v>
      </c>
      <c r="J19" s="424" t="s">
        <v>928</v>
      </c>
      <c r="K19" s="434">
        <f>IF(D19="","",VLOOKUP(B19,Data!$B$5:$E$503,4,FALSE)*D19)</f>
        <v>298</v>
      </c>
      <c r="L19" s="434">
        <f>IF(D19="","",VLOOKUP(B19,Data!$B$5:$F$503,5,FALSE)*D19)</f>
        <v>262</v>
      </c>
      <c r="M19" s="433"/>
      <c r="N19" s="432"/>
      <c r="O19" s="431"/>
      <c r="P19" s="429"/>
      <c r="Q19" s="431"/>
      <c r="R19" s="431"/>
      <c r="S19" s="429"/>
      <c r="T19" s="430"/>
      <c r="U19" s="429"/>
      <c r="V19" s="428">
        <f>IF(D19="","",VLOOKUP(B19,Data!$B$5:$J$503,9,FALSE)*D19)</f>
        <v>1.534</v>
      </c>
    </row>
    <row r="20" spans="1:26" s="329" customFormat="1" ht="21.75" customHeight="1">
      <c r="A20" s="366">
        <v>2</v>
      </c>
      <c r="B20" s="364" t="s">
        <v>89</v>
      </c>
      <c r="C20" s="437" t="str">
        <f>IF(D20="","",VLOOKUP(B20,Data!$B$5:$L$503,2,FALSE))</f>
        <v>ZU14120</v>
      </c>
      <c r="D20" s="356">
        <v>1</v>
      </c>
      <c r="E20" s="357"/>
      <c r="F20" s="434">
        <f>IF(D20="","",VLOOKUP(B20,Data!$B$5:$L$503,11,FALSE))</f>
        <v>2435.66</v>
      </c>
      <c r="G20" s="436">
        <f t="shared" si="1"/>
        <v>2435.66</v>
      </c>
      <c r="H20" s="435" t="str">
        <f>IF(D20="","",VLOOKUP(B20,Data!$B$5:$D$503,3,FALSE))</f>
        <v>C/T</v>
      </c>
      <c r="I20" s="435" t="str">
        <f>IF(D20="","",VLOOKUP(B20,Data!$B$5:$M$503,12,FALSE))</f>
        <v>Indonesia</v>
      </c>
      <c r="J20" s="424" t="s">
        <v>928</v>
      </c>
      <c r="K20" s="434">
        <f>IF(D20="","",VLOOKUP(B20,Data!$B$5:$E$503,4,FALSE)*D20)</f>
        <v>215</v>
      </c>
      <c r="L20" s="434">
        <f>IF(D20="","",VLOOKUP(B20,Data!$B$5:$F$503,5,FALSE)*D20)</f>
        <v>194</v>
      </c>
      <c r="M20" s="433"/>
      <c r="N20" s="432"/>
      <c r="O20" s="431"/>
      <c r="P20" s="429"/>
      <c r="Q20" s="431"/>
      <c r="R20" s="431"/>
      <c r="S20" s="429"/>
      <c r="T20" s="430"/>
      <c r="U20" s="429"/>
      <c r="V20" s="428">
        <f>IF(D20="","",VLOOKUP(B20,Data!$B$5:$J$503,9,FALSE)*D20)</f>
        <v>1.1850000000000001</v>
      </c>
    </row>
    <row r="21" spans="1:26" s="329" customFormat="1" ht="21.75" customHeight="1">
      <c r="A21" s="366">
        <v>3</v>
      </c>
      <c r="B21" s="364" t="s">
        <v>783</v>
      </c>
      <c r="C21" s="437" t="str">
        <f>IF(D21="","",VLOOKUP(B21,Data!$B$5:$L$503,2,FALSE))</f>
        <v>VAD6720</v>
      </c>
      <c r="D21" s="356">
        <v>3</v>
      </c>
      <c r="E21" s="357" t="s">
        <v>895</v>
      </c>
      <c r="F21" s="434">
        <f>IF(D21="","",VLOOKUP(B21,Data!$B$5:$L$503,11,FALSE))</f>
        <v>2784.32</v>
      </c>
      <c r="G21" s="436">
        <f t="shared" si="1"/>
        <v>8352.9600000000009</v>
      </c>
      <c r="H21" s="435" t="str">
        <f>IF(D21="","",VLOOKUP(B21,Data!$B$5:$D$503,3,FALSE))</f>
        <v>C/T</v>
      </c>
      <c r="I21" s="435" t="str">
        <f>IF(D21="","",VLOOKUP(B21,Data!$B$5:$M$503,12,FALSE))</f>
        <v>Indonesia</v>
      </c>
      <c r="J21" s="424" t="s">
        <v>928</v>
      </c>
      <c r="K21" s="434">
        <f>IF(D21="","",VLOOKUP(B21,Data!$B$5:$E$503,4,FALSE)*D21)</f>
        <v>660</v>
      </c>
      <c r="L21" s="434">
        <f>IF(D21="","",VLOOKUP(B21,Data!$B$5:$F$503,5,FALSE)*D21)</f>
        <v>582</v>
      </c>
      <c r="M21" s="433"/>
      <c r="N21" s="432"/>
      <c r="O21" s="431"/>
      <c r="P21" s="429"/>
      <c r="Q21" s="431"/>
      <c r="R21" s="431"/>
      <c r="S21" s="429"/>
      <c r="T21" s="430"/>
      <c r="U21" s="429"/>
      <c r="V21" s="428">
        <f>IF(D21="","",VLOOKUP(B21,Data!$B$5:$J$503,9,FALSE)*D21)</f>
        <v>3.5550000000000002</v>
      </c>
    </row>
    <row r="22" spans="1:26" s="329" customFormat="1" ht="21" customHeight="1">
      <c r="A22" s="349"/>
      <c r="B22" s="250" t="s">
        <v>941</v>
      </c>
      <c r="C22" s="427" t="str">
        <f>IF(D22="","",VLOOKUP(B22,Data!$B$5:$L$503,2,FALSE))</f>
        <v/>
      </c>
      <c r="D22" s="348"/>
      <c r="E22" s="365"/>
      <c r="F22" s="423" t="str">
        <f>IF(D22="","",VLOOKUP(B22,Data!$B$5:$L$503,11,FALSE))</f>
        <v/>
      </c>
      <c r="G22" s="426" t="str">
        <f t="shared" si="0"/>
        <v>-</v>
      </c>
      <c r="H22" s="425" t="str">
        <f>IF(D22="","",VLOOKUP(B22,Data!$B$5:$D$503,3,FALSE))</f>
        <v/>
      </c>
      <c r="I22" s="425" t="str">
        <f>IF(D22="","",VLOOKUP(B22,Data!$B$5:$M$503,12,FALSE))</f>
        <v/>
      </c>
      <c r="J22" s="438"/>
      <c r="K22" s="423" t="str">
        <f>IF(D22="","",VLOOKUP(B22,Data!$B$5:$E$503,4,FALSE)*D22)</f>
        <v/>
      </c>
      <c r="L22" s="423" t="str">
        <f>IF(D22="","",VLOOKUP(B22,Data!$B$5:$F$503,5,FALSE)*D22)</f>
        <v/>
      </c>
      <c r="M22" s="422"/>
      <c r="N22" s="421"/>
      <c r="O22" s="420"/>
      <c r="P22" s="418"/>
      <c r="Q22" s="420"/>
      <c r="R22" s="420"/>
      <c r="S22" s="418"/>
      <c r="T22" s="419"/>
      <c r="U22" s="418"/>
      <c r="V22" s="417" t="str">
        <f>IF(D22="","",VLOOKUP(B22,Data!$B$5:$J$503,9,FALSE)*D22)</f>
        <v/>
      </c>
    </row>
    <row r="23" spans="1:26" s="329" customFormat="1" ht="21.75" customHeight="1">
      <c r="A23" s="366">
        <v>4</v>
      </c>
      <c r="B23" s="364" t="s">
        <v>358</v>
      </c>
      <c r="C23" s="437" t="str">
        <f>IF(D23="","",VLOOKUP(B23,Data!$B$5:$L$503,2,FALSE))</f>
        <v>WW38330</v>
      </c>
      <c r="D23" s="356">
        <v>1</v>
      </c>
      <c r="E23" s="365" t="s">
        <v>523</v>
      </c>
      <c r="F23" s="434">
        <f>IF(D23="","",VLOOKUP(B23,Data!$B$5:$L$503,11,FALSE))</f>
        <v>4271.01</v>
      </c>
      <c r="G23" s="436">
        <f t="shared" si="0"/>
        <v>4271.01</v>
      </c>
      <c r="H23" s="435" t="str">
        <f>IF(D23="","",VLOOKUP(B23,Data!$B$5:$D$503,3,FALSE))</f>
        <v>C/T</v>
      </c>
      <c r="I23" s="435" t="str">
        <f>IF(D23="","",VLOOKUP(B23,Data!$B$5:$M$503,12,FALSE))</f>
        <v>Indonesia</v>
      </c>
      <c r="J23" s="424" t="s">
        <v>942</v>
      </c>
      <c r="K23" s="434">
        <f>IF(D23="","",VLOOKUP(B23,Data!$B$5:$E$503,4,FALSE)*D23)</f>
        <v>298</v>
      </c>
      <c r="L23" s="434">
        <f>IF(D23="","",VLOOKUP(B23,Data!$B$5:$F$503,5,FALSE)*D23)</f>
        <v>262</v>
      </c>
      <c r="M23" s="433"/>
      <c r="N23" s="432"/>
      <c r="O23" s="431"/>
      <c r="P23" s="429"/>
      <c r="Q23" s="431"/>
      <c r="R23" s="431"/>
      <c r="S23" s="429"/>
      <c r="T23" s="430"/>
      <c r="U23" s="429"/>
      <c r="V23" s="428">
        <f>IF(D23="","",VLOOKUP(B23,Data!$B$5:$J$503,9,FALSE)*D23)</f>
        <v>1.534</v>
      </c>
    </row>
    <row r="24" spans="1:26" s="329" customFormat="1" ht="21.75" customHeight="1">
      <c r="A24" s="366">
        <v>5</v>
      </c>
      <c r="B24" s="364" t="s">
        <v>289</v>
      </c>
      <c r="C24" s="437" t="str">
        <f>IF(D24="","",VLOOKUP(B24,Data!$B$5:$L$503,2,FALSE))</f>
        <v>WW86950</v>
      </c>
      <c r="D24" s="356">
        <v>10</v>
      </c>
      <c r="E24" s="365"/>
      <c r="F24" s="434">
        <f>IF(D24="","",VLOOKUP(B24,Data!$B$5:$L$503,11,FALSE))</f>
        <v>2010.68</v>
      </c>
      <c r="G24" s="436">
        <f t="shared" si="0"/>
        <v>20106.8</v>
      </c>
      <c r="H24" s="435" t="str">
        <f>IF(D24="","",VLOOKUP(B24,Data!$B$5:$D$503,3,FALSE))</f>
        <v>C/T</v>
      </c>
      <c r="I24" s="435" t="str">
        <f>IF(D24="","",VLOOKUP(B24,Data!$B$5:$M$503,12,FALSE))</f>
        <v>Indonesia</v>
      </c>
      <c r="J24" s="424" t="s">
        <v>942</v>
      </c>
      <c r="K24" s="434">
        <f>IF(D24="","",VLOOKUP(B24,Data!$B$5:$E$503,4,FALSE)*D24)</f>
        <v>2150</v>
      </c>
      <c r="L24" s="434">
        <f>IF(D24="","",VLOOKUP(B24,Data!$B$5:$F$503,5,FALSE)*D24)</f>
        <v>1940</v>
      </c>
      <c r="M24" s="433"/>
      <c r="N24" s="432"/>
      <c r="O24" s="431"/>
      <c r="P24" s="429"/>
      <c r="Q24" s="431"/>
      <c r="R24" s="431"/>
      <c r="S24" s="429"/>
      <c r="T24" s="430"/>
      <c r="U24" s="429"/>
      <c r="V24" s="428">
        <f>IF(D24="","",VLOOKUP(B24,Data!$B$5:$J$503,9,FALSE)*D24)</f>
        <v>11.850000000000001</v>
      </c>
      <c r="X24" s="499"/>
      <c r="Y24" s="499"/>
    </row>
    <row r="25" spans="1:26" s="329" customFormat="1" ht="21.75" customHeight="1">
      <c r="A25" s="366">
        <v>6</v>
      </c>
      <c r="B25" s="364" t="s">
        <v>89</v>
      </c>
      <c r="C25" s="437" t="str">
        <f>IF(D25="","",VLOOKUP(B25,Data!$B$5:$L$503,2,FALSE))</f>
        <v>ZU14120</v>
      </c>
      <c r="D25" s="356">
        <v>1</v>
      </c>
      <c r="E25" s="365"/>
      <c r="F25" s="434">
        <f>IF(D25="","",VLOOKUP(B25,Data!$B$5:$L$503,11,FALSE))</f>
        <v>2435.66</v>
      </c>
      <c r="G25" s="436">
        <f t="shared" ref="G25:G28" si="2">IF(D25&gt;0,D25*F25,"-")</f>
        <v>2435.66</v>
      </c>
      <c r="H25" s="435" t="str">
        <f>IF(D25="","",VLOOKUP(B25,Data!$B$5:$D$503,3,FALSE))</f>
        <v>C/T</v>
      </c>
      <c r="I25" s="435" t="str">
        <f>IF(D25="","",VLOOKUP(B25,Data!$B$5:$M$503,12,FALSE))</f>
        <v>Indonesia</v>
      </c>
      <c r="J25" s="424" t="s">
        <v>942</v>
      </c>
      <c r="K25" s="434">
        <f>IF(D25="","",VLOOKUP(B25,Data!$B$5:$E$503,4,FALSE)*D25)</f>
        <v>215</v>
      </c>
      <c r="L25" s="434">
        <f>IF(D25="","",VLOOKUP(B25,Data!$B$5:$F$503,5,FALSE)*D25)</f>
        <v>194</v>
      </c>
      <c r="M25" s="433"/>
      <c r="N25" s="432"/>
      <c r="O25" s="431"/>
      <c r="P25" s="429"/>
      <c r="Q25" s="431"/>
      <c r="R25" s="431"/>
      <c r="S25" s="429"/>
      <c r="T25" s="430"/>
      <c r="U25" s="429"/>
      <c r="V25" s="428">
        <f>IF(D25="","",VLOOKUP(B25,Data!$B$5:$J$503,9,FALSE)*D25)</f>
        <v>1.1850000000000001</v>
      </c>
      <c r="X25" s="499"/>
      <c r="Y25" s="499"/>
      <c r="Z25" s="499"/>
    </row>
    <row r="26" spans="1:26" s="329" customFormat="1" ht="21.75" customHeight="1">
      <c r="A26" s="366">
        <v>7</v>
      </c>
      <c r="B26" s="364" t="s">
        <v>719</v>
      </c>
      <c r="C26" s="437" t="str">
        <f>IF(D26="","",VLOOKUP(B26,Data!$B$5:$L$503,2,FALSE))</f>
        <v>VAC9560</v>
      </c>
      <c r="D26" s="356">
        <v>18</v>
      </c>
      <c r="E26" s="365"/>
      <c r="F26" s="434">
        <f>IF(D26="","",VLOOKUP(B26,Data!$B$5:$L$503,11,FALSE))</f>
        <v>2359.85</v>
      </c>
      <c r="G26" s="436">
        <f t="shared" si="2"/>
        <v>42477.299999999996</v>
      </c>
      <c r="H26" s="435" t="str">
        <f>IF(D26="","",VLOOKUP(B26,Data!$B$5:$D$503,3,FALSE))</f>
        <v>C/T</v>
      </c>
      <c r="I26" s="435" t="str">
        <f>IF(D26="","",VLOOKUP(B26,Data!$B$5:$M$503,12,FALSE))</f>
        <v>Indonesia</v>
      </c>
      <c r="J26" s="424" t="s">
        <v>942</v>
      </c>
      <c r="K26" s="434">
        <f>IF(D26="","",VLOOKUP(B26,Data!$B$5:$E$503,4,FALSE)*D26)</f>
        <v>3960</v>
      </c>
      <c r="L26" s="434">
        <f>IF(D26="","",VLOOKUP(B26,Data!$B$5:$F$503,5,FALSE)*D26)</f>
        <v>3582</v>
      </c>
      <c r="M26" s="433"/>
      <c r="N26" s="432"/>
      <c r="O26" s="431"/>
      <c r="P26" s="429"/>
      <c r="Q26" s="431"/>
      <c r="R26" s="431"/>
      <c r="S26" s="429"/>
      <c r="T26" s="430"/>
      <c r="U26" s="429"/>
      <c r="V26" s="428">
        <f>IF(D26="","",VLOOKUP(B26,Data!$B$5:$J$503,9,FALSE)*D26)</f>
        <v>21.330000000000002</v>
      </c>
      <c r="X26" s="499"/>
      <c r="Y26" s="499"/>
      <c r="Z26" s="499"/>
    </row>
    <row r="27" spans="1:26" s="329" customFormat="1" ht="21.75" customHeight="1">
      <c r="A27" s="366">
        <v>8</v>
      </c>
      <c r="B27" s="364" t="s">
        <v>291</v>
      </c>
      <c r="C27" s="437" t="str">
        <f>IF(D27="","",VLOOKUP(B27,Data!$B$5:$L$503,2,FALSE))</f>
        <v>WW86960</v>
      </c>
      <c r="D27" s="356">
        <v>1</v>
      </c>
      <c r="E27" s="365"/>
      <c r="F27" s="434">
        <f>IF(D27="","",VLOOKUP(B27,Data!$B$5:$L$503,11,FALSE))</f>
        <v>2173.38</v>
      </c>
      <c r="G27" s="436">
        <f t="shared" si="2"/>
        <v>2173.38</v>
      </c>
      <c r="H27" s="435" t="str">
        <f>IF(D27="","",VLOOKUP(B27,Data!$B$5:$D$503,3,FALSE))</f>
        <v>C/T</v>
      </c>
      <c r="I27" s="435" t="str">
        <f>IF(D27="","",VLOOKUP(B27,Data!$B$5:$M$503,12,FALSE))</f>
        <v>Indonesia</v>
      </c>
      <c r="J27" s="424" t="s">
        <v>942</v>
      </c>
      <c r="K27" s="434">
        <f>IF(D27="","",VLOOKUP(B27,Data!$B$5:$E$503,4,FALSE)*D27)</f>
        <v>262</v>
      </c>
      <c r="L27" s="434">
        <f>IF(D27="","",VLOOKUP(B27,Data!$B$5:$F$503,5,FALSE)*D27)</f>
        <v>237</v>
      </c>
      <c r="M27" s="433"/>
      <c r="N27" s="432"/>
      <c r="O27" s="431"/>
      <c r="P27" s="429"/>
      <c r="Q27" s="431"/>
      <c r="R27" s="431"/>
      <c r="S27" s="429"/>
      <c r="T27" s="430"/>
      <c r="U27" s="429"/>
      <c r="V27" s="428">
        <f>IF(D27="","",VLOOKUP(B27,Data!$B$5:$J$503,9,FALSE)*D27)</f>
        <v>1.488</v>
      </c>
      <c r="X27" s="499"/>
      <c r="Y27" s="499"/>
      <c r="Z27" s="499"/>
    </row>
    <row r="28" spans="1:26" s="329" customFormat="1" ht="21.75" customHeight="1">
      <c r="A28" s="366">
        <v>9</v>
      </c>
      <c r="B28" s="364" t="s">
        <v>720</v>
      </c>
      <c r="C28" s="437" t="str">
        <f>IF(D28="","",VLOOKUP(B28,Data!$B$5:$L$503,2,FALSE))</f>
        <v>VAC9570</v>
      </c>
      <c r="D28" s="356">
        <v>8</v>
      </c>
      <c r="E28" s="365"/>
      <c r="F28" s="434">
        <f>IF(D28="","",VLOOKUP(B28,Data!$B$5:$L$503,11,FALSE))</f>
        <v>2540.94</v>
      </c>
      <c r="G28" s="436">
        <f t="shared" si="2"/>
        <v>20327.52</v>
      </c>
      <c r="H28" s="435" t="str">
        <f>IF(D28="","",VLOOKUP(B28,Data!$B$5:$D$503,3,FALSE))</f>
        <v>C/T</v>
      </c>
      <c r="I28" s="435" t="str">
        <f>IF(D28="","",VLOOKUP(B28,Data!$B$5:$M$503,12,FALSE))</f>
        <v>Indonesia</v>
      </c>
      <c r="J28" s="424" t="s">
        <v>942</v>
      </c>
      <c r="K28" s="434">
        <f>IF(D28="","",VLOOKUP(B28,Data!$B$5:$E$503,4,FALSE)*D28)</f>
        <v>2136</v>
      </c>
      <c r="L28" s="434">
        <f>IF(D28="","",VLOOKUP(B28,Data!$B$5:$F$503,5,FALSE)*D28)</f>
        <v>1936</v>
      </c>
      <c r="M28" s="433"/>
      <c r="N28" s="432"/>
      <c r="O28" s="431"/>
      <c r="P28" s="429"/>
      <c r="Q28" s="431"/>
      <c r="R28" s="431"/>
      <c r="S28" s="429"/>
      <c r="T28" s="430"/>
      <c r="U28" s="429"/>
      <c r="V28" s="428">
        <f>IF(D28="","",VLOOKUP(B28,Data!$B$5:$J$503,9,FALSE)*D28)</f>
        <v>11.904</v>
      </c>
      <c r="X28" s="499"/>
      <c r="Y28" s="499"/>
      <c r="Z28" s="499"/>
    </row>
    <row r="29" spans="1:26" s="329" customFormat="1" ht="21.75" customHeight="1">
      <c r="A29" s="366"/>
      <c r="B29" s="364"/>
      <c r="C29" s="437" t="str">
        <f>IF(D29="","",VLOOKUP(B29,Data!$B$5:$L$503,2,FALSE))</f>
        <v/>
      </c>
      <c r="D29" s="356"/>
      <c r="E29" s="365"/>
      <c r="F29" s="434" t="str">
        <f>IF(D29="","",VLOOKUP(B29,Data!$B$5:$L$503,11,FALSE))</f>
        <v/>
      </c>
      <c r="G29" s="436" t="str">
        <f t="shared" si="0"/>
        <v>-</v>
      </c>
      <c r="H29" s="435" t="str">
        <f>IF(D29="","",VLOOKUP(B29,Data!$B$5:$D$503,3,FALSE))</f>
        <v/>
      </c>
      <c r="I29" s="435" t="str">
        <f>IF(D29="","",VLOOKUP(B29,Data!$B$5:$M$503,12,FALSE))</f>
        <v/>
      </c>
      <c r="J29" s="424"/>
      <c r="K29" s="434" t="str">
        <f>IF(D29="","",VLOOKUP(B29,Data!$B$5:$E$503,4,FALSE)*D29)</f>
        <v/>
      </c>
      <c r="L29" s="434" t="str">
        <f>IF(D29="","",VLOOKUP(B29,Data!$B$5:$F$503,5,FALSE)*D29)</f>
        <v/>
      </c>
      <c r="M29" s="433"/>
      <c r="N29" s="432"/>
      <c r="O29" s="431"/>
      <c r="P29" s="429"/>
      <c r="Q29" s="431"/>
      <c r="R29" s="431"/>
      <c r="S29" s="429"/>
      <c r="T29" s="430"/>
      <c r="U29" s="429"/>
      <c r="V29" s="428" t="str">
        <f>IF(D29="","",VLOOKUP(B29,Data!$B$5:$J$503,9,FALSE)*D29)</f>
        <v/>
      </c>
      <c r="X29" s="499"/>
      <c r="Y29" s="499"/>
      <c r="Z29" s="499"/>
    </row>
    <row r="30" spans="1:26" s="329" customFormat="1" ht="21.75" customHeight="1">
      <c r="A30" s="366"/>
      <c r="B30" s="364"/>
      <c r="C30" s="437" t="str">
        <f>IF(D30="","",VLOOKUP(B30,Data!$B$5:$L$503,2,FALSE))</f>
        <v/>
      </c>
      <c r="D30" s="356"/>
      <c r="E30" s="365"/>
      <c r="F30" s="434" t="str">
        <f>IF(D30="","",VLOOKUP(B30,Data!$B$5:$L$503,11,FALSE))</f>
        <v/>
      </c>
      <c r="G30" s="436" t="str">
        <f t="shared" si="0"/>
        <v>-</v>
      </c>
      <c r="H30" s="435" t="str">
        <f>IF(D30="","",VLOOKUP(B30,Data!$B$5:$D$503,3,FALSE))</f>
        <v/>
      </c>
      <c r="I30" s="435" t="str">
        <f>IF(D30="","",VLOOKUP(B30,Data!$B$5:$M$503,12,FALSE))</f>
        <v/>
      </c>
      <c r="J30" s="424"/>
      <c r="K30" s="434" t="str">
        <f>IF(D30="","",VLOOKUP(B30,Data!$B$5:$E$503,4,FALSE)*D30)</f>
        <v/>
      </c>
      <c r="L30" s="434" t="str">
        <f>IF(D30="","",VLOOKUP(B30,Data!$B$5:$F$503,5,FALSE)*D30)</f>
        <v/>
      </c>
      <c r="M30" s="433"/>
      <c r="N30" s="432"/>
      <c r="O30" s="431"/>
      <c r="P30" s="429"/>
      <c r="Q30" s="431"/>
      <c r="R30" s="431"/>
      <c r="S30" s="429"/>
      <c r="T30" s="430"/>
      <c r="U30" s="429"/>
      <c r="V30" s="428" t="str">
        <f>IF(D30="","",VLOOKUP(B30,Data!$B$5:$J$503,9,FALSE)*D30)</f>
        <v/>
      </c>
      <c r="X30" s="499"/>
      <c r="Y30" s="499"/>
      <c r="Z30" s="499"/>
    </row>
    <row r="31" spans="1:26" s="329" customFormat="1" ht="23">
      <c r="A31" s="347"/>
      <c r="B31" s="380"/>
      <c r="C31" s="332"/>
      <c r="D31" s="494"/>
      <c r="E31" s="345"/>
      <c r="F31" s="416"/>
      <c r="G31" s="416"/>
      <c r="H31" s="416"/>
      <c r="I31" s="330"/>
      <c r="J31" s="330"/>
      <c r="K31" s="416"/>
      <c r="L31" s="416"/>
      <c r="M31" s="416"/>
      <c r="N31" s="415"/>
      <c r="O31" s="414"/>
      <c r="P31" s="412"/>
      <c r="Q31" s="414"/>
      <c r="R31" s="414"/>
      <c r="S31" s="412"/>
      <c r="T31" s="413"/>
      <c r="U31" s="412"/>
      <c r="V31" s="411"/>
      <c r="Y31" s="499"/>
      <c r="Z31" s="499"/>
    </row>
    <row r="32" spans="1:26" s="329" customFormat="1" ht="17.5">
      <c r="A32" s="330"/>
      <c r="B32" s="331"/>
      <c r="C32" s="332"/>
      <c r="D32" s="352">
        <f>SUM(D22:D31)</f>
        <v>39</v>
      </c>
      <c r="E32" s="333"/>
      <c r="F32" s="410"/>
      <c r="G32" s="410">
        <f>SUM(G18:G30)</f>
        <v>106851.3</v>
      </c>
      <c r="H32" s="330"/>
      <c r="I32" s="330"/>
      <c r="J32" s="330"/>
      <c r="K32" s="410">
        <f>SUM(K18:K30)</f>
        <v>10194</v>
      </c>
      <c r="L32" s="410">
        <f>SUM(L18:M30)</f>
        <v>9189</v>
      </c>
      <c r="M32" s="410">
        <f>SUM(M16:M31)</f>
        <v>0</v>
      </c>
      <c r="N32" s="410">
        <f>SUM(N18:N30)</f>
        <v>0</v>
      </c>
      <c r="O32" s="410">
        <f>SUM(O16:O31)</f>
        <v>0</v>
      </c>
      <c r="P32" s="410"/>
      <c r="Q32" s="410"/>
      <c r="R32" s="410"/>
      <c r="S32" s="410"/>
      <c r="T32" s="410">
        <f>SUM(T18:T30)</f>
        <v>0</v>
      </c>
      <c r="U32" s="410">
        <f>SUM(U16:U31)</f>
        <v>0</v>
      </c>
      <c r="V32" s="409">
        <f>SUM(V18:V30)</f>
        <v>55.564999999999998</v>
      </c>
    </row>
    <row r="33" spans="1:25">
      <c r="A33" s="344"/>
      <c r="B33" s="289"/>
      <c r="C33" s="290"/>
      <c r="D33" s="335"/>
      <c r="E33" s="301"/>
      <c r="F33" s="408" t="s">
        <v>791</v>
      </c>
      <c r="G33" s="406"/>
      <c r="H33" s="334"/>
      <c r="I33" s="334"/>
      <c r="J33" s="334"/>
      <c r="K33" s="407"/>
      <c r="L33" s="406"/>
      <c r="M33" s="303"/>
      <c r="N33" s="302"/>
      <c r="O33" s="302"/>
      <c r="P33" s="302"/>
      <c r="Q33" s="302"/>
      <c r="R33" s="302"/>
      <c r="S33" s="302"/>
      <c r="T33" s="303"/>
      <c r="U33" s="303"/>
      <c r="V33" s="405"/>
    </row>
    <row r="34" spans="1:25" ht="13">
      <c r="A34" s="282" t="s">
        <v>519</v>
      </c>
      <c r="B34" s="283"/>
      <c r="C34" s="336"/>
      <c r="D34" s="337" t="s">
        <v>524</v>
      </c>
      <c r="E34" s="296"/>
      <c r="F34" s="404" t="s">
        <v>81</v>
      </c>
      <c r="G34" s="403"/>
      <c r="H34" s="312" t="s">
        <v>82</v>
      </c>
      <c r="I34" s="338"/>
      <c r="J34" s="402" t="s">
        <v>83</v>
      </c>
      <c r="K34" s="402"/>
      <c r="L34" s="608" t="s">
        <v>84</v>
      </c>
      <c r="M34" s="609"/>
      <c r="N34" s="609"/>
      <c r="O34" s="609"/>
      <c r="P34" s="609"/>
      <c r="Q34" s="609"/>
      <c r="R34" s="609"/>
      <c r="S34" s="609"/>
      <c r="T34" s="609"/>
      <c r="U34" s="609"/>
      <c r="V34" s="610"/>
    </row>
    <row r="35" spans="1:25" ht="13">
      <c r="A35" s="289" t="s">
        <v>520</v>
      </c>
      <c r="C35" s="298"/>
      <c r="D35" s="277" t="s">
        <v>86</v>
      </c>
      <c r="F35" s="401"/>
      <c r="G35" s="400"/>
      <c r="H35" s="289" t="s">
        <v>87</v>
      </c>
      <c r="I35" s="339"/>
      <c r="J35" s="393" t="s">
        <v>88</v>
      </c>
      <c r="K35" s="393"/>
      <c r="L35" s="397"/>
      <c r="V35" s="396"/>
    </row>
    <row r="36" spans="1:25">
      <c r="A36" s="289" t="s">
        <v>521</v>
      </c>
      <c r="C36" s="290"/>
      <c r="F36" s="621"/>
      <c r="G36" s="622"/>
      <c r="H36" s="289"/>
      <c r="I36" s="339"/>
      <c r="J36" s="393" t="s">
        <v>92</v>
      </c>
      <c r="K36" s="393"/>
      <c r="L36" s="397"/>
      <c r="V36" s="396"/>
    </row>
    <row r="37" spans="1:25">
      <c r="A37" s="301"/>
      <c r="B37" s="302"/>
      <c r="C37" s="340"/>
      <c r="D37" s="277" t="s">
        <v>93</v>
      </c>
      <c r="F37" s="401"/>
      <c r="G37" s="400"/>
      <c r="H37" s="289" t="s">
        <v>94</v>
      </c>
      <c r="I37" s="339"/>
      <c r="J37" s="393"/>
      <c r="K37" s="393"/>
      <c r="L37" s="397"/>
      <c r="V37" s="396"/>
    </row>
    <row r="38" spans="1:25" ht="13">
      <c r="A38" s="282" t="s">
        <v>95</v>
      </c>
      <c r="B38" s="296"/>
      <c r="C38" s="284"/>
      <c r="D38" s="277" t="s">
        <v>96</v>
      </c>
      <c r="F38" s="399" t="s">
        <v>97</v>
      </c>
      <c r="G38" s="398"/>
      <c r="H38" s="289" t="s">
        <v>87</v>
      </c>
      <c r="I38" s="339"/>
      <c r="J38" s="393" t="s">
        <v>98</v>
      </c>
      <c r="K38" s="393"/>
      <c r="L38" s="397"/>
      <c r="V38" s="396"/>
    </row>
    <row r="39" spans="1:25" ht="13">
      <c r="A39" s="289" t="s">
        <v>533</v>
      </c>
      <c r="C39" s="290"/>
      <c r="D39" s="277" t="s">
        <v>99</v>
      </c>
      <c r="F39" s="395"/>
      <c r="G39" s="394"/>
      <c r="H39" s="289" t="s">
        <v>100</v>
      </c>
      <c r="I39" s="339"/>
      <c r="J39" s="393" t="s">
        <v>522</v>
      </c>
      <c r="K39" s="393"/>
      <c r="L39" s="613" t="s">
        <v>102</v>
      </c>
      <c r="M39" s="614"/>
      <c r="N39" s="614"/>
      <c r="O39" s="614"/>
      <c r="P39" s="614"/>
      <c r="Q39" s="614"/>
      <c r="R39" s="614"/>
      <c r="S39" s="614"/>
      <c r="T39" s="614"/>
      <c r="U39" s="614"/>
      <c r="V39" s="623"/>
    </row>
    <row r="40" spans="1:25">
      <c r="A40" s="301"/>
      <c r="B40" s="302"/>
      <c r="C40" s="303"/>
      <c r="D40" s="341"/>
      <c r="E40" s="302"/>
      <c r="F40" s="616" t="s">
        <v>946</v>
      </c>
      <c r="G40" s="617"/>
      <c r="H40" s="616" t="s">
        <v>945</v>
      </c>
      <c r="I40" s="617"/>
      <c r="J40" s="392" t="s">
        <v>103</v>
      </c>
      <c r="K40" s="392"/>
      <c r="L40" s="618" t="s">
        <v>104</v>
      </c>
      <c r="M40" s="619"/>
      <c r="N40" s="619"/>
      <c r="O40" s="619"/>
      <c r="P40" s="619"/>
      <c r="Q40" s="619"/>
      <c r="R40" s="619"/>
      <c r="S40" s="619"/>
      <c r="T40" s="619"/>
      <c r="U40" s="619"/>
      <c r="V40" s="624"/>
    </row>
    <row r="43" spans="1:25" ht="13">
      <c r="W43" s="500" t="s">
        <v>934</v>
      </c>
      <c r="X43" s="501">
        <v>2</v>
      </c>
      <c r="Y43" s="502">
        <v>44595.041666666664</v>
      </c>
    </row>
    <row r="44" spans="1:25" ht="13">
      <c r="W44" s="500" t="s">
        <v>935</v>
      </c>
      <c r="X44" s="501">
        <v>2</v>
      </c>
      <c r="Y44" s="502">
        <v>44598.041666666664</v>
      </c>
    </row>
    <row r="45" spans="1:25" ht="13">
      <c r="W45" s="500" t="s">
        <v>935</v>
      </c>
      <c r="X45" s="501">
        <v>2</v>
      </c>
      <c r="Y45" s="502">
        <v>44598.041666666664</v>
      </c>
    </row>
    <row r="46" spans="1:25" ht="18.75" customHeight="1">
      <c r="A46" s="386" t="s">
        <v>883</v>
      </c>
      <c r="B46" s="382"/>
      <c r="C46" s="386" t="s">
        <v>571</v>
      </c>
      <c r="D46" s="389"/>
      <c r="E46" s="389"/>
      <c r="F46" s="388"/>
      <c r="G46" s="386" t="s">
        <v>877</v>
      </c>
      <c r="H46" s="382"/>
      <c r="I46" s="386" t="s">
        <v>571</v>
      </c>
      <c r="W46" s="500" t="s">
        <v>934</v>
      </c>
      <c r="X46" s="501">
        <v>2</v>
      </c>
      <c r="Y46" s="502">
        <v>44596.041666666664</v>
      </c>
    </row>
    <row r="47" spans="1:25" ht="20">
      <c r="A47" s="386" t="s">
        <v>884</v>
      </c>
      <c r="B47" s="382"/>
      <c r="C47" s="386" t="s">
        <v>888</v>
      </c>
      <c r="D47" s="389"/>
      <c r="E47" s="389"/>
      <c r="F47" s="388"/>
      <c r="G47" s="390" t="s">
        <v>878</v>
      </c>
      <c r="H47" s="391"/>
      <c r="I47" s="390" t="s">
        <v>888</v>
      </c>
      <c r="W47" s="500" t="s">
        <v>935</v>
      </c>
      <c r="X47" s="501">
        <v>2</v>
      </c>
      <c r="Y47" s="502">
        <v>44598.041666666664</v>
      </c>
    </row>
    <row r="48" spans="1:25" ht="20">
      <c r="A48" s="386" t="s">
        <v>885</v>
      </c>
      <c r="B48" s="382"/>
      <c r="C48" s="386" t="s">
        <v>571</v>
      </c>
      <c r="D48" s="389"/>
      <c r="E48" s="389"/>
      <c r="F48" s="388"/>
      <c r="G48" s="386" t="s">
        <v>879</v>
      </c>
      <c r="H48" s="382"/>
      <c r="I48" s="386" t="s">
        <v>571</v>
      </c>
      <c r="W48" s="500" t="s">
        <v>936</v>
      </c>
      <c r="X48" s="501">
        <v>1</v>
      </c>
      <c r="Y48" s="502">
        <v>44598.041666666664</v>
      </c>
    </row>
    <row r="49" spans="1:25" ht="20">
      <c r="A49" s="386" t="s">
        <v>886</v>
      </c>
      <c r="B49" s="382"/>
      <c r="C49" s="386" t="s">
        <v>571</v>
      </c>
      <c r="D49" s="389"/>
      <c r="E49" s="389"/>
      <c r="F49" s="388"/>
      <c r="G49" s="386" t="s">
        <v>880</v>
      </c>
      <c r="H49" s="382"/>
      <c r="I49" s="386" t="s">
        <v>571</v>
      </c>
      <c r="W49" s="500" t="s">
        <v>934</v>
      </c>
      <c r="X49" s="501">
        <v>2</v>
      </c>
      <c r="Y49" s="502">
        <v>44596.041666666664</v>
      </c>
    </row>
    <row r="50" spans="1:25" ht="20">
      <c r="A50" s="386" t="s">
        <v>887</v>
      </c>
      <c r="B50" s="382"/>
      <c r="C50" s="386" t="s">
        <v>571</v>
      </c>
      <c r="D50" s="389"/>
      <c r="E50" s="389"/>
      <c r="F50" s="388"/>
      <c r="G50" s="386" t="s">
        <v>882</v>
      </c>
      <c r="H50" s="382"/>
      <c r="I50" s="386" t="s">
        <v>571</v>
      </c>
      <c r="W50" s="500" t="s">
        <v>935</v>
      </c>
      <c r="X50" s="501">
        <v>2</v>
      </c>
      <c r="Y50" s="502">
        <v>44598.041666666664</v>
      </c>
    </row>
    <row r="51" spans="1:25" ht="20">
      <c r="A51" s="383"/>
      <c r="B51" s="383"/>
      <c r="C51" s="383"/>
      <c r="D51" s="383"/>
      <c r="E51" s="383"/>
      <c r="F51" s="387"/>
      <c r="G51" s="386" t="s">
        <v>881</v>
      </c>
      <c r="H51" s="382"/>
      <c r="I51" s="386" t="s">
        <v>571</v>
      </c>
    </row>
    <row r="52" spans="1:25" ht="17.5">
      <c r="A52" s="385"/>
      <c r="B52" s="383"/>
      <c r="C52" s="383"/>
      <c r="D52" s="383"/>
      <c r="E52" s="383"/>
      <c r="F52" s="383"/>
      <c r="G52" s="384"/>
      <c r="H52" s="384"/>
      <c r="I52" s="383"/>
    </row>
  </sheetData>
  <mergeCells count="6">
    <mergeCell ref="L34:V34"/>
    <mergeCell ref="F36:G36"/>
    <mergeCell ref="L39:V39"/>
    <mergeCell ref="F40:G40"/>
    <mergeCell ref="H40:I40"/>
    <mergeCell ref="L40:V40"/>
  </mergeCells>
  <conditionalFormatting sqref="W50:X50 W48:X48 X45:X47 W43:Y43 W44:W47 W49:Y49 Y45:Y48">
    <cfRule type="expression" dxfId="79" priority="15" stopIfTrue="1">
      <formula>$O43="○"</formula>
    </cfRule>
    <cfRule type="expression" dxfId="78" priority="16" stopIfTrue="1">
      <formula>$O43="✕"</formula>
    </cfRule>
  </conditionalFormatting>
  <conditionalFormatting sqref="W44:X44">
    <cfRule type="expression" dxfId="77" priority="13" stopIfTrue="1">
      <formula>$O44="○"</formula>
    </cfRule>
    <cfRule type="expression" dxfId="76" priority="14" stopIfTrue="1">
      <formula>$O44="✕"</formula>
    </cfRule>
  </conditionalFormatting>
  <conditionalFormatting sqref="Y44">
    <cfRule type="expression" dxfId="75" priority="11" stopIfTrue="1">
      <formula>$O44="○"</formula>
    </cfRule>
    <cfRule type="expression" dxfId="74" priority="12" stopIfTrue="1">
      <formula>$O44="✕"</formula>
    </cfRule>
  </conditionalFormatting>
  <conditionalFormatting sqref="W47">
    <cfRule type="expression" dxfId="73" priority="9" stopIfTrue="1">
      <formula>$O47="○"</formula>
    </cfRule>
    <cfRule type="expression" dxfId="72" priority="10" stopIfTrue="1">
      <formula>$O47="✕"</formula>
    </cfRule>
  </conditionalFormatting>
  <conditionalFormatting sqref="W46:X46">
    <cfRule type="expression" dxfId="71" priority="7" stopIfTrue="1">
      <formula>$O46="○"</formula>
    </cfRule>
    <cfRule type="expression" dxfId="70" priority="8" stopIfTrue="1">
      <formula>$O46="✕"</formula>
    </cfRule>
  </conditionalFormatting>
  <conditionalFormatting sqref="Y50">
    <cfRule type="expression" dxfId="69" priority="5" stopIfTrue="1">
      <formula>$O50="○"</formula>
    </cfRule>
    <cfRule type="expression" dxfId="68" priority="6" stopIfTrue="1">
      <formula>$O50="✕"</formula>
    </cfRule>
  </conditionalFormatting>
  <conditionalFormatting sqref="X48">
    <cfRule type="expression" dxfId="67" priority="3" stopIfTrue="1">
      <formula>$O48="○"</formula>
    </cfRule>
    <cfRule type="expression" dxfId="66" priority="4" stopIfTrue="1">
      <formula>$O48="✕"</formula>
    </cfRule>
  </conditionalFormatting>
  <conditionalFormatting sqref="W49">
    <cfRule type="expression" dxfId="65" priority="1" stopIfTrue="1">
      <formula>$O49="○"</formula>
    </cfRule>
    <cfRule type="expression" dxfId="64" priority="2" stopIfTrue="1">
      <formula>$O49="✕"</formula>
    </cfRule>
  </conditionalFormatting>
  <printOptions horizontalCentered="1"/>
  <pageMargins left="0.15748031496062992" right="0" top="0.15748031496062992" bottom="0" header="0.55118110236220474" footer="0.19685039370078741"/>
  <pageSetup paperSize="9" scale="70" firstPageNumber="4294963191" orientation="landscape" r:id="rId1"/>
  <headerFooter alignWithMargins="0">
    <oddHeader>&amp;R&amp;"Calibri"&amp;10&amp;K000000 Confidential&amp;1#_x000D_</oddHead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Z49"/>
  <sheetViews>
    <sheetView zoomScale="70" zoomScaleNormal="70" zoomScaleSheetLayoutView="75" workbookViewId="0">
      <selection activeCell="L20" sqref="L20"/>
    </sheetView>
  </sheetViews>
  <sheetFormatPr defaultColWidth="9.1796875" defaultRowHeight="12.5"/>
  <cols>
    <col min="1" max="1" width="7.81640625" style="276" customWidth="1"/>
    <col min="2" max="2" width="31.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09"/>
      <c r="I10" s="510"/>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941</v>
      </c>
      <c r="C18" s="427" t="str">
        <f>IF(D18="","",VLOOKUP(B18,Data!$B$5:$L$503,2,FALSE))</f>
        <v/>
      </c>
      <c r="D18" s="348"/>
      <c r="E18" s="365"/>
      <c r="F18" s="423" t="str">
        <f>IF(D18="","",VLOOKUP(B18,Data!$B$5:$L$503,11,FALSE))</f>
        <v/>
      </c>
      <c r="G18" s="426" t="str">
        <f t="shared" ref="G18:G26"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719</v>
      </c>
      <c r="C19" s="437" t="str">
        <f>IF(D19="","",VLOOKUP(B19,Data!$B$5:$L$503,2,FALSE))</f>
        <v>VAC9560</v>
      </c>
      <c r="D19" s="356">
        <v>40</v>
      </c>
      <c r="E19" s="357" t="s">
        <v>518</v>
      </c>
      <c r="F19" s="434">
        <f>IF(D19="","",VLOOKUP(B19,Data!$B$5:$L$503,11,FALSE))</f>
        <v>2359.85</v>
      </c>
      <c r="G19" s="436">
        <f t="shared" si="0"/>
        <v>94394</v>
      </c>
      <c r="H19" s="435" t="str">
        <f>IF(D19="","",VLOOKUP(B19,Data!$B$5:$D$503,3,FALSE))</f>
        <v>C/T</v>
      </c>
      <c r="I19" s="435" t="str">
        <f>IF(D19="","",VLOOKUP(B19,Data!$B$5:$M$503,12,FALSE))</f>
        <v>Indonesia</v>
      </c>
      <c r="J19" s="424" t="s">
        <v>942</v>
      </c>
      <c r="K19" s="434">
        <f>IF(D19="","",VLOOKUP(B19,Data!$B$5:$E$503,4,FALSE)*D19)</f>
        <v>8800</v>
      </c>
      <c r="L19" s="434">
        <f>IF(D19="","",VLOOKUP(B19,Data!$B$5:$F$503,5,FALSE)*D19)</f>
        <v>7960</v>
      </c>
      <c r="M19" s="433"/>
      <c r="N19" s="432"/>
      <c r="O19" s="431"/>
      <c r="P19" s="429"/>
      <c r="Q19" s="431"/>
      <c r="R19" s="431"/>
      <c r="S19" s="429"/>
      <c r="T19" s="430"/>
      <c r="U19" s="429"/>
      <c r="V19" s="428">
        <f>IF(D19="","",VLOOKUP(B19,Data!$B$5:$J$503,9,FALSE)*D19)</f>
        <v>47.400000000000006</v>
      </c>
    </row>
    <row r="20" spans="1:26" s="329" customFormat="1" ht="21.75" customHeight="1">
      <c r="A20" s="366">
        <v>2</v>
      </c>
      <c r="B20" s="364" t="s">
        <v>720</v>
      </c>
      <c r="C20" s="437" t="str">
        <f>IF(D20="","",VLOOKUP(B20,Data!$B$5:$L$503,2,FALSE))</f>
        <v>VAC9570</v>
      </c>
      <c r="D20" s="356">
        <v>17</v>
      </c>
      <c r="E20" s="357"/>
      <c r="F20" s="434">
        <f>IF(D20="","",VLOOKUP(B20,Data!$B$5:$L$503,11,FALSE))</f>
        <v>2540.94</v>
      </c>
      <c r="G20" s="436">
        <f t="shared" si="0"/>
        <v>43195.98</v>
      </c>
      <c r="H20" s="435" t="str">
        <f>IF(D20="","",VLOOKUP(B20,Data!$B$5:$D$503,3,FALSE))</f>
        <v>C/T</v>
      </c>
      <c r="I20" s="435" t="str">
        <f>IF(D20="","",VLOOKUP(B20,Data!$B$5:$M$503,12,FALSE))</f>
        <v>Indonesia</v>
      </c>
      <c r="J20" s="424" t="s">
        <v>942</v>
      </c>
      <c r="K20" s="434">
        <f>IF(D20="","",VLOOKUP(B20,Data!$B$5:$E$503,4,FALSE)*D20)</f>
        <v>4539</v>
      </c>
      <c r="L20" s="434">
        <f>IF(D20="","",VLOOKUP(B20,Data!$B$5:$F$503,5,FALSE)*D20)</f>
        <v>4114</v>
      </c>
      <c r="M20" s="433"/>
      <c r="N20" s="432"/>
      <c r="O20" s="431"/>
      <c r="P20" s="429"/>
      <c r="Q20" s="431"/>
      <c r="R20" s="431"/>
      <c r="S20" s="429"/>
      <c r="T20" s="430"/>
      <c r="U20" s="429"/>
      <c r="V20" s="428">
        <f>IF(D20="","",VLOOKUP(B20,Data!$B$5:$J$503,9,FALSE)*D20)</f>
        <v>25.295999999999999</v>
      </c>
      <c r="X20" s="499"/>
      <c r="Y20" s="499"/>
    </row>
    <row r="21" spans="1:26" s="329" customFormat="1" ht="21.75" customHeight="1">
      <c r="A21" s="366">
        <v>3</v>
      </c>
      <c r="B21" s="364" t="s">
        <v>783</v>
      </c>
      <c r="C21" s="437" t="str">
        <f>IF(D21="","",VLOOKUP(B21,Data!$B$5:$L$503,2,FALSE))</f>
        <v>VAD6720</v>
      </c>
      <c r="D21" s="356">
        <v>2</v>
      </c>
      <c r="E21" s="357" t="s">
        <v>895</v>
      </c>
      <c r="F21" s="434">
        <f>IF(D21="","",VLOOKUP(B21,Data!$B$5:$L$503,11,FALSE))</f>
        <v>2784.32</v>
      </c>
      <c r="G21" s="436">
        <f t="shared" si="0"/>
        <v>5568.64</v>
      </c>
      <c r="H21" s="435" t="str">
        <f>IF(D21="","",VLOOKUP(B21,Data!$B$5:$D$503,3,FALSE))</f>
        <v>C/T</v>
      </c>
      <c r="I21" s="435" t="str">
        <f>IF(D21="","",VLOOKUP(B21,Data!$B$5:$M$503,12,FALSE))</f>
        <v>Indonesia</v>
      </c>
      <c r="J21" s="424" t="s">
        <v>942</v>
      </c>
      <c r="K21" s="434">
        <f>IF(D21="","",VLOOKUP(B21,Data!$B$5:$E$503,4,FALSE)*D21)</f>
        <v>440</v>
      </c>
      <c r="L21" s="434">
        <f>IF(D21="","",VLOOKUP(B21,Data!$B$5:$F$503,5,FALSE)*D21)</f>
        <v>388</v>
      </c>
      <c r="M21" s="433"/>
      <c r="N21" s="432"/>
      <c r="O21" s="431"/>
      <c r="P21" s="429"/>
      <c r="Q21" s="431"/>
      <c r="R21" s="431"/>
      <c r="S21" s="429"/>
      <c r="T21" s="430"/>
      <c r="U21" s="429"/>
      <c r="V21" s="428">
        <f>IF(D21="","",VLOOKUP(B21,Data!$B$5:$J$503,9,FALSE)*D21)</f>
        <v>2.37</v>
      </c>
      <c r="X21" s="499"/>
      <c r="Y21" s="499"/>
      <c r="Z21" s="499"/>
    </row>
    <row r="22" spans="1:26" s="329" customFormat="1" ht="21.75" customHeight="1">
      <c r="A22" s="366">
        <v>4</v>
      </c>
      <c r="B22" s="364" t="s">
        <v>784</v>
      </c>
      <c r="C22" s="437" t="str">
        <f>IF(D22="","",VLOOKUP(B22,Data!$B$5:$L$503,2,FALSE))</f>
        <v>VAD6730</v>
      </c>
      <c r="D22" s="356">
        <v>1</v>
      </c>
      <c r="E22" s="365"/>
      <c r="F22" s="434">
        <f>IF(D22="","",VLOOKUP(B22,Data!$B$5:$L$503,11,FALSE))</f>
        <v>2487.0100000000002</v>
      </c>
      <c r="G22" s="436">
        <f t="shared" si="0"/>
        <v>2487.0100000000002</v>
      </c>
      <c r="H22" s="435" t="str">
        <f>IF(D22="","",VLOOKUP(B22,Data!$B$5:$D$503,3,FALSE))</f>
        <v>C/T</v>
      </c>
      <c r="I22" s="435" t="str">
        <f>IF(D22="","",VLOOKUP(B22,Data!$B$5:$M$503,12,FALSE))</f>
        <v>Indonesia</v>
      </c>
      <c r="J22" s="424" t="s">
        <v>942</v>
      </c>
      <c r="K22" s="434">
        <f>IF(D22="","",VLOOKUP(B22,Data!$B$5:$E$503,4,FALSE)*D22)</f>
        <v>220</v>
      </c>
      <c r="L22" s="434">
        <f>IF(D22="","",VLOOKUP(B22,Data!$B$5:$F$503,5,FALSE)*D22)</f>
        <v>199</v>
      </c>
      <c r="M22" s="433"/>
      <c r="N22" s="432"/>
      <c r="O22" s="431"/>
      <c r="P22" s="429"/>
      <c r="Q22" s="431"/>
      <c r="R22" s="431"/>
      <c r="S22" s="429"/>
      <c r="T22" s="430"/>
      <c r="U22" s="429"/>
      <c r="V22" s="428">
        <f>IF(D22="","",VLOOKUP(B22,Data!$B$5:$J$503,9,FALSE)*D22)</f>
        <v>1.1850000000000001</v>
      </c>
      <c r="X22" s="499"/>
      <c r="Y22" s="499"/>
      <c r="Z22" s="499"/>
    </row>
    <row r="23" spans="1:26" s="329" customFormat="1" ht="21.75" customHeight="1">
      <c r="A23" s="366">
        <v>5</v>
      </c>
      <c r="B23" s="364" t="s">
        <v>289</v>
      </c>
      <c r="C23" s="437" t="str">
        <f>IF(D23="","",VLOOKUP(B23,Data!$B$5:$L$503,2,FALSE))</f>
        <v>WW86950</v>
      </c>
      <c r="D23" s="356">
        <v>20</v>
      </c>
      <c r="E23" s="365" t="s">
        <v>906</v>
      </c>
      <c r="F23" s="434">
        <f>IF(D23="","",VLOOKUP(B23,Data!$B$5:$L$503,11,FALSE))</f>
        <v>2010.68</v>
      </c>
      <c r="G23" s="436">
        <f t="shared" si="0"/>
        <v>40213.599999999999</v>
      </c>
      <c r="H23" s="435" t="str">
        <f>IF(D23="","",VLOOKUP(B23,Data!$B$5:$D$503,3,FALSE))</f>
        <v>C/T</v>
      </c>
      <c r="I23" s="435" t="str">
        <f>IF(D23="","",VLOOKUP(B23,Data!$B$5:$M$503,12,FALSE))</f>
        <v>Indonesia</v>
      </c>
      <c r="J23" s="424" t="s">
        <v>942</v>
      </c>
      <c r="K23" s="434">
        <f>IF(D23="","",VLOOKUP(B23,Data!$B$5:$E$503,4,FALSE)*D23)</f>
        <v>4300</v>
      </c>
      <c r="L23" s="434">
        <f>IF(D23="","",VLOOKUP(B23,Data!$B$5:$F$503,5,FALSE)*D23)</f>
        <v>3880</v>
      </c>
      <c r="M23" s="433"/>
      <c r="N23" s="432"/>
      <c r="O23" s="431"/>
      <c r="P23" s="429"/>
      <c r="Q23" s="431"/>
      <c r="R23" s="431"/>
      <c r="S23" s="429"/>
      <c r="T23" s="430"/>
      <c r="U23" s="429"/>
      <c r="V23" s="428">
        <f>IF(D23="","",VLOOKUP(B23,Data!$B$5:$J$503,9,FALSE)*D23)</f>
        <v>23.700000000000003</v>
      </c>
      <c r="X23" s="499"/>
      <c r="Y23" s="499"/>
      <c r="Z23" s="499"/>
    </row>
    <row r="24" spans="1:26" s="329" customFormat="1" ht="21.75" customHeight="1">
      <c r="A24" s="366">
        <v>6</v>
      </c>
      <c r="B24" s="364" t="s">
        <v>90</v>
      </c>
      <c r="C24" s="437" t="str">
        <f>IF(D24="","",VLOOKUP(B24,Data!$B$5:$L$503,2,FALSE))</f>
        <v>ZU14100</v>
      </c>
      <c r="D24" s="356">
        <v>2</v>
      </c>
      <c r="E24" s="365"/>
      <c r="F24" s="434">
        <f>IF(D24="","",VLOOKUP(B24,Data!$B$5:$L$503,11,FALSE))</f>
        <v>2139.33</v>
      </c>
      <c r="G24" s="436">
        <f t="shared" si="0"/>
        <v>4278.66</v>
      </c>
      <c r="H24" s="435" t="str">
        <f>IF(D24="","",VLOOKUP(B24,Data!$B$5:$D$503,3,FALSE))</f>
        <v>C/T</v>
      </c>
      <c r="I24" s="435" t="str">
        <f>IF(D24="","",VLOOKUP(B24,Data!$B$5:$M$503,12,FALSE))</f>
        <v>Indonesia</v>
      </c>
      <c r="J24" s="424" t="s">
        <v>942</v>
      </c>
      <c r="K24" s="434">
        <f>IF(D24="","",VLOOKUP(B24,Data!$B$5:$E$503,4,FALSE)*D24)</f>
        <v>430</v>
      </c>
      <c r="L24" s="434">
        <f>IF(D24="","",VLOOKUP(B24,Data!$B$5:$F$503,5,FALSE)*D24)</f>
        <v>388</v>
      </c>
      <c r="M24" s="433"/>
      <c r="N24" s="432"/>
      <c r="O24" s="431"/>
      <c r="P24" s="429"/>
      <c r="Q24" s="431"/>
      <c r="R24" s="431"/>
      <c r="S24" s="429"/>
      <c r="T24" s="430"/>
      <c r="U24" s="429"/>
      <c r="V24" s="428">
        <f>IF(D24="","",VLOOKUP(B24,Data!$B$5:$J$503,9,FALSE)*D24)</f>
        <v>2.37</v>
      </c>
      <c r="X24" s="499"/>
      <c r="Y24" s="499"/>
      <c r="Z24" s="499"/>
    </row>
    <row r="25" spans="1:26" s="329" customFormat="1" ht="21.75" customHeight="1">
      <c r="A25" s="366">
        <v>7</v>
      </c>
      <c r="B25" s="364" t="s">
        <v>89</v>
      </c>
      <c r="C25" s="437" t="str">
        <f>IF(D25="","",VLOOKUP(B25,Data!$B$5:$L$503,2,FALSE))</f>
        <v>ZU14120</v>
      </c>
      <c r="D25" s="356">
        <v>4</v>
      </c>
      <c r="E25" s="365"/>
      <c r="F25" s="434">
        <f>IF(D25="","",VLOOKUP(B25,Data!$B$5:$L$503,11,FALSE))</f>
        <v>2435.66</v>
      </c>
      <c r="G25" s="436">
        <f t="shared" si="0"/>
        <v>9742.64</v>
      </c>
      <c r="H25" s="435" t="str">
        <f>IF(D25="","",VLOOKUP(B25,Data!$B$5:$D$503,3,FALSE))</f>
        <v>C/T</v>
      </c>
      <c r="I25" s="435" t="str">
        <f>IF(D25="","",VLOOKUP(B25,Data!$B$5:$M$503,12,FALSE))</f>
        <v>Indonesia</v>
      </c>
      <c r="J25" s="424" t="s">
        <v>942</v>
      </c>
      <c r="K25" s="434">
        <f>IF(D25="","",VLOOKUP(B25,Data!$B$5:$E$503,4,FALSE)*D25)</f>
        <v>860</v>
      </c>
      <c r="L25" s="434">
        <f>IF(D25="","",VLOOKUP(B25,Data!$B$5:$F$503,5,FALSE)*D25)</f>
        <v>776</v>
      </c>
      <c r="M25" s="433"/>
      <c r="N25" s="432"/>
      <c r="O25" s="431"/>
      <c r="P25" s="429"/>
      <c r="Q25" s="431"/>
      <c r="R25" s="431"/>
      <c r="S25" s="429"/>
      <c r="T25" s="430"/>
      <c r="U25" s="429"/>
      <c r="V25" s="428">
        <f>IF(D25="","",VLOOKUP(B25,Data!$B$5:$J$503,9,FALSE)*D25)</f>
        <v>4.74</v>
      </c>
      <c r="X25" s="499"/>
      <c r="Y25" s="499"/>
      <c r="Z25" s="499"/>
    </row>
    <row r="26" spans="1:26" s="329" customFormat="1" ht="21.75" customHeight="1">
      <c r="A26" s="366">
        <v>8</v>
      </c>
      <c r="B26" s="364" t="s">
        <v>358</v>
      </c>
      <c r="C26" s="437" t="str">
        <f>IF(D26="","",VLOOKUP(B26,Data!$B$5:$L$503,2,FALSE))</f>
        <v>WW38330</v>
      </c>
      <c r="D26" s="356">
        <v>1</v>
      </c>
      <c r="E26" s="365"/>
      <c r="F26" s="434">
        <f>IF(D26="","",VLOOKUP(B26,Data!$B$5:$L$503,11,FALSE))</f>
        <v>4271.01</v>
      </c>
      <c r="G26" s="436">
        <f t="shared" si="0"/>
        <v>4271.01</v>
      </c>
      <c r="H26" s="435" t="str">
        <f>IF(D26="","",VLOOKUP(B26,Data!$B$5:$D$503,3,FALSE))</f>
        <v>C/T</v>
      </c>
      <c r="I26" s="435" t="str">
        <f>IF(D26="","",VLOOKUP(B26,Data!$B$5:$M$503,12,FALSE))</f>
        <v>Indonesia</v>
      </c>
      <c r="J26" s="424" t="s">
        <v>942</v>
      </c>
      <c r="K26" s="434">
        <f>IF(D26="","",VLOOKUP(B26,Data!$B$5:$E$503,4,FALSE)*D26)</f>
        <v>298</v>
      </c>
      <c r="L26" s="434">
        <f>IF(D26="","",VLOOKUP(B26,Data!$B$5:$F$503,5,FALSE)*D26)</f>
        <v>262</v>
      </c>
      <c r="M26" s="433"/>
      <c r="N26" s="432"/>
      <c r="O26" s="431"/>
      <c r="P26" s="429"/>
      <c r="Q26" s="431"/>
      <c r="R26" s="431"/>
      <c r="S26" s="429"/>
      <c r="T26" s="430"/>
      <c r="U26" s="429"/>
      <c r="V26" s="428">
        <f>IF(D26="","",VLOOKUP(B26,Data!$B$5:$J$503,9,FALSE)*D26)</f>
        <v>1.534</v>
      </c>
      <c r="X26" s="499"/>
      <c r="Y26" s="499"/>
      <c r="Z26" s="499"/>
    </row>
    <row r="27" spans="1:26" s="329" customFormat="1" ht="21" customHeight="1">
      <c r="A27" s="349"/>
      <c r="B27" s="250"/>
      <c r="C27" s="427" t="str">
        <f>IF(D27="","",VLOOKUP(B27,Data!$B$5:$L$503,2,FALSE))</f>
        <v/>
      </c>
      <c r="D27" s="348"/>
      <c r="E27" s="357"/>
      <c r="F27" s="423" t="str">
        <f>IF(D27="","",VLOOKUP(B27,Data!$B$5:$L$503,11,FALSE))</f>
        <v/>
      </c>
      <c r="G27" s="426" t="str">
        <f>IF(D27&gt;0,D27*F27,"-")</f>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23">
      <c r="A28" s="347"/>
      <c r="B28" s="380"/>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87</v>
      </c>
      <c r="E29" s="333"/>
      <c r="F29" s="410"/>
      <c r="G29" s="410">
        <f>SUM(G18:G26)</f>
        <v>204151.54000000004</v>
      </c>
      <c r="H29" s="330"/>
      <c r="I29" s="330"/>
      <c r="J29" s="330"/>
      <c r="K29" s="410">
        <f>SUM(K18:K26)</f>
        <v>19887</v>
      </c>
      <c r="L29" s="410">
        <f>SUM(L18:M26)</f>
        <v>17967</v>
      </c>
      <c r="M29" s="410">
        <f>SUM(M16:M28)</f>
        <v>0</v>
      </c>
      <c r="N29" s="410">
        <f>SUM(N18:N26)</f>
        <v>0</v>
      </c>
      <c r="O29" s="410">
        <f>SUM(O16:O28)</f>
        <v>0</v>
      </c>
      <c r="P29" s="410"/>
      <c r="Q29" s="410"/>
      <c r="R29" s="410"/>
      <c r="S29" s="410"/>
      <c r="T29" s="410">
        <f>SUM(T18:T26)</f>
        <v>0</v>
      </c>
      <c r="U29" s="410">
        <f>SUM(U16:U28)</f>
        <v>0</v>
      </c>
      <c r="V29" s="409">
        <f>SUM(V18:V26)</f>
        <v>108.59500000000001</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5">
      <c r="A33" s="289" t="s">
        <v>521</v>
      </c>
      <c r="C33" s="290"/>
      <c r="F33" s="621"/>
      <c r="G33" s="622"/>
      <c r="H33" s="289"/>
      <c r="I33" s="339"/>
      <c r="J33" s="393" t="s">
        <v>92</v>
      </c>
      <c r="K33" s="393"/>
      <c r="L33" s="397"/>
      <c r="V33" s="396"/>
    </row>
    <row r="34" spans="1:25">
      <c r="A34" s="301"/>
      <c r="B34" s="302"/>
      <c r="C34" s="340"/>
      <c r="D34" s="277" t="s">
        <v>93</v>
      </c>
      <c r="F34" s="401"/>
      <c r="G34" s="400"/>
      <c r="H34" s="289" t="s">
        <v>94</v>
      </c>
      <c r="I34" s="339"/>
      <c r="J34" s="393"/>
      <c r="K34" s="393"/>
      <c r="L34" s="397"/>
      <c r="V34" s="396"/>
    </row>
    <row r="35" spans="1:25" ht="13">
      <c r="A35" s="282" t="s">
        <v>95</v>
      </c>
      <c r="B35" s="296"/>
      <c r="C35" s="284"/>
      <c r="D35" s="277" t="s">
        <v>96</v>
      </c>
      <c r="F35" s="399" t="s">
        <v>97</v>
      </c>
      <c r="G35" s="398"/>
      <c r="H35" s="289" t="s">
        <v>87</v>
      </c>
      <c r="I35" s="339"/>
      <c r="J35" s="393" t="s">
        <v>98</v>
      </c>
      <c r="K35" s="393"/>
      <c r="L35" s="397"/>
      <c r="V35" s="396"/>
    </row>
    <row r="36" spans="1:25"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5">
      <c r="A37" s="301"/>
      <c r="B37" s="302"/>
      <c r="C37" s="303"/>
      <c r="D37" s="341"/>
      <c r="E37" s="302"/>
      <c r="F37" s="616" t="s">
        <v>947</v>
      </c>
      <c r="G37" s="617"/>
      <c r="H37" s="616" t="s">
        <v>948</v>
      </c>
      <c r="I37" s="617"/>
      <c r="J37" s="392" t="s">
        <v>103</v>
      </c>
      <c r="K37" s="392"/>
      <c r="L37" s="618" t="s">
        <v>104</v>
      </c>
      <c r="M37" s="619"/>
      <c r="N37" s="619"/>
      <c r="O37" s="619"/>
      <c r="P37" s="619"/>
      <c r="Q37" s="619"/>
      <c r="R37" s="619"/>
      <c r="S37" s="619"/>
      <c r="T37" s="619"/>
      <c r="U37" s="619"/>
      <c r="V37" s="624"/>
    </row>
    <row r="40" spans="1:25" ht="13">
      <c r="W40" s="500" t="s">
        <v>934</v>
      </c>
      <c r="X40" s="501">
        <v>2</v>
      </c>
      <c r="Y40" s="502">
        <v>44595.041666666664</v>
      </c>
    </row>
    <row r="41" spans="1:25" ht="13">
      <c r="W41" s="500" t="s">
        <v>935</v>
      </c>
      <c r="X41" s="501">
        <v>2</v>
      </c>
      <c r="Y41" s="502">
        <v>44598.041666666664</v>
      </c>
    </row>
    <row r="42" spans="1:25" ht="13">
      <c r="W42" s="500" t="s">
        <v>935</v>
      </c>
      <c r="X42" s="501">
        <v>2</v>
      </c>
      <c r="Y42" s="502">
        <v>44598.041666666664</v>
      </c>
    </row>
    <row r="43" spans="1:25" ht="18.75" customHeight="1">
      <c r="A43" s="386" t="s">
        <v>883</v>
      </c>
      <c r="B43" s="382"/>
      <c r="C43" s="386" t="s">
        <v>571</v>
      </c>
      <c r="D43" s="389"/>
      <c r="E43" s="389"/>
      <c r="F43" s="388"/>
      <c r="G43" s="386" t="s">
        <v>877</v>
      </c>
      <c r="H43" s="382"/>
      <c r="I43" s="386" t="s">
        <v>571</v>
      </c>
      <c r="W43" s="500" t="s">
        <v>934</v>
      </c>
      <c r="X43" s="501">
        <v>2</v>
      </c>
      <c r="Y43" s="502">
        <v>44596.041666666664</v>
      </c>
    </row>
    <row r="44" spans="1:25" ht="20">
      <c r="A44" s="386" t="s">
        <v>884</v>
      </c>
      <c r="B44" s="382"/>
      <c r="C44" s="386" t="s">
        <v>888</v>
      </c>
      <c r="D44" s="389"/>
      <c r="E44" s="389"/>
      <c r="F44" s="388"/>
      <c r="G44" s="390" t="s">
        <v>878</v>
      </c>
      <c r="H44" s="391"/>
      <c r="I44" s="390" t="s">
        <v>888</v>
      </c>
      <c r="W44" s="500" t="s">
        <v>935</v>
      </c>
      <c r="X44" s="501">
        <v>2</v>
      </c>
      <c r="Y44" s="502">
        <v>44598.041666666664</v>
      </c>
    </row>
    <row r="45" spans="1:25" ht="20">
      <c r="A45" s="386" t="s">
        <v>885</v>
      </c>
      <c r="B45" s="382"/>
      <c r="C45" s="386" t="s">
        <v>571</v>
      </c>
      <c r="D45" s="389"/>
      <c r="E45" s="389"/>
      <c r="F45" s="388"/>
      <c r="G45" s="386" t="s">
        <v>879</v>
      </c>
      <c r="H45" s="382"/>
      <c r="I45" s="386" t="s">
        <v>571</v>
      </c>
      <c r="W45" s="500" t="s">
        <v>936</v>
      </c>
      <c r="X45" s="501">
        <v>1</v>
      </c>
      <c r="Y45" s="502">
        <v>44598.041666666664</v>
      </c>
    </row>
    <row r="46" spans="1:25" ht="20">
      <c r="A46" s="386" t="s">
        <v>886</v>
      </c>
      <c r="B46" s="382"/>
      <c r="C46" s="386" t="s">
        <v>571</v>
      </c>
      <c r="D46" s="389"/>
      <c r="E46" s="389"/>
      <c r="F46" s="388"/>
      <c r="G46" s="386" t="s">
        <v>880</v>
      </c>
      <c r="H46" s="382"/>
      <c r="I46" s="386" t="s">
        <v>571</v>
      </c>
      <c r="W46" s="500" t="s">
        <v>934</v>
      </c>
      <c r="X46" s="501">
        <v>2</v>
      </c>
      <c r="Y46" s="502">
        <v>44596.041666666664</v>
      </c>
    </row>
    <row r="47" spans="1:25" ht="20">
      <c r="A47" s="386" t="s">
        <v>887</v>
      </c>
      <c r="B47" s="382"/>
      <c r="C47" s="386" t="s">
        <v>571</v>
      </c>
      <c r="D47" s="389"/>
      <c r="E47" s="389"/>
      <c r="F47" s="388"/>
      <c r="G47" s="386" t="s">
        <v>882</v>
      </c>
      <c r="H47" s="382"/>
      <c r="I47" s="386" t="s">
        <v>571</v>
      </c>
      <c r="W47" s="500" t="s">
        <v>935</v>
      </c>
      <c r="X47" s="501">
        <v>2</v>
      </c>
      <c r="Y47" s="502">
        <v>44598.041666666664</v>
      </c>
    </row>
    <row r="48" spans="1:25"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conditionalFormatting sqref="W47:X47 W45:X45 X42:X44 W40:Y40 W41:W44 W46:Y46 Y42:Y45">
    <cfRule type="expression" dxfId="63" priority="15" stopIfTrue="1">
      <formula>$O40="○"</formula>
    </cfRule>
    <cfRule type="expression" dxfId="62" priority="16" stopIfTrue="1">
      <formula>$O40="✕"</formula>
    </cfRule>
  </conditionalFormatting>
  <conditionalFormatting sqref="W41:X41">
    <cfRule type="expression" dxfId="61" priority="13" stopIfTrue="1">
      <formula>$O41="○"</formula>
    </cfRule>
    <cfRule type="expression" dxfId="60" priority="14" stopIfTrue="1">
      <formula>$O41="✕"</formula>
    </cfRule>
  </conditionalFormatting>
  <conditionalFormatting sqref="Y41">
    <cfRule type="expression" dxfId="59" priority="11" stopIfTrue="1">
      <formula>$O41="○"</formula>
    </cfRule>
    <cfRule type="expression" dxfId="58" priority="12" stopIfTrue="1">
      <formula>$O41="✕"</formula>
    </cfRule>
  </conditionalFormatting>
  <conditionalFormatting sqref="W44">
    <cfRule type="expression" dxfId="57" priority="9" stopIfTrue="1">
      <formula>$O44="○"</formula>
    </cfRule>
    <cfRule type="expression" dxfId="56" priority="10" stopIfTrue="1">
      <formula>$O44="✕"</formula>
    </cfRule>
  </conditionalFormatting>
  <conditionalFormatting sqref="W43:X43">
    <cfRule type="expression" dxfId="55" priority="7" stopIfTrue="1">
      <formula>$O43="○"</formula>
    </cfRule>
    <cfRule type="expression" dxfId="54" priority="8" stopIfTrue="1">
      <formula>$O43="✕"</formula>
    </cfRule>
  </conditionalFormatting>
  <conditionalFormatting sqref="Y47">
    <cfRule type="expression" dxfId="53" priority="5" stopIfTrue="1">
      <formula>$O47="○"</formula>
    </cfRule>
    <cfRule type="expression" dxfId="52" priority="6" stopIfTrue="1">
      <formula>$O47="✕"</formula>
    </cfRule>
  </conditionalFormatting>
  <conditionalFormatting sqref="X45">
    <cfRule type="expression" dxfId="51" priority="3" stopIfTrue="1">
      <formula>$O45="○"</formula>
    </cfRule>
    <cfRule type="expression" dxfId="50" priority="4" stopIfTrue="1">
      <formula>$O45="✕"</formula>
    </cfRule>
  </conditionalFormatting>
  <conditionalFormatting sqref="W46">
    <cfRule type="expression" dxfId="49" priority="1" stopIfTrue="1">
      <formula>$O46="○"</formula>
    </cfRule>
    <cfRule type="expression" dxfId="48" priority="2" stopIfTrue="1">
      <formula>$O46="✕"</formula>
    </cfRule>
  </conditionalFormatting>
  <printOptions horizontalCentered="1"/>
  <pageMargins left="0.15748031496062992" right="0" top="0.15748031496062992" bottom="0" header="0.55118110236220474" footer="0.19685039370078741"/>
  <pageSetup paperSize="9" scale="70" firstPageNumber="4294963191" orientation="landscape" r:id="rId1"/>
  <headerFooter alignWithMargins="0">
    <oddHeader>&amp;R&amp;"Calibri"&amp;10&amp;K000000 Confidential&amp;1#_x000D_</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F3899-DF54-4B37-B76E-90AFA0EC4920}">
  <sheetPr>
    <pageSetUpPr fitToPage="1"/>
  </sheetPr>
  <dimension ref="A1:Z49"/>
  <sheetViews>
    <sheetView topLeftCell="A13" zoomScale="70" zoomScaleNormal="70" zoomScaleSheetLayoutView="75" workbookViewId="0">
      <selection activeCell="H28" sqref="H28"/>
    </sheetView>
  </sheetViews>
  <sheetFormatPr defaultColWidth="9.1796875" defaultRowHeight="12.5"/>
  <cols>
    <col min="1" max="1" width="7.81640625" style="276" customWidth="1"/>
    <col min="2" max="2" width="31.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11"/>
      <c r="I10" s="512"/>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941</v>
      </c>
      <c r="C18" s="427" t="str">
        <f>IF(D18="","",VLOOKUP(B18,Data!$B$5:$L$503,2,FALSE))</f>
        <v/>
      </c>
      <c r="D18" s="348"/>
      <c r="E18" s="365"/>
      <c r="F18" s="423" t="str">
        <f>IF(D18="","",VLOOKUP(B18,Data!$B$5:$L$503,11,FALSE))</f>
        <v/>
      </c>
      <c r="G18"/>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720</v>
      </c>
      <c r="C19" s="437" t="str">
        <f>IF(D19="","",VLOOKUP(B19,Data!$B$5:$L$503,2,FALSE))</f>
        <v>VAC9570</v>
      </c>
      <c r="D19" s="356">
        <v>1</v>
      </c>
      <c r="E19" s="357" t="s">
        <v>518</v>
      </c>
      <c r="F19" s="434">
        <f>IF(D19="","",VLOOKUP(B19,Data!$B$5:$L$503,11,FALSE))</f>
        <v>2540.94</v>
      </c>
      <c r="G19" s="436">
        <f t="shared" ref="G19:G24" si="0">IF(D19&gt;0,D19*F19,"-")</f>
        <v>2540.94</v>
      </c>
      <c r="H19" s="435" t="str">
        <f>IF(D19="","",VLOOKUP(B19,Data!$B$5:$D$503,3,FALSE))</f>
        <v>C/T</v>
      </c>
      <c r="I19" s="435" t="str">
        <f>IF(D19="","",VLOOKUP(B19,Data!$B$5:$M$503,12,FALSE))</f>
        <v>Indonesia</v>
      </c>
      <c r="J19" s="424" t="s">
        <v>942</v>
      </c>
      <c r="K19" s="434">
        <f>IF(D19="","",VLOOKUP(B19,Data!$B$5:$E$503,4,FALSE)*D19)</f>
        <v>267</v>
      </c>
      <c r="L19" s="434">
        <f>IF(D19="","",VLOOKUP(B19,Data!$B$5:$F$503,5,FALSE)*D19)</f>
        <v>242</v>
      </c>
      <c r="M19" s="433"/>
      <c r="N19" s="432"/>
      <c r="O19" s="431"/>
      <c r="P19" s="429"/>
      <c r="Q19" s="431"/>
      <c r="R19" s="431"/>
      <c r="S19" s="429"/>
      <c r="T19" s="430"/>
      <c r="U19" s="429"/>
      <c r="V19" s="428">
        <f>IF(D19="","",VLOOKUP(B19,Data!$B$5:$J$503,9,FALSE)*D19)</f>
        <v>1.488</v>
      </c>
    </row>
    <row r="20" spans="1:26" s="329" customFormat="1" ht="21" customHeight="1">
      <c r="A20" s="349"/>
      <c r="B20" s="250" t="s">
        <v>954</v>
      </c>
      <c r="C20" s="427" t="str">
        <f>IF(D20="","",VLOOKUP(B20,Data!$B$5:$L$503,2,FALSE))</f>
        <v/>
      </c>
      <c r="D20" s="348"/>
      <c r="E20" s="365"/>
      <c r="F20" s="423" t="str">
        <f>IF(D20="","",VLOOKUP(B20,Data!$B$5:$L$503,11,FALSE))</f>
        <v/>
      </c>
      <c r="G20" s="426" t="str">
        <f t="shared" ref="G20:G21" si="1">IF(D20&gt;0,D20*F20,"-")</f>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v>2</v>
      </c>
      <c r="B21" s="364" t="s">
        <v>358</v>
      </c>
      <c r="C21" s="437" t="str">
        <f>IF(D21="","",VLOOKUP(B21,Data!$B$5:$L$503,2,FALSE))</f>
        <v>WW38330</v>
      </c>
      <c r="D21" s="356">
        <v>16</v>
      </c>
      <c r="E21" s="357" t="s">
        <v>895</v>
      </c>
      <c r="F21" s="434">
        <f>IF(D21="","",VLOOKUP(B21,Data!$B$5:$L$503,11,FALSE))</f>
        <v>4271.01</v>
      </c>
      <c r="G21" s="436">
        <f t="shared" si="1"/>
        <v>68336.160000000003</v>
      </c>
      <c r="H21" s="435" t="str">
        <f>IF(D21="","",VLOOKUP(B21,Data!$B$5:$D$503,3,FALSE))</f>
        <v>C/T</v>
      </c>
      <c r="I21" s="435" t="str">
        <f>IF(D21="","",VLOOKUP(B21,Data!$B$5:$M$503,12,FALSE))</f>
        <v>Indonesia</v>
      </c>
      <c r="J21" s="424" t="s">
        <v>949</v>
      </c>
      <c r="K21" s="434">
        <f>IF(D21="","",VLOOKUP(B21,Data!$B$5:$E$503,4,FALSE)*D21)</f>
        <v>4768</v>
      </c>
      <c r="L21" s="434">
        <f>IF(D21="","",VLOOKUP(B21,Data!$B$5:$F$503,5,FALSE)*D21)</f>
        <v>4192</v>
      </c>
      <c r="M21" s="433"/>
      <c r="N21" s="432"/>
      <c r="O21" s="431"/>
      <c r="P21" s="429"/>
      <c r="Q21" s="431"/>
      <c r="R21" s="431"/>
      <c r="S21" s="429"/>
      <c r="T21" s="430"/>
      <c r="U21" s="429"/>
      <c r="V21" s="428">
        <f>IF(D21="","",VLOOKUP(B21,Data!$B$5:$J$503,9,FALSE)*D21)</f>
        <v>24.544</v>
      </c>
    </row>
    <row r="22" spans="1:26" s="329" customFormat="1" ht="21.75" customHeight="1">
      <c r="A22" s="366">
        <v>3</v>
      </c>
      <c r="B22" s="364" t="s">
        <v>89</v>
      </c>
      <c r="C22" s="437" t="str">
        <f>IF(D22="","",VLOOKUP(B22,Data!$B$5:$L$503,2,FALSE))</f>
        <v>ZU14120</v>
      </c>
      <c r="D22" s="356">
        <v>2</v>
      </c>
      <c r="E22" s="365"/>
      <c r="F22" s="434">
        <f>IF(D22="","",VLOOKUP(B22,Data!$B$5:$L$503,11,FALSE))</f>
        <v>2435.66</v>
      </c>
      <c r="G22" s="436">
        <f t="shared" si="0"/>
        <v>4871.32</v>
      </c>
      <c r="H22" s="435" t="str">
        <f>IF(D22="","",VLOOKUP(B22,Data!$B$5:$D$503,3,FALSE))</f>
        <v>C/T</v>
      </c>
      <c r="I22" s="435" t="str">
        <f>IF(D22="","",VLOOKUP(B22,Data!$B$5:$M$503,12,FALSE))</f>
        <v>Indonesia</v>
      </c>
      <c r="J22" s="424" t="s">
        <v>949</v>
      </c>
      <c r="K22" s="434">
        <f>IF(D22="","",VLOOKUP(B22,Data!$B$5:$E$503,4,FALSE)*D22)</f>
        <v>430</v>
      </c>
      <c r="L22" s="434">
        <f>IF(D22="","",VLOOKUP(B22,Data!$B$5:$F$503,5,FALSE)*D22)</f>
        <v>388</v>
      </c>
      <c r="M22" s="433"/>
      <c r="N22" s="432"/>
      <c r="O22" s="431"/>
      <c r="P22" s="429"/>
      <c r="Q22" s="431"/>
      <c r="R22" s="431"/>
      <c r="S22" s="429"/>
      <c r="T22" s="430"/>
      <c r="U22" s="429"/>
      <c r="V22" s="428">
        <f>IF(D22="","",VLOOKUP(B22,Data!$B$5:$J$503,9,FALSE)*D22)</f>
        <v>2.37</v>
      </c>
      <c r="X22" s="499"/>
      <c r="Y22" s="499"/>
      <c r="Z22" s="499"/>
    </row>
    <row r="23" spans="1:26" s="329" customFormat="1" ht="21.75" customHeight="1">
      <c r="A23" s="366">
        <v>4</v>
      </c>
      <c r="B23" s="364" t="s">
        <v>90</v>
      </c>
      <c r="C23" s="437" t="str">
        <f>IF(D23="","",VLOOKUP(B23,Data!$B$5:$L$503,2,FALSE))</f>
        <v>ZU14100</v>
      </c>
      <c r="D23" s="356">
        <v>7</v>
      </c>
      <c r="E23" s="365" t="s">
        <v>523</v>
      </c>
      <c r="F23" s="434">
        <f>IF(D23="","",VLOOKUP(B23,Data!$B$5:$L$503,11,FALSE))</f>
        <v>2139.33</v>
      </c>
      <c r="G23" s="436">
        <f t="shared" si="0"/>
        <v>14975.31</v>
      </c>
      <c r="H23" s="435" t="str">
        <f>IF(D23="","",VLOOKUP(B23,Data!$B$5:$D$503,3,FALSE))</f>
        <v>C/T</v>
      </c>
      <c r="I23" s="435" t="str">
        <f>IF(D23="","",VLOOKUP(B23,Data!$B$5:$M$503,12,FALSE))</f>
        <v>Indonesia</v>
      </c>
      <c r="J23" s="424" t="s">
        <v>949</v>
      </c>
      <c r="K23" s="434">
        <f>IF(D23="","",VLOOKUP(B23,Data!$B$5:$E$503,4,FALSE)*D23)</f>
        <v>1505</v>
      </c>
      <c r="L23" s="434">
        <f>IF(D23="","",VLOOKUP(B23,Data!$B$5:$F$503,5,FALSE)*D23)</f>
        <v>1358</v>
      </c>
      <c r="M23" s="433"/>
      <c r="N23" s="432"/>
      <c r="O23" s="431"/>
      <c r="P23" s="429"/>
      <c r="Q23" s="431"/>
      <c r="R23" s="431"/>
      <c r="S23" s="429"/>
      <c r="T23" s="430"/>
      <c r="U23" s="429"/>
      <c r="V23" s="428">
        <f>IF(D23="","",VLOOKUP(B23,Data!$B$5:$J$503,9,FALSE)*D23)</f>
        <v>8.2949999999999999</v>
      </c>
      <c r="X23" s="499"/>
      <c r="Y23" s="499"/>
      <c r="Z23" s="499"/>
    </row>
    <row r="24" spans="1:26" s="329" customFormat="1" ht="21.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75" customHeight="1">
      <c r="A25" s="366"/>
      <c r="B25" s="364"/>
      <c r="C25" s="437" t="str">
        <f>IF(D25="","",VLOOKUP(B25,Data!$B$5:$L$503,2,FALSE))</f>
        <v/>
      </c>
      <c r="D25" s="356"/>
      <c r="E25" s="365"/>
      <c r="F25" s="434" t="str">
        <f>IF(D25="","",VLOOKUP(B25,Data!$B$5:$L$503,11,FALSE))</f>
        <v/>
      </c>
      <c r="G25" s="436" t="str">
        <f t="shared" ref="G25:G26" si="2">IF(D25&gt;0,D25*F25,"-")</f>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65"/>
      <c r="F26" s="434" t="str">
        <f>IF(D26="","",VLOOKUP(B26,Data!$B$5:$L$503,11,FALSE))</f>
        <v/>
      </c>
      <c r="G26" s="436" t="str">
        <f t="shared" si="2"/>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IF(D27&gt;0,D27*F27,"-")</f>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t="s">
        <v>953</v>
      </c>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26</v>
      </c>
      <c r="E29" s="333"/>
      <c r="F29" s="410"/>
      <c r="G29" s="410">
        <f>SUM(G18:G26)</f>
        <v>90723.73000000001</v>
      </c>
      <c r="H29" s="330"/>
      <c r="I29" s="330"/>
      <c r="J29" s="330"/>
      <c r="K29" s="410">
        <f>SUM(K18:K26)</f>
        <v>6970</v>
      </c>
      <c r="L29" s="410">
        <f>SUM(L18:M26)</f>
        <v>6180</v>
      </c>
      <c r="M29" s="410">
        <f>SUM(M16:M28)</f>
        <v>0</v>
      </c>
      <c r="N29" s="410">
        <f>SUM(N18:N26)</f>
        <v>0</v>
      </c>
      <c r="O29" s="410">
        <f>SUM(O16:O28)</f>
        <v>0</v>
      </c>
      <c r="P29" s="410"/>
      <c r="Q29" s="410"/>
      <c r="R29" s="410"/>
      <c r="S29" s="410"/>
      <c r="T29" s="410">
        <f>SUM(T18:T26)</f>
        <v>0</v>
      </c>
      <c r="U29" s="410">
        <f>SUM(U16:U28)</f>
        <v>0</v>
      </c>
      <c r="V29" s="409">
        <f>SUM(V18:V26)</f>
        <v>36.697000000000003</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5">
      <c r="A33" s="289" t="s">
        <v>521</v>
      </c>
      <c r="C33" s="290"/>
      <c r="F33" s="621"/>
      <c r="G33" s="622"/>
      <c r="H33" s="289"/>
      <c r="I33" s="339"/>
      <c r="J33" s="393" t="s">
        <v>92</v>
      </c>
      <c r="K33" s="393"/>
      <c r="L33" s="397"/>
      <c r="V33" s="396"/>
    </row>
    <row r="34" spans="1:25">
      <c r="A34" s="301"/>
      <c r="B34" s="302"/>
      <c r="C34" s="340"/>
      <c r="D34" s="277" t="s">
        <v>93</v>
      </c>
      <c r="F34" s="401"/>
      <c r="G34" s="400"/>
      <c r="H34" s="289" t="s">
        <v>94</v>
      </c>
      <c r="I34" s="339"/>
      <c r="J34" s="393"/>
      <c r="K34" s="393"/>
      <c r="L34" s="397"/>
      <c r="V34" s="396"/>
    </row>
    <row r="35" spans="1:25" ht="13">
      <c r="A35" s="282" t="s">
        <v>95</v>
      </c>
      <c r="B35" s="296"/>
      <c r="C35" s="284"/>
      <c r="D35" s="277" t="s">
        <v>96</v>
      </c>
      <c r="F35" s="399" t="s">
        <v>97</v>
      </c>
      <c r="G35" s="398"/>
      <c r="H35" s="289" t="s">
        <v>87</v>
      </c>
      <c r="I35" s="339"/>
      <c r="J35" s="393" t="s">
        <v>98</v>
      </c>
      <c r="K35" s="393"/>
      <c r="L35" s="397"/>
      <c r="V35" s="396"/>
    </row>
    <row r="36" spans="1:25"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5">
      <c r="A37" s="301"/>
      <c r="B37" s="302"/>
      <c r="C37" s="303"/>
      <c r="D37" s="341"/>
      <c r="E37" s="302"/>
      <c r="F37" s="616" t="s">
        <v>951</v>
      </c>
      <c r="G37" s="617"/>
      <c r="H37" s="616" t="s">
        <v>950</v>
      </c>
      <c r="I37" s="617"/>
      <c r="J37" s="392" t="s">
        <v>103</v>
      </c>
      <c r="K37" s="392"/>
      <c r="L37" s="618" t="s">
        <v>104</v>
      </c>
      <c r="M37" s="619"/>
      <c r="N37" s="619"/>
      <c r="O37" s="619"/>
      <c r="P37" s="619"/>
      <c r="Q37" s="619"/>
      <c r="R37" s="619"/>
      <c r="S37" s="619"/>
      <c r="T37" s="619"/>
      <c r="U37" s="619"/>
      <c r="V37" s="624"/>
    </row>
    <row r="40" spans="1:25" ht="13">
      <c r="W40" s="500" t="s">
        <v>934</v>
      </c>
      <c r="X40" s="501">
        <v>2</v>
      </c>
      <c r="Y40" s="502">
        <v>44595.041666666664</v>
      </c>
    </row>
    <row r="41" spans="1:25" ht="13">
      <c r="W41" s="500" t="s">
        <v>935</v>
      </c>
      <c r="X41" s="501">
        <v>2</v>
      </c>
      <c r="Y41" s="502">
        <v>44598.041666666664</v>
      </c>
    </row>
    <row r="42" spans="1:25" ht="13">
      <c r="W42" s="500" t="s">
        <v>935</v>
      </c>
      <c r="X42" s="501">
        <v>2</v>
      </c>
      <c r="Y42" s="502">
        <v>44598.041666666664</v>
      </c>
    </row>
    <row r="43" spans="1:25" ht="18.75" customHeight="1">
      <c r="A43" s="386" t="s">
        <v>883</v>
      </c>
      <c r="B43" s="382"/>
      <c r="C43" s="386" t="s">
        <v>571</v>
      </c>
      <c r="D43" s="389"/>
      <c r="E43" s="389"/>
      <c r="F43" s="388"/>
      <c r="G43" s="386" t="s">
        <v>877</v>
      </c>
      <c r="H43" s="382"/>
      <c r="I43" s="386" t="s">
        <v>571</v>
      </c>
      <c r="W43" s="500" t="s">
        <v>934</v>
      </c>
      <c r="X43" s="501">
        <v>2</v>
      </c>
      <c r="Y43" s="502">
        <v>44596.041666666664</v>
      </c>
    </row>
    <row r="44" spans="1:25" ht="20">
      <c r="A44" s="386" t="s">
        <v>884</v>
      </c>
      <c r="B44" s="382"/>
      <c r="C44" s="386" t="s">
        <v>888</v>
      </c>
      <c r="D44" s="389"/>
      <c r="E44" s="389"/>
      <c r="F44" s="388"/>
      <c r="G44" s="390" t="s">
        <v>878</v>
      </c>
      <c r="H44" s="391"/>
      <c r="I44" s="390" t="s">
        <v>888</v>
      </c>
      <c r="W44" s="500" t="s">
        <v>935</v>
      </c>
      <c r="X44" s="501">
        <v>2</v>
      </c>
      <c r="Y44" s="502">
        <v>44598.041666666664</v>
      </c>
    </row>
    <row r="45" spans="1:25" ht="20">
      <c r="A45" s="386" t="s">
        <v>885</v>
      </c>
      <c r="B45" s="382"/>
      <c r="C45" s="386" t="s">
        <v>571</v>
      </c>
      <c r="D45" s="389"/>
      <c r="E45" s="389"/>
      <c r="F45" s="388"/>
      <c r="G45" s="386" t="s">
        <v>879</v>
      </c>
      <c r="H45" s="382"/>
      <c r="I45" s="386" t="s">
        <v>571</v>
      </c>
      <c r="W45" s="500" t="s">
        <v>936</v>
      </c>
      <c r="X45" s="501">
        <v>1</v>
      </c>
      <c r="Y45" s="502">
        <v>44598.041666666664</v>
      </c>
    </row>
    <row r="46" spans="1:25" ht="20">
      <c r="A46" s="386" t="s">
        <v>886</v>
      </c>
      <c r="B46" s="382"/>
      <c r="C46" s="386" t="s">
        <v>571</v>
      </c>
      <c r="D46" s="389"/>
      <c r="E46" s="389"/>
      <c r="F46" s="388"/>
      <c r="G46" s="386" t="s">
        <v>880</v>
      </c>
      <c r="H46" s="382"/>
      <c r="I46" s="386" t="s">
        <v>571</v>
      </c>
      <c r="W46" s="500" t="s">
        <v>934</v>
      </c>
      <c r="X46" s="501">
        <v>2</v>
      </c>
      <c r="Y46" s="502">
        <v>44596.041666666664</v>
      </c>
    </row>
    <row r="47" spans="1:25" ht="20">
      <c r="A47" s="386" t="s">
        <v>887</v>
      </c>
      <c r="B47" s="382"/>
      <c r="C47" s="386" t="s">
        <v>571</v>
      </c>
      <c r="D47" s="389"/>
      <c r="E47" s="389"/>
      <c r="F47" s="388"/>
      <c r="G47" s="386" t="s">
        <v>882</v>
      </c>
      <c r="H47" s="382"/>
      <c r="I47" s="386" t="s">
        <v>571</v>
      </c>
      <c r="W47" s="500" t="s">
        <v>935</v>
      </c>
      <c r="X47" s="501">
        <v>2</v>
      </c>
      <c r="Y47" s="502">
        <v>44598.041666666664</v>
      </c>
    </row>
    <row r="48" spans="1:25"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conditionalFormatting sqref="W47:X47 W45:X45 X42:X44 W40:Y40 W41:W44 W46:Y46 Y42:Y45">
    <cfRule type="expression" dxfId="47" priority="15" stopIfTrue="1">
      <formula>$O40="○"</formula>
    </cfRule>
    <cfRule type="expression" dxfId="46" priority="16" stopIfTrue="1">
      <formula>$O40="✕"</formula>
    </cfRule>
  </conditionalFormatting>
  <conditionalFormatting sqref="W41:X41">
    <cfRule type="expression" dxfId="45" priority="13" stopIfTrue="1">
      <formula>$O41="○"</formula>
    </cfRule>
    <cfRule type="expression" dxfId="44" priority="14" stopIfTrue="1">
      <formula>$O41="✕"</formula>
    </cfRule>
  </conditionalFormatting>
  <conditionalFormatting sqref="Y41">
    <cfRule type="expression" dxfId="43" priority="11" stopIfTrue="1">
      <formula>$O41="○"</formula>
    </cfRule>
    <cfRule type="expression" dxfId="42" priority="12" stopIfTrue="1">
      <formula>$O41="✕"</formula>
    </cfRule>
  </conditionalFormatting>
  <conditionalFormatting sqref="W44">
    <cfRule type="expression" dxfId="41" priority="9" stopIfTrue="1">
      <formula>$O44="○"</formula>
    </cfRule>
    <cfRule type="expression" dxfId="40" priority="10" stopIfTrue="1">
      <formula>$O44="✕"</formula>
    </cfRule>
  </conditionalFormatting>
  <conditionalFormatting sqref="W43:X43">
    <cfRule type="expression" dxfId="39" priority="7" stopIfTrue="1">
      <formula>$O43="○"</formula>
    </cfRule>
    <cfRule type="expression" dxfId="38" priority="8" stopIfTrue="1">
      <formula>$O43="✕"</formula>
    </cfRule>
  </conditionalFormatting>
  <conditionalFormatting sqref="Y47">
    <cfRule type="expression" dxfId="37" priority="5" stopIfTrue="1">
      <formula>$O47="○"</formula>
    </cfRule>
    <cfRule type="expression" dxfId="36" priority="6" stopIfTrue="1">
      <formula>$O47="✕"</formula>
    </cfRule>
  </conditionalFormatting>
  <conditionalFormatting sqref="X45">
    <cfRule type="expression" dxfId="35" priority="3" stopIfTrue="1">
      <formula>$O45="○"</formula>
    </cfRule>
    <cfRule type="expression" dxfId="34" priority="4" stopIfTrue="1">
      <formula>$O45="✕"</formula>
    </cfRule>
  </conditionalFormatting>
  <conditionalFormatting sqref="W46">
    <cfRule type="expression" dxfId="33" priority="1" stopIfTrue="1">
      <formula>$O46="○"</formula>
    </cfRule>
    <cfRule type="expression" dxfId="32" priority="2" stopIfTrue="1">
      <formula>$O46="✕"</formula>
    </cfRule>
  </conditionalFormatting>
  <printOptions horizontalCentered="1"/>
  <pageMargins left="0.15748031496062992" right="0" top="0.15748031496062992" bottom="0" header="0.55118110236220474" footer="0.19685039370078741"/>
  <pageSetup paperSize="9" scale="70" firstPageNumber="4294963191" orientation="landscape" r:id="rId1"/>
  <headerFooter alignWithMargins="0">
    <oddHeader>&amp;R&amp;"Calibri"&amp;10&amp;K000000 Confidential&amp;1#_x000D_</oddHead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5A3BB-7096-472E-880F-4EF38BACF211}">
  <sheetPr>
    <pageSetUpPr fitToPage="1"/>
  </sheetPr>
  <dimension ref="A1:Z47"/>
  <sheetViews>
    <sheetView topLeftCell="A10" zoomScale="70" zoomScaleNormal="70" zoomScaleSheetLayoutView="75" workbookViewId="0">
      <selection activeCell="B26" sqref="B26"/>
    </sheetView>
  </sheetViews>
  <sheetFormatPr defaultColWidth="9.1796875" defaultRowHeight="12.5"/>
  <cols>
    <col min="1" max="1" width="7.81640625" style="276" customWidth="1"/>
    <col min="2" max="2" width="39.8164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11"/>
      <c r="I10" s="512"/>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954</v>
      </c>
      <c r="C18" s="427" t="str">
        <f>IF(D18="","",VLOOKUP(B18,Data!$B$5:$L$503,2,FALSE))</f>
        <v/>
      </c>
      <c r="D18" s="348"/>
      <c r="E18" s="365"/>
      <c r="F18" s="423" t="str">
        <f>IF(D18="","",VLOOKUP(B18,Data!$B$5:$L$503,11,FALSE))</f>
        <v/>
      </c>
      <c r="G18" s="426" t="str">
        <f t="shared" ref="G18:G23"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5" customHeight="1">
      <c r="A19" s="366">
        <v>1</v>
      </c>
      <c r="B19" s="364" t="s">
        <v>719</v>
      </c>
      <c r="C19" s="437" t="str">
        <f>IF(D19="","",VLOOKUP(B19,Data!$B$5:$L$503,2,FALSE))</f>
        <v>VAC9560</v>
      </c>
      <c r="D19" s="356">
        <v>27</v>
      </c>
      <c r="E19" s="357" t="s">
        <v>518</v>
      </c>
      <c r="F19" s="434">
        <f>IF(D19="","",VLOOKUP(B19,Data!$B$5:$L$503,11,FALSE))</f>
        <v>2359.85</v>
      </c>
      <c r="G19" s="436">
        <f t="shared" si="0"/>
        <v>63715.95</v>
      </c>
      <c r="H19" s="435" t="str">
        <f>IF(D19="","",VLOOKUP(B19,Data!$B$5:$D$503,3,FALSE))</f>
        <v>C/T</v>
      </c>
      <c r="I19" s="435" t="str">
        <f>IF(D19="","",VLOOKUP(B19,Data!$B$5:$M$503,12,FALSE))</f>
        <v>Indonesia</v>
      </c>
      <c r="J19" s="424" t="s">
        <v>949</v>
      </c>
      <c r="K19" s="434">
        <f>IF(D19="","",VLOOKUP(B19,Data!$B$5:$E$503,4,FALSE)*D19)</f>
        <v>5940</v>
      </c>
      <c r="L19" s="434">
        <f>IF(D19="","",VLOOKUP(B19,Data!$B$5:$F$503,5,FALSE)*D19)</f>
        <v>5373</v>
      </c>
      <c r="M19" s="433"/>
      <c r="N19" s="432"/>
      <c r="O19" s="431"/>
      <c r="P19" s="429"/>
      <c r="Q19" s="431"/>
      <c r="R19" s="431"/>
      <c r="S19" s="429"/>
      <c r="T19" s="430"/>
      <c r="U19" s="429"/>
      <c r="V19" s="428">
        <f>IF(D19="","",VLOOKUP(B19,Data!$B$5:$J$503,9,FALSE)*D19)</f>
        <v>31.995000000000001</v>
      </c>
      <c r="X19" s="499"/>
      <c r="Y19" s="499"/>
      <c r="Z19" s="499"/>
    </row>
    <row r="20" spans="1:26" s="329" customFormat="1" ht="21.75" customHeight="1">
      <c r="A20" s="366">
        <v>2</v>
      </c>
      <c r="B20" s="364" t="s">
        <v>783</v>
      </c>
      <c r="C20" s="437" t="str">
        <f>IF(D20="","",VLOOKUP(B20,Data!$B$5:$L$503,2,FALSE))</f>
        <v>VAD6720</v>
      </c>
      <c r="D20" s="356">
        <v>1</v>
      </c>
      <c r="E20" s="365"/>
      <c r="F20" s="434">
        <f>IF(D20="","",VLOOKUP(B20,Data!$B$5:$L$503,11,FALSE))</f>
        <v>2784.32</v>
      </c>
      <c r="G20" s="436">
        <f t="shared" si="0"/>
        <v>2784.32</v>
      </c>
      <c r="H20" s="435" t="str">
        <f>IF(D20="","",VLOOKUP(B20,Data!$B$5:$D$503,3,FALSE))</f>
        <v>C/T</v>
      </c>
      <c r="I20" s="435" t="str">
        <f>IF(D20="","",VLOOKUP(B20,Data!$B$5:$M$503,12,FALSE))</f>
        <v>Indonesia</v>
      </c>
      <c r="J20" s="424" t="s">
        <v>949</v>
      </c>
      <c r="K20" s="434">
        <f>IF(D20="","",VLOOKUP(B20,Data!$B$5:$E$503,4,FALSE)*D20)</f>
        <v>220</v>
      </c>
      <c r="L20" s="434">
        <f>IF(D20="","",VLOOKUP(B20,Data!$B$5:$F$503,5,FALSE)*D20)</f>
        <v>194</v>
      </c>
      <c r="M20" s="433"/>
      <c r="N20" s="432"/>
      <c r="O20" s="431"/>
      <c r="P20" s="429"/>
      <c r="Q20" s="431"/>
      <c r="R20" s="431"/>
      <c r="S20" s="429"/>
      <c r="T20" s="430"/>
      <c r="U20" s="429"/>
      <c r="V20" s="428">
        <f>IF(D20="","",VLOOKUP(B20,Data!$B$5:$J$503,9,FALSE)*D20)</f>
        <v>1.1850000000000001</v>
      </c>
      <c r="X20" s="499"/>
      <c r="Y20" s="499"/>
      <c r="Z20" s="499"/>
    </row>
    <row r="21" spans="1:26" s="329" customFormat="1" ht="21.75" customHeight="1">
      <c r="A21" s="366">
        <v>3</v>
      </c>
      <c r="B21" s="364" t="s">
        <v>784</v>
      </c>
      <c r="C21" s="437" t="str">
        <f>IF(D21="","",VLOOKUP(B21,Data!$B$5:$L$503,2,FALSE))</f>
        <v>VAD6730</v>
      </c>
      <c r="D21" s="356">
        <v>3</v>
      </c>
      <c r="E21" s="357" t="s">
        <v>895</v>
      </c>
      <c r="F21" s="434">
        <f>IF(D21="","",VLOOKUP(B21,Data!$B$5:$L$503,11,FALSE))</f>
        <v>2487.0100000000002</v>
      </c>
      <c r="G21" s="436">
        <f t="shared" si="0"/>
        <v>7461.0300000000007</v>
      </c>
      <c r="H21" s="435" t="str">
        <f>IF(D21="","",VLOOKUP(B21,Data!$B$5:$D$503,3,FALSE))</f>
        <v>C/T</v>
      </c>
      <c r="I21" s="435" t="str">
        <f>IF(D21="","",VLOOKUP(B21,Data!$B$5:$M$503,12,FALSE))</f>
        <v>Indonesia</v>
      </c>
      <c r="J21" s="424" t="s">
        <v>949</v>
      </c>
      <c r="K21" s="434">
        <f>IF(D21="","",VLOOKUP(B21,Data!$B$5:$E$503,4,FALSE)*D21)</f>
        <v>660</v>
      </c>
      <c r="L21" s="434">
        <f>IF(D21="","",VLOOKUP(B21,Data!$B$5:$F$503,5,FALSE)*D21)</f>
        <v>597</v>
      </c>
      <c r="M21" s="433"/>
      <c r="N21" s="432"/>
      <c r="O21" s="431"/>
      <c r="P21" s="429"/>
      <c r="Q21" s="431"/>
      <c r="R21" s="431"/>
      <c r="S21" s="429"/>
      <c r="T21" s="430"/>
      <c r="U21" s="429"/>
      <c r="V21" s="428">
        <f>IF(D21="","",VLOOKUP(B21,Data!$B$5:$J$503,9,FALSE)*D21)</f>
        <v>3.5550000000000002</v>
      </c>
      <c r="X21" s="499"/>
      <c r="Y21" s="499"/>
      <c r="Z21" s="499"/>
    </row>
    <row r="22" spans="1:26" s="329" customFormat="1" ht="21.75" customHeight="1">
      <c r="A22" s="366">
        <v>4</v>
      </c>
      <c r="B22" s="364" t="s">
        <v>291</v>
      </c>
      <c r="C22" s="437" t="str">
        <f>IF(D22="","",VLOOKUP(B22,Data!$B$5:$L$503,2,FALSE))</f>
        <v>WW86960</v>
      </c>
      <c r="D22" s="356">
        <v>36</v>
      </c>
      <c r="E22" s="365"/>
      <c r="F22" s="434">
        <f>IF(D22="","",VLOOKUP(B22,Data!$B$5:$L$503,11,FALSE))</f>
        <v>2173.38</v>
      </c>
      <c r="G22" s="436">
        <f t="shared" si="0"/>
        <v>78241.680000000008</v>
      </c>
      <c r="H22" s="435" t="str">
        <f>IF(D22="","",VLOOKUP(B22,Data!$B$5:$D$503,3,FALSE))</f>
        <v>C/T</v>
      </c>
      <c r="I22" s="435" t="str">
        <f>IF(D22="","",VLOOKUP(B22,Data!$B$5:$M$503,12,FALSE))</f>
        <v>Indonesia</v>
      </c>
      <c r="J22" s="424" t="s">
        <v>949</v>
      </c>
      <c r="K22" s="434">
        <f>IF(D22="","",VLOOKUP(B22,Data!$B$5:$E$503,4,FALSE)*D22)</f>
        <v>9432</v>
      </c>
      <c r="L22" s="434">
        <f>IF(D22="","",VLOOKUP(B22,Data!$B$5:$F$503,5,FALSE)*D22)</f>
        <v>8532</v>
      </c>
      <c r="M22" s="433"/>
      <c r="N22" s="432"/>
      <c r="O22" s="431"/>
      <c r="P22" s="429"/>
      <c r="Q22" s="431"/>
      <c r="R22" s="431"/>
      <c r="S22" s="429"/>
      <c r="T22" s="430"/>
      <c r="U22" s="429"/>
      <c r="V22" s="428">
        <f>IF(D22="","",VLOOKUP(B22,Data!$B$5:$J$503,9,FALSE)*D22)</f>
        <v>53.567999999999998</v>
      </c>
      <c r="X22" s="499"/>
      <c r="Y22" s="499"/>
      <c r="Z22" s="499"/>
    </row>
    <row r="23" spans="1:26" s="329" customFormat="1" ht="21.75" customHeight="1">
      <c r="A23" s="366">
        <v>5</v>
      </c>
      <c r="B23" s="364" t="s">
        <v>720</v>
      </c>
      <c r="C23" s="437" t="str">
        <f>IF(D23="","",VLOOKUP(B23,Data!$B$5:$L$503,2,FALSE))</f>
        <v>VAC9570</v>
      </c>
      <c r="D23" s="356">
        <v>27</v>
      </c>
      <c r="E23" s="365" t="s">
        <v>906</v>
      </c>
      <c r="F23" s="434">
        <f>IF(D23="","",VLOOKUP(B23,Data!$B$5:$L$503,11,FALSE))</f>
        <v>2540.94</v>
      </c>
      <c r="G23" s="436">
        <f t="shared" si="0"/>
        <v>68605.38</v>
      </c>
      <c r="H23" s="435" t="str">
        <f>IF(D23="","",VLOOKUP(B23,Data!$B$5:$D$503,3,FALSE))</f>
        <v>C/T</v>
      </c>
      <c r="I23" s="435" t="str">
        <f>IF(D23="","",VLOOKUP(B23,Data!$B$5:$M$503,12,FALSE))</f>
        <v>Indonesia</v>
      </c>
      <c r="J23" s="424" t="s">
        <v>949</v>
      </c>
      <c r="K23" s="434">
        <f>IF(D23="","",VLOOKUP(B23,Data!$B$5:$E$503,4,FALSE)*D23)</f>
        <v>7209</v>
      </c>
      <c r="L23" s="434">
        <f>IF(D23="","",VLOOKUP(B23,Data!$B$5:$F$503,5,FALSE)*D23)</f>
        <v>6534</v>
      </c>
      <c r="M23" s="433"/>
      <c r="N23" s="432"/>
      <c r="O23" s="431"/>
      <c r="P23" s="429"/>
      <c r="Q23" s="431"/>
      <c r="R23" s="431"/>
      <c r="S23" s="429"/>
      <c r="T23" s="430"/>
      <c r="U23" s="429"/>
      <c r="V23" s="428">
        <f>IF(D23="","",VLOOKUP(B23,Data!$B$5:$J$503,9,FALSE)*D23)</f>
        <v>40.176000000000002</v>
      </c>
      <c r="X23" s="499"/>
      <c r="Y23" s="499"/>
      <c r="Z23" s="499"/>
    </row>
    <row r="24" spans="1:26" s="329" customFormat="1" ht="21" customHeight="1">
      <c r="A24" s="349"/>
      <c r="B24" s="250"/>
      <c r="C24" s="427" t="str">
        <f>IF(D24="","",VLOOKUP(B24,Data!$B$5:$L$503,2,FALSE))</f>
        <v/>
      </c>
      <c r="D24" s="348"/>
      <c r="E24" s="357"/>
      <c r="F24" s="423" t="str">
        <f>IF(D24="","",VLOOKUP(B24,Data!$B$5:$L$503,11,FALSE))</f>
        <v/>
      </c>
      <c r="G24" s="426" t="str">
        <f>IF(D24&gt;0,D24*F24,"-")</f>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21" customHeight="1">
      <c r="A25" s="349"/>
      <c r="B25" s="250"/>
      <c r="C25" s="427" t="str">
        <f>IF(D25="","",VLOOKUP(B25,Data!$B$5:$L$503,2,FALSE))</f>
        <v/>
      </c>
      <c r="D25" s="348"/>
      <c r="E25" s="357"/>
      <c r="F25" s="423" t="str">
        <f>IF(D25="","",VLOOKUP(B25,Data!$B$5:$L$503,11,FALSE))</f>
        <v/>
      </c>
      <c r="G25" s="426" t="str">
        <f>IF(D25&gt;0,D25*F25,"-")</f>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t="s">
        <v>952</v>
      </c>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94</v>
      </c>
      <c r="E27" s="333"/>
      <c r="F27" s="410"/>
      <c r="G27" s="410">
        <f>SUM(G18:G23)</f>
        <v>220808.36000000002</v>
      </c>
      <c r="H27" s="330"/>
      <c r="I27" s="330"/>
      <c r="J27" s="330"/>
      <c r="K27" s="410">
        <f>SUM(K18:K25)</f>
        <v>23461</v>
      </c>
      <c r="L27" s="410">
        <f>SUM(L18:L25)</f>
        <v>21230</v>
      </c>
      <c r="M27" s="410">
        <f>SUM(M16:M26)</f>
        <v>0</v>
      </c>
      <c r="N27" s="410">
        <f>SUM(N18:N23)</f>
        <v>0</v>
      </c>
      <c r="O27" s="410">
        <f>SUM(O16:O26)</f>
        <v>0</v>
      </c>
      <c r="P27" s="410"/>
      <c r="Q27" s="410"/>
      <c r="R27" s="410"/>
      <c r="S27" s="410"/>
      <c r="T27" s="410">
        <f>SUM(T18:T23)</f>
        <v>0</v>
      </c>
      <c r="U27" s="410">
        <f>SUM(U16:U26)</f>
        <v>0</v>
      </c>
      <c r="V27" s="409">
        <f>SUM(V18:V25)</f>
        <v>130.47899999999998</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5" ht="13">
      <c r="A33" s="282" t="s">
        <v>95</v>
      </c>
      <c r="B33" s="296"/>
      <c r="C33" s="284"/>
      <c r="D33" s="277" t="s">
        <v>96</v>
      </c>
      <c r="F33" s="399" t="s">
        <v>97</v>
      </c>
      <c r="G33" s="398"/>
      <c r="H33" s="289" t="s">
        <v>87</v>
      </c>
      <c r="I33" s="339"/>
      <c r="J33" s="393" t="s">
        <v>98</v>
      </c>
      <c r="K33" s="393"/>
      <c r="L33" s="397"/>
      <c r="V33" s="396"/>
    </row>
    <row r="34" spans="1:25"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5">
      <c r="A35" s="301"/>
      <c r="B35" s="302"/>
      <c r="C35" s="303"/>
      <c r="D35" s="341"/>
      <c r="E35" s="302"/>
      <c r="F35" s="616" t="s">
        <v>951</v>
      </c>
      <c r="G35" s="617"/>
      <c r="H35" s="616" t="s">
        <v>950</v>
      </c>
      <c r="I35" s="617"/>
      <c r="J35" s="392" t="s">
        <v>103</v>
      </c>
      <c r="K35" s="392"/>
      <c r="L35" s="618" t="s">
        <v>104</v>
      </c>
      <c r="M35" s="619"/>
      <c r="N35" s="619"/>
      <c r="O35" s="619"/>
      <c r="P35" s="619"/>
      <c r="Q35" s="619"/>
      <c r="R35" s="619"/>
      <c r="S35" s="619"/>
      <c r="T35" s="619"/>
      <c r="U35" s="619"/>
      <c r="V35" s="624"/>
    </row>
    <row r="38" spans="1:25" ht="13">
      <c r="W38" s="500" t="s">
        <v>934</v>
      </c>
      <c r="X38" s="501">
        <v>2</v>
      </c>
      <c r="Y38" s="502">
        <v>44595.041666666664</v>
      </c>
    </row>
    <row r="39" spans="1:25" ht="13">
      <c r="W39" s="500" t="s">
        <v>935</v>
      </c>
      <c r="X39" s="501">
        <v>2</v>
      </c>
      <c r="Y39" s="502">
        <v>44598.041666666664</v>
      </c>
    </row>
    <row r="40" spans="1:25" ht="13">
      <c r="W40" s="500" t="s">
        <v>935</v>
      </c>
      <c r="X40" s="501">
        <v>2</v>
      </c>
      <c r="Y40" s="502">
        <v>44598.041666666664</v>
      </c>
    </row>
    <row r="41" spans="1:25" ht="18.75" customHeight="1">
      <c r="A41" s="386" t="s">
        <v>883</v>
      </c>
      <c r="B41" s="382"/>
      <c r="C41" s="386" t="s">
        <v>571</v>
      </c>
      <c r="D41" s="389"/>
      <c r="E41" s="389"/>
      <c r="F41" s="388"/>
      <c r="G41" s="386" t="s">
        <v>877</v>
      </c>
      <c r="H41" s="382"/>
      <c r="I41" s="386" t="s">
        <v>571</v>
      </c>
      <c r="W41" s="500" t="s">
        <v>934</v>
      </c>
      <c r="X41" s="501">
        <v>2</v>
      </c>
      <c r="Y41" s="502">
        <v>44596.041666666664</v>
      </c>
    </row>
    <row r="42" spans="1:25" ht="20">
      <c r="A42" s="386" t="s">
        <v>884</v>
      </c>
      <c r="B42" s="382"/>
      <c r="C42" s="386" t="s">
        <v>888</v>
      </c>
      <c r="D42" s="389"/>
      <c r="E42" s="389"/>
      <c r="F42" s="388"/>
      <c r="G42" s="390" t="s">
        <v>878</v>
      </c>
      <c r="H42" s="391"/>
      <c r="I42" s="390" t="s">
        <v>888</v>
      </c>
      <c r="W42" s="500" t="s">
        <v>935</v>
      </c>
      <c r="X42" s="501">
        <v>2</v>
      </c>
      <c r="Y42" s="502">
        <v>44598.041666666664</v>
      </c>
    </row>
    <row r="43" spans="1:25" ht="20">
      <c r="A43" s="386" t="s">
        <v>885</v>
      </c>
      <c r="B43" s="382"/>
      <c r="C43" s="386" t="s">
        <v>571</v>
      </c>
      <c r="D43" s="389"/>
      <c r="E43" s="389"/>
      <c r="F43" s="388"/>
      <c r="G43" s="386" t="s">
        <v>879</v>
      </c>
      <c r="H43" s="382"/>
      <c r="I43" s="386" t="s">
        <v>571</v>
      </c>
      <c r="W43" s="500" t="s">
        <v>936</v>
      </c>
      <c r="X43" s="501">
        <v>1</v>
      </c>
      <c r="Y43" s="502">
        <v>44598.041666666664</v>
      </c>
    </row>
    <row r="44" spans="1:25" ht="20">
      <c r="A44" s="386" t="s">
        <v>886</v>
      </c>
      <c r="B44" s="382"/>
      <c r="C44" s="386" t="s">
        <v>571</v>
      </c>
      <c r="D44" s="389"/>
      <c r="E44" s="389"/>
      <c r="F44" s="388"/>
      <c r="G44" s="386" t="s">
        <v>880</v>
      </c>
      <c r="H44" s="382"/>
      <c r="I44" s="386" t="s">
        <v>571</v>
      </c>
      <c r="W44" s="500" t="s">
        <v>934</v>
      </c>
      <c r="X44" s="501">
        <v>2</v>
      </c>
      <c r="Y44" s="502">
        <v>44596.041666666664</v>
      </c>
    </row>
    <row r="45" spans="1:25" ht="20">
      <c r="A45" s="386" t="s">
        <v>887</v>
      </c>
      <c r="B45" s="382"/>
      <c r="C45" s="386" t="s">
        <v>571</v>
      </c>
      <c r="D45" s="389"/>
      <c r="E45" s="389"/>
      <c r="F45" s="388"/>
      <c r="G45" s="386" t="s">
        <v>882</v>
      </c>
      <c r="H45" s="382"/>
      <c r="I45" s="386" t="s">
        <v>571</v>
      </c>
      <c r="W45" s="500" t="s">
        <v>935</v>
      </c>
      <c r="X45" s="501">
        <v>2</v>
      </c>
      <c r="Y45" s="502">
        <v>44598.041666666664</v>
      </c>
    </row>
    <row r="46" spans="1:25" ht="20">
      <c r="A46" s="383"/>
      <c r="B46" s="383"/>
      <c r="C46" s="383"/>
      <c r="D46" s="383"/>
      <c r="E46" s="383"/>
      <c r="F46" s="387"/>
      <c r="G46" s="386" t="s">
        <v>881</v>
      </c>
      <c r="H46" s="382"/>
      <c r="I46" s="386" t="s">
        <v>571</v>
      </c>
    </row>
    <row r="47" spans="1:25" ht="17.5">
      <c r="A47" s="385"/>
      <c r="B47" s="383"/>
      <c r="C47" s="383"/>
      <c r="D47" s="383"/>
      <c r="E47" s="383"/>
      <c r="F47" s="383"/>
      <c r="G47" s="384"/>
      <c r="H47" s="384"/>
      <c r="I47" s="383"/>
    </row>
  </sheetData>
  <mergeCells count="6">
    <mergeCell ref="L29:V29"/>
    <mergeCell ref="F31:G31"/>
    <mergeCell ref="L34:V34"/>
    <mergeCell ref="F35:G35"/>
    <mergeCell ref="H35:I35"/>
    <mergeCell ref="L35:V35"/>
  </mergeCells>
  <conditionalFormatting sqref="W45:X45 W43:X43 X40:X42 W38:Y38 W39:W42 W44:Y44 Y40:Y43">
    <cfRule type="expression" dxfId="31" priority="15" stopIfTrue="1">
      <formula>$O38="○"</formula>
    </cfRule>
    <cfRule type="expression" dxfId="30" priority="16" stopIfTrue="1">
      <formula>$O38="✕"</formula>
    </cfRule>
  </conditionalFormatting>
  <conditionalFormatting sqref="W39:X39">
    <cfRule type="expression" dxfId="29" priority="13" stopIfTrue="1">
      <formula>$O39="○"</formula>
    </cfRule>
    <cfRule type="expression" dxfId="28" priority="14" stopIfTrue="1">
      <formula>$O39="✕"</formula>
    </cfRule>
  </conditionalFormatting>
  <conditionalFormatting sqref="Y39">
    <cfRule type="expression" dxfId="27" priority="11" stopIfTrue="1">
      <formula>$O39="○"</formula>
    </cfRule>
    <cfRule type="expression" dxfId="26" priority="12" stopIfTrue="1">
      <formula>$O39="✕"</formula>
    </cfRule>
  </conditionalFormatting>
  <conditionalFormatting sqref="W42">
    <cfRule type="expression" dxfId="25" priority="9" stopIfTrue="1">
      <formula>$O42="○"</formula>
    </cfRule>
    <cfRule type="expression" dxfId="24" priority="10" stopIfTrue="1">
      <formula>$O42="✕"</formula>
    </cfRule>
  </conditionalFormatting>
  <conditionalFormatting sqref="W41:X41">
    <cfRule type="expression" dxfId="23" priority="7" stopIfTrue="1">
      <formula>$O41="○"</formula>
    </cfRule>
    <cfRule type="expression" dxfId="22" priority="8" stopIfTrue="1">
      <formula>$O41="✕"</formula>
    </cfRule>
  </conditionalFormatting>
  <conditionalFormatting sqref="Y45">
    <cfRule type="expression" dxfId="21" priority="5" stopIfTrue="1">
      <formula>$O45="○"</formula>
    </cfRule>
    <cfRule type="expression" dxfId="20" priority="6" stopIfTrue="1">
      <formula>$O45="✕"</formula>
    </cfRule>
  </conditionalFormatting>
  <conditionalFormatting sqref="X43">
    <cfRule type="expression" dxfId="19" priority="3" stopIfTrue="1">
      <formula>$O43="○"</formula>
    </cfRule>
    <cfRule type="expression" dxfId="18" priority="4" stopIfTrue="1">
      <formula>$O43="✕"</formula>
    </cfRule>
  </conditionalFormatting>
  <conditionalFormatting sqref="W44">
    <cfRule type="expression" dxfId="17" priority="1" stopIfTrue="1">
      <formula>$O44="○"</formula>
    </cfRule>
    <cfRule type="expression" dxfId="16" priority="2" stopIfTrue="1">
      <formula>$O44="✕"</formula>
    </cfRule>
  </conditionalFormatting>
  <printOptions horizontalCentered="1"/>
  <pageMargins left="0.15748031496062992" right="0" top="0.15748031496062992" bottom="0" header="0.55118110236220474" footer="0.19685039370078741"/>
  <pageSetup paperSize="9" scale="68" firstPageNumber="4294963191" orientation="landscape" r:id="rId1"/>
  <headerFooter alignWithMargins="0">
    <oddHeader>&amp;R&amp;"Calibri"&amp;10&amp;K000000 Confidential&amp;1#_x000D_</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F5ED-1DD8-46AC-BC4F-92A454F48561}">
  <sheetPr>
    <pageSetUpPr fitToPage="1"/>
  </sheetPr>
  <dimension ref="A1:Z47"/>
  <sheetViews>
    <sheetView topLeftCell="A7" zoomScale="70" zoomScaleNormal="70" zoomScaleSheetLayoutView="75" workbookViewId="0">
      <selection activeCell="F23" sqref="F23"/>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t="s">
        <v>956</v>
      </c>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14"/>
      <c r="I10" s="515"/>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954</v>
      </c>
      <c r="C18" s="427" t="str">
        <f>IF(D18="","",VLOOKUP(B18,Data!$B$5:$L$503,2,FALSE))</f>
        <v/>
      </c>
      <c r="D18" s="348"/>
      <c r="E18" s="365"/>
      <c r="F18" s="423" t="str">
        <f>IF(D18="","",VLOOKUP(B18,Data!$B$5:$L$503,11,FALSE))</f>
        <v/>
      </c>
      <c r="G18" s="426" t="str">
        <f t="shared" ref="G18:G23"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720</v>
      </c>
      <c r="C19" s="437" t="str">
        <f>IF(D19="","",VLOOKUP(B19,Data!$B$5:$L$503,2,FALSE))</f>
        <v>VAC9570</v>
      </c>
      <c r="D19" s="356">
        <v>1</v>
      </c>
      <c r="E19" s="357" t="s">
        <v>518</v>
      </c>
      <c r="F19" s="434">
        <f>IF(D19="","",VLOOKUP(B19,Data!$B$5:$L$503,11,FALSE))</f>
        <v>2540.94</v>
      </c>
      <c r="G19" s="436">
        <f t="shared" si="0"/>
        <v>2540.94</v>
      </c>
      <c r="H19" s="435" t="str">
        <f>IF(D19="","",VLOOKUP(B19,Data!$B$5:$D$503,3,FALSE))</f>
        <v>C/T</v>
      </c>
      <c r="I19" s="435" t="str">
        <f>IF(D19="","",VLOOKUP(B19,Data!$B$5:$M$503,12,FALSE))</f>
        <v>Indonesia</v>
      </c>
      <c r="J19" s="424" t="s">
        <v>949</v>
      </c>
      <c r="K19" s="434">
        <f>IF(D19="","",VLOOKUP(B19,Data!$B$5:$E$503,4,FALSE)*D19)</f>
        <v>267</v>
      </c>
      <c r="L19" s="434">
        <f>IF(D19="","",VLOOKUP(B19,Data!$B$5:$F$503,5,FALSE)*D19)</f>
        <v>242</v>
      </c>
      <c r="M19" s="433"/>
      <c r="N19" s="432"/>
      <c r="O19" s="431"/>
      <c r="P19" s="429"/>
      <c r="Q19" s="431"/>
      <c r="R19" s="431"/>
      <c r="S19" s="429"/>
      <c r="T19" s="430"/>
      <c r="U19" s="429"/>
      <c r="V19" s="428">
        <f>IF(D19="","",VLOOKUP(B19,Data!$B$5:$J$503,9,FALSE)*D19)</f>
        <v>1.488</v>
      </c>
      <c r="X19" s="499"/>
      <c r="Y19" s="499"/>
      <c r="Z19" s="499"/>
    </row>
    <row r="20" spans="1:26" s="329" customFormat="1" ht="21.75" customHeight="1">
      <c r="A20" s="366">
        <v>2</v>
      </c>
      <c r="B20" s="364" t="s">
        <v>289</v>
      </c>
      <c r="C20" s="437" t="str">
        <f>IF(D20="","",VLOOKUP(B20,Data!$B$5:$L$503,2,FALSE))</f>
        <v>WW86950</v>
      </c>
      <c r="D20" s="356">
        <v>68</v>
      </c>
      <c r="E20" s="357"/>
      <c r="F20" s="434">
        <f>IF(D20="","",VLOOKUP(B20,Data!$B$5:$L$503,11,FALSE))</f>
        <v>2010.68</v>
      </c>
      <c r="G20" s="436">
        <f t="shared" si="0"/>
        <v>136726.24</v>
      </c>
      <c r="H20" s="435" t="str">
        <f>IF(D20="","",VLOOKUP(B20,Data!$B$5:$D$503,3,FALSE))</f>
        <v>C/T</v>
      </c>
      <c r="I20" s="435" t="str">
        <f>IF(D20="","",VLOOKUP(B20,Data!$B$5:$M$503,12,FALSE))</f>
        <v>Indonesia</v>
      </c>
      <c r="J20" s="424" t="s">
        <v>949</v>
      </c>
      <c r="K20" s="434">
        <f>IF(D20="","",VLOOKUP(B20,Data!$B$5:$E$503,4,FALSE)*D20)</f>
        <v>14620</v>
      </c>
      <c r="L20" s="434">
        <f>IF(D20="","",VLOOKUP(B20,Data!$B$5:$F$503,5,FALSE)*D20)</f>
        <v>13192</v>
      </c>
      <c r="M20" s="433"/>
      <c r="N20" s="432"/>
      <c r="O20" s="431"/>
      <c r="P20" s="429"/>
      <c r="Q20" s="431"/>
      <c r="R20" s="431"/>
      <c r="S20" s="429"/>
      <c r="T20" s="430"/>
      <c r="U20" s="429"/>
      <c r="V20" s="428">
        <f>IF(D20="","",VLOOKUP(B20,Data!$B$5:$J$503,9,FALSE)*D20)</f>
        <v>80.58</v>
      </c>
      <c r="X20" s="499"/>
      <c r="Y20" s="499"/>
      <c r="Z20" s="499"/>
    </row>
    <row r="21" spans="1:26" s="329" customFormat="1" ht="21.75" customHeight="1">
      <c r="A21" s="366">
        <v>3</v>
      </c>
      <c r="B21" s="364" t="s">
        <v>358</v>
      </c>
      <c r="C21" s="437" t="str">
        <f>IF(D21="","",VLOOKUP(B21,Data!$B$5:$L$503,2,FALSE))</f>
        <v>WW38330</v>
      </c>
      <c r="D21" s="356">
        <v>2</v>
      </c>
      <c r="E21" s="357" t="s">
        <v>895</v>
      </c>
      <c r="F21" s="434">
        <f>IF(D21="","",VLOOKUP(B21,Data!$B$5:$L$503,11,FALSE))</f>
        <v>4271.01</v>
      </c>
      <c r="G21" s="436">
        <f t="shared" si="0"/>
        <v>8542.02</v>
      </c>
      <c r="H21" s="435" t="str">
        <f>IF(D21="","",VLOOKUP(B21,Data!$B$5:$D$503,3,FALSE))</f>
        <v>C/T</v>
      </c>
      <c r="I21" s="435" t="str">
        <f>IF(D21="","",VLOOKUP(B21,Data!$B$5:$M$503,12,FALSE))</f>
        <v>Indonesia</v>
      </c>
      <c r="J21" s="424" t="s">
        <v>949</v>
      </c>
      <c r="K21" s="434">
        <f>IF(D21="","",VLOOKUP(B21,Data!$B$5:$E$503,4,FALSE)*D21)</f>
        <v>596</v>
      </c>
      <c r="L21" s="434">
        <f>IF(D21="","",VLOOKUP(B21,Data!$B$5:$F$503,5,FALSE)*D21)</f>
        <v>524</v>
      </c>
      <c r="M21" s="433"/>
      <c r="N21" s="432"/>
      <c r="O21" s="431"/>
      <c r="P21" s="429"/>
      <c r="Q21" s="431"/>
      <c r="R21" s="431"/>
      <c r="S21" s="429"/>
      <c r="T21" s="430"/>
      <c r="U21" s="429"/>
      <c r="V21" s="428">
        <f>IF(D21="","",VLOOKUP(B21,Data!$B$5:$J$503,9,FALSE)*D21)</f>
        <v>3.0680000000000001</v>
      </c>
      <c r="X21" s="499"/>
      <c r="Y21" s="499"/>
      <c r="Z21" s="499"/>
    </row>
    <row r="22" spans="1:26" s="329" customFormat="1" ht="21" customHeight="1">
      <c r="A22" s="366"/>
      <c r="B22" s="364"/>
      <c r="C22" s="427" t="str">
        <f>IF(D22="","",VLOOKUP(B22,Data!$B$5:$L$503,2,FALSE))</f>
        <v/>
      </c>
      <c r="D22" s="348"/>
      <c r="E22" s="365"/>
      <c r="F22" s="423" t="str">
        <f>IF(D22="","",VLOOKUP(B22,Data!$B$5:$L$503,11,FALSE))</f>
        <v/>
      </c>
      <c r="G22" s="426" t="str">
        <f t="shared" si="0"/>
        <v>-</v>
      </c>
      <c r="H22" s="425" t="str">
        <f>IF(D22="","",VLOOKUP(B22,Data!$B$5:$D$503,3,FALSE))</f>
        <v/>
      </c>
      <c r="I22" s="425" t="str">
        <f>IF(D22="","",VLOOKUP(B22,Data!$B$5:$M$503,12,FALSE))</f>
        <v/>
      </c>
      <c r="J22" s="424"/>
      <c r="K22" s="423" t="str">
        <f>IF(D22="","",VLOOKUP(B22,Data!$B$5:$E$503,4,FALSE)*D22)</f>
        <v/>
      </c>
      <c r="L22" s="423" t="str">
        <f>IF(D22="","",VLOOKUP(B22,Data!$B$5:$F$503,5,FALSE)*D22)</f>
        <v/>
      </c>
      <c r="M22" s="422"/>
      <c r="N22" s="421"/>
      <c r="O22" s="420"/>
      <c r="P22" s="418"/>
      <c r="Q22" s="420"/>
      <c r="R22" s="420"/>
      <c r="S22" s="418"/>
      <c r="T22" s="419"/>
      <c r="U22" s="418"/>
      <c r="V22" s="417" t="str">
        <f>IF(D22="","",VLOOKUP(B22,Data!$B$5:$J$503,9,FALSE)*D22)</f>
        <v/>
      </c>
    </row>
    <row r="23" spans="1:26" s="329" customFormat="1" ht="21" customHeight="1">
      <c r="A23" s="349"/>
      <c r="B23" s="250"/>
      <c r="C23" s="427" t="str">
        <f>IF(D23="","",VLOOKUP(B23,Data!$B$5:$L$503,2,FALSE))</f>
        <v/>
      </c>
      <c r="D23" s="348"/>
      <c r="E23" s="365" t="s">
        <v>906</v>
      </c>
      <c r="F23" s="423" t="str">
        <f>IF(D23="","",VLOOKUP(B23,Data!$B$5:$L$503,11,FALSE))</f>
        <v/>
      </c>
      <c r="G23" s="426" t="str">
        <f t="shared" si="0"/>
        <v>-</v>
      </c>
      <c r="H23" s="425" t="str">
        <f>IF(D23="","",VLOOKUP(B23,Data!$B$5:$D$503,3,FALSE))</f>
        <v/>
      </c>
      <c r="I23" s="425" t="str">
        <f>IF(D23="","",VLOOKUP(B23,Data!$B$5:$M$503,12,FALSE))</f>
        <v/>
      </c>
      <c r="J23" s="438"/>
      <c r="K23" s="423" t="str">
        <f>IF(D23="","",VLOOKUP(B23,Data!$B$5:$E$503,4,FALSE)*D23)</f>
        <v/>
      </c>
      <c r="L23" s="423" t="str">
        <f>IF(D23="","",VLOOKUP(B23,Data!$B$5:$F$503,5,FALSE)*D23)</f>
        <v/>
      </c>
      <c r="M23" s="422"/>
      <c r="N23" s="421"/>
      <c r="O23" s="420"/>
      <c r="P23" s="418"/>
      <c r="Q23" s="420"/>
      <c r="R23" s="420"/>
      <c r="S23" s="418"/>
      <c r="T23" s="419"/>
      <c r="U23" s="418"/>
      <c r="V23" s="417" t="str">
        <f>IF(D23="","",VLOOKUP(B23,Data!$B$5:$J$503,9,FALSE)*D23)</f>
        <v/>
      </c>
    </row>
    <row r="24" spans="1:26" s="329" customFormat="1" ht="21" customHeight="1">
      <c r="A24" s="349"/>
      <c r="B24" s="250"/>
      <c r="C24" s="427" t="str">
        <f>IF(D24="","",VLOOKUP(B24,Data!$B$5:$L$503,2,FALSE))</f>
        <v/>
      </c>
      <c r="D24" s="348"/>
      <c r="E24" s="357"/>
      <c r="F24" s="423" t="str">
        <f>IF(D24="","",VLOOKUP(B24,Data!$B$5:$L$503,11,FALSE))</f>
        <v/>
      </c>
      <c r="G24" s="426" t="str">
        <f>IF(D24&gt;0,D24*F24,"-")</f>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21" customHeight="1">
      <c r="A25" s="349"/>
      <c r="B25" s="250"/>
      <c r="C25" s="427" t="str">
        <f>IF(D25="","",VLOOKUP(B25,Data!$B$5:$L$503,2,FALSE))</f>
        <v/>
      </c>
      <c r="D25" s="348"/>
      <c r="E25" s="357"/>
      <c r="F25" s="423" t="str">
        <f>IF(D25="","",VLOOKUP(B25,Data!$B$5:$L$503,11,FALSE))</f>
        <v/>
      </c>
      <c r="G25" s="426" t="str">
        <f>IF(D25&gt;0,D25*F25,"-")</f>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71</v>
      </c>
      <c r="E27" s="333"/>
      <c r="F27" s="410"/>
      <c r="G27" s="410">
        <f>SUM(G18:G22)</f>
        <v>147809.19999999998</v>
      </c>
      <c r="H27" s="330"/>
      <c r="I27" s="330"/>
      <c r="J27" s="330"/>
      <c r="K27" s="410">
        <f>SUM(K18:K25)</f>
        <v>15483</v>
      </c>
      <c r="L27" s="410">
        <f>SUM(L18:L25)</f>
        <v>13958</v>
      </c>
      <c r="M27" s="410">
        <f>SUM(M16:M26)</f>
        <v>0</v>
      </c>
      <c r="N27" s="410">
        <f>SUM(N18:N21)</f>
        <v>0</v>
      </c>
      <c r="O27" s="410">
        <f>SUM(O16:O26)</f>
        <v>0</v>
      </c>
      <c r="P27" s="410"/>
      <c r="Q27" s="410"/>
      <c r="R27" s="410"/>
      <c r="S27" s="410"/>
      <c r="T27" s="410">
        <f>SUM(T18:T21)</f>
        <v>0</v>
      </c>
      <c r="U27" s="410">
        <f>SUM(U16:U26)</f>
        <v>0</v>
      </c>
      <c r="V27" s="409">
        <f>SUM(V18:V25)</f>
        <v>85.135999999999996</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5" ht="13">
      <c r="A33" s="282" t="s">
        <v>95</v>
      </c>
      <c r="B33" s="296"/>
      <c r="C33" s="284"/>
      <c r="D33" s="277" t="s">
        <v>96</v>
      </c>
      <c r="F33" s="399" t="s">
        <v>97</v>
      </c>
      <c r="G33" s="398"/>
      <c r="H33" s="289" t="s">
        <v>87</v>
      </c>
      <c r="I33" s="339"/>
      <c r="J33" s="393" t="s">
        <v>98</v>
      </c>
      <c r="K33" s="393"/>
      <c r="L33" s="397"/>
      <c r="V33" s="396"/>
    </row>
    <row r="34" spans="1:25"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5">
      <c r="A35" s="301"/>
      <c r="B35" s="302"/>
      <c r="C35" s="303"/>
      <c r="D35" s="341"/>
      <c r="E35" s="302"/>
      <c r="F35" s="616" t="s">
        <v>951</v>
      </c>
      <c r="G35" s="617"/>
      <c r="H35" s="616" t="s">
        <v>955</v>
      </c>
      <c r="I35" s="617"/>
      <c r="J35" s="392" t="s">
        <v>103</v>
      </c>
      <c r="K35" s="392"/>
      <c r="L35" s="618" t="s">
        <v>104</v>
      </c>
      <c r="M35" s="619"/>
      <c r="N35" s="619"/>
      <c r="O35" s="619"/>
      <c r="P35" s="619"/>
      <c r="Q35" s="619"/>
      <c r="R35" s="619"/>
      <c r="S35" s="619"/>
      <c r="T35" s="619"/>
      <c r="U35" s="619"/>
      <c r="V35" s="624"/>
    </row>
    <row r="38" spans="1:25" ht="13">
      <c r="W38" s="500" t="s">
        <v>934</v>
      </c>
      <c r="X38" s="501">
        <v>2</v>
      </c>
      <c r="Y38" s="502">
        <v>44595.041666666664</v>
      </c>
    </row>
    <row r="39" spans="1:25" ht="13">
      <c r="W39" s="500" t="s">
        <v>935</v>
      </c>
      <c r="X39" s="501">
        <v>2</v>
      </c>
      <c r="Y39" s="502">
        <v>44598.041666666664</v>
      </c>
    </row>
    <row r="40" spans="1:25" ht="13">
      <c r="W40" s="500" t="s">
        <v>935</v>
      </c>
      <c r="X40" s="501">
        <v>2</v>
      </c>
      <c r="Y40" s="502">
        <v>44598.041666666664</v>
      </c>
    </row>
    <row r="41" spans="1:25" ht="18.75" customHeight="1">
      <c r="A41" s="386" t="s">
        <v>883</v>
      </c>
      <c r="B41" s="382"/>
      <c r="C41" s="386" t="s">
        <v>571</v>
      </c>
      <c r="D41" s="389"/>
      <c r="E41" s="389"/>
      <c r="F41" s="388"/>
      <c r="G41" s="386" t="s">
        <v>877</v>
      </c>
      <c r="H41" s="382"/>
      <c r="I41" s="386" t="s">
        <v>571</v>
      </c>
      <c r="W41" s="500" t="s">
        <v>934</v>
      </c>
      <c r="X41" s="501">
        <v>2</v>
      </c>
      <c r="Y41" s="502">
        <v>44596.041666666664</v>
      </c>
    </row>
    <row r="42" spans="1:25" ht="20">
      <c r="A42" s="386" t="s">
        <v>884</v>
      </c>
      <c r="B42" s="382"/>
      <c r="C42" s="386" t="s">
        <v>888</v>
      </c>
      <c r="D42" s="389"/>
      <c r="E42" s="389"/>
      <c r="F42" s="388"/>
      <c r="G42" s="390" t="s">
        <v>878</v>
      </c>
      <c r="H42" s="391"/>
      <c r="I42" s="390" t="s">
        <v>888</v>
      </c>
      <c r="W42" s="500" t="s">
        <v>935</v>
      </c>
      <c r="X42" s="501">
        <v>2</v>
      </c>
      <c r="Y42" s="502">
        <v>44598.041666666664</v>
      </c>
    </row>
    <row r="43" spans="1:25" ht="20">
      <c r="A43" s="386" t="s">
        <v>885</v>
      </c>
      <c r="B43" s="382"/>
      <c r="C43" s="386" t="s">
        <v>571</v>
      </c>
      <c r="D43" s="389"/>
      <c r="E43" s="389"/>
      <c r="F43" s="388"/>
      <c r="G43" s="386" t="s">
        <v>879</v>
      </c>
      <c r="H43" s="382"/>
      <c r="I43" s="386" t="s">
        <v>571</v>
      </c>
      <c r="W43" s="500" t="s">
        <v>936</v>
      </c>
      <c r="X43" s="501">
        <v>1</v>
      </c>
      <c r="Y43" s="502">
        <v>44598.041666666664</v>
      </c>
    </row>
    <row r="44" spans="1:25" ht="20">
      <c r="A44" s="386" t="s">
        <v>886</v>
      </c>
      <c r="B44" s="382"/>
      <c r="C44" s="386" t="s">
        <v>571</v>
      </c>
      <c r="D44" s="389"/>
      <c r="E44" s="389"/>
      <c r="F44" s="388"/>
      <c r="G44" s="386" t="s">
        <v>880</v>
      </c>
      <c r="H44" s="382"/>
      <c r="I44" s="386" t="s">
        <v>571</v>
      </c>
      <c r="W44" s="500" t="s">
        <v>934</v>
      </c>
      <c r="X44" s="501">
        <v>2</v>
      </c>
      <c r="Y44" s="502">
        <v>44596.041666666664</v>
      </c>
    </row>
    <row r="45" spans="1:25" ht="20">
      <c r="A45" s="386" t="s">
        <v>887</v>
      </c>
      <c r="B45" s="382"/>
      <c r="C45" s="386" t="s">
        <v>571</v>
      </c>
      <c r="D45" s="389"/>
      <c r="E45" s="389"/>
      <c r="F45" s="388"/>
      <c r="G45" s="386" t="s">
        <v>882</v>
      </c>
      <c r="H45" s="382"/>
      <c r="I45" s="386" t="s">
        <v>571</v>
      </c>
      <c r="W45" s="500" t="s">
        <v>935</v>
      </c>
      <c r="X45" s="501">
        <v>2</v>
      </c>
      <c r="Y45" s="502">
        <v>44598.041666666664</v>
      </c>
    </row>
    <row r="46" spans="1:25" ht="20">
      <c r="A46" s="383"/>
      <c r="B46" s="383"/>
      <c r="C46" s="383"/>
      <c r="D46" s="383"/>
      <c r="E46" s="383"/>
      <c r="F46" s="387"/>
      <c r="G46" s="386" t="s">
        <v>881</v>
      </c>
      <c r="H46" s="382"/>
      <c r="I46" s="386" t="s">
        <v>571</v>
      </c>
    </row>
    <row r="47" spans="1:25" ht="17.5">
      <c r="A47" s="385"/>
      <c r="B47" s="383"/>
      <c r="C47" s="383"/>
      <c r="D47" s="383"/>
      <c r="E47" s="383"/>
      <c r="F47" s="383"/>
      <c r="G47" s="384"/>
      <c r="H47" s="384"/>
      <c r="I47" s="383"/>
    </row>
  </sheetData>
  <mergeCells count="6">
    <mergeCell ref="L29:V29"/>
    <mergeCell ref="F31:G31"/>
    <mergeCell ref="L34:V34"/>
    <mergeCell ref="F35:G35"/>
    <mergeCell ref="H35:I35"/>
    <mergeCell ref="L35:V35"/>
  </mergeCells>
  <conditionalFormatting sqref="W45:X45 W43:X43 X40:X42 W38:Y38 W39:W42 W44:Y44 Y40:Y43">
    <cfRule type="expression" dxfId="15" priority="15" stopIfTrue="1">
      <formula>$O38="○"</formula>
    </cfRule>
    <cfRule type="expression" dxfId="14" priority="16" stopIfTrue="1">
      <formula>$O38="✕"</formula>
    </cfRule>
  </conditionalFormatting>
  <conditionalFormatting sqref="W39:X39">
    <cfRule type="expression" dxfId="13" priority="13" stopIfTrue="1">
      <formula>$O39="○"</formula>
    </cfRule>
    <cfRule type="expression" dxfId="12" priority="14" stopIfTrue="1">
      <formula>$O39="✕"</formula>
    </cfRule>
  </conditionalFormatting>
  <conditionalFormatting sqref="Y39">
    <cfRule type="expression" dxfId="11" priority="11" stopIfTrue="1">
      <formula>$O39="○"</formula>
    </cfRule>
    <cfRule type="expression" dxfId="10" priority="12" stopIfTrue="1">
      <formula>$O39="✕"</formula>
    </cfRule>
  </conditionalFormatting>
  <conditionalFormatting sqref="W42">
    <cfRule type="expression" dxfId="9" priority="9" stopIfTrue="1">
      <formula>$O42="○"</formula>
    </cfRule>
    <cfRule type="expression" dxfId="8" priority="10" stopIfTrue="1">
      <formula>$O42="✕"</formula>
    </cfRule>
  </conditionalFormatting>
  <conditionalFormatting sqref="W41:X41">
    <cfRule type="expression" dxfId="7" priority="7" stopIfTrue="1">
      <formula>$O41="○"</formula>
    </cfRule>
    <cfRule type="expression" dxfId="6" priority="8" stopIfTrue="1">
      <formula>$O41="✕"</formula>
    </cfRule>
  </conditionalFormatting>
  <conditionalFormatting sqref="Y45">
    <cfRule type="expression" dxfId="5" priority="5" stopIfTrue="1">
      <formula>$O45="○"</formula>
    </cfRule>
    <cfRule type="expression" dxfId="4" priority="6" stopIfTrue="1">
      <formula>$O45="✕"</formula>
    </cfRule>
  </conditionalFormatting>
  <conditionalFormatting sqref="X43">
    <cfRule type="expression" dxfId="3" priority="3" stopIfTrue="1">
      <formula>$O43="○"</formula>
    </cfRule>
    <cfRule type="expression" dxfId="2" priority="4" stopIfTrue="1">
      <formula>$O43="✕"</formula>
    </cfRule>
  </conditionalFormatting>
  <conditionalFormatting sqref="W44">
    <cfRule type="expression" dxfId="1" priority="1" stopIfTrue="1">
      <formula>$O44="○"</formula>
    </cfRule>
    <cfRule type="expression" dxfId="0" priority="2" stopIfTrue="1">
      <formula>$O44="✕"</formula>
    </cfRule>
  </conditionalFormatting>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EAB6E-A8A7-4D0B-9B23-E543F7C03451}">
  <sheetPr>
    <pageSetUpPr fitToPage="1"/>
  </sheetPr>
  <dimension ref="A1:Z48"/>
  <sheetViews>
    <sheetView zoomScale="70" zoomScaleNormal="70" zoomScaleSheetLayoutView="75" workbookViewId="0">
      <selection activeCell="I21" sqref="I21"/>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18"/>
      <c r="I10" s="519"/>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954</v>
      </c>
      <c r="C18" s="427" t="str">
        <f>IF(D18="","",VLOOKUP(B18,Data!$B$5:$L$503,2,FALSE))</f>
        <v/>
      </c>
      <c r="D18" s="348"/>
      <c r="E18" s="365"/>
      <c r="F18" s="423" t="str">
        <f>IF(D18="","",VLOOKUP(B18,Data!$B$5:$L$503,11,FALSE))</f>
        <v/>
      </c>
      <c r="G18" s="426" t="str">
        <f t="shared" ref="G18:G24"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719</v>
      </c>
      <c r="C19" s="437" t="str">
        <f>IF(D19="","",VLOOKUP(B19,Data!$B$5:$L$503,2,FALSE))</f>
        <v>VAC9560</v>
      </c>
      <c r="D19" s="356">
        <v>14</v>
      </c>
      <c r="E19" s="357" t="s">
        <v>518</v>
      </c>
      <c r="F19" s="434">
        <f>IF(D19="","",VLOOKUP(B19,Data!$B$5:$L$503,11,FALSE))</f>
        <v>2359.85</v>
      </c>
      <c r="G19" s="436">
        <f t="shared" si="0"/>
        <v>33037.9</v>
      </c>
      <c r="H19" s="435" t="str">
        <f>IF(D19="","",VLOOKUP(B19,Data!$B$5:$D$503,3,FALSE))</f>
        <v>C/T</v>
      </c>
      <c r="I19" s="435" t="str">
        <f>IF(D19="","",VLOOKUP(B19,Data!$B$5:$M$503,12,FALSE))</f>
        <v>Indonesia</v>
      </c>
      <c r="J19" s="424" t="s">
        <v>949</v>
      </c>
      <c r="K19" s="434">
        <f>IF(D19="","",VLOOKUP(B19,Data!$B$5:$E$503,4,FALSE)*D19)</f>
        <v>3080</v>
      </c>
      <c r="L19" s="434">
        <f>IF(D19="","",VLOOKUP(B19,Data!$B$5:$F$503,5,FALSE)*D19)</f>
        <v>2786</v>
      </c>
      <c r="M19" s="433"/>
      <c r="N19" s="432"/>
      <c r="O19" s="431"/>
      <c r="P19" s="429"/>
      <c r="Q19" s="431"/>
      <c r="R19" s="431"/>
      <c r="S19" s="429"/>
      <c r="T19" s="430"/>
      <c r="U19" s="429"/>
      <c r="V19" s="428">
        <f>IF(D19="","",VLOOKUP(B19,Data!$B$5:$J$503,9,FALSE)*D19)</f>
        <v>16.59</v>
      </c>
      <c r="X19" s="499"/>
      <c r="Y19" s="499"/>
      <c r="Z19" s="499"/>
    </row>
    <row r="20" spans="1:26" s="329" customFormat="1" ht="21.75" customHeight="1">
      <c r="A20" s="366"/>
      <c r="B20" s="364" t="s">
        <v>783</v>
      </c>
      <c r="C20" s="437" t="str">
        <f>IF(D20="","",VLOOKUP(B20,Data!$B$5:$L$503,2,FALSE))</f>
        <v>VAD6720</v>
      </c>
      <c r="D20" s="356">
        <v>1</v>
      </c>
      <c r="E20" s="357"/>
      <c r="F20" s="434">
        <f>IF(D20="","",VLOOKUP(B20,Data!$B$5:$L$503,11,FALSE))</f>
        <v>2784.32</v>
      </c>
      <c r="G20" s="436">
        <f t="shared" si="0"/>
        <v>2784.32</v>
      </c>
      <c r="H20" s="435" t="str">
        <f>IF(D20="","",VLOOKUP(B20,Data!$B$5:$D$503,3,FALSE))</f>
        <v>C/T</v>
      </c>
      <c r="I20" s="435" t="str">
        <f>IF(D20="","",VLOOKUP(B20,Data!$B$5:$M$503,12,FALSE))</f>
        <v>Indonesia</v>
      </c>
      <c r="J20" s="424" t="s">
        <v>949</v>
      </c>
      <c r="K20" s="434">
        <f>IF(D20="","",VLOOKUP(B20,Data!$B$5:$E$503,4,FALSE)*D20)</f>
        <v>220</v>
      </c>
      <c r="L20" s="434">
        <f>IF(D20="","",VLOOKUP(B20,Data!$B$5:$F$503,5,FALSE)*D20)</f>
        <v>194</v>
      </c>
      <c r="M20" s="433"/>
      <c r="N20" s="432"/>
      <c r="O20" s="431"/>
      <c r="P20" s="429"/>
      <c r="Q20" s="431"/>
      <c r="R20" s="431"/>
      <c r="S20" s="429"/>
      <c r="T20" s="430"/>
      <c r="U20" s="429"/>
      <c r="V20" s="428">
        <f>IF(D20="","",VLOOKUP(B20,Data!$B$5:$J$503,9,FALSE)*D20)</f>
        <v>1.1850000000000001</v>
      </c>
      <c r="X20" s="499"/>
      <c r="Y20" s="499"/>
      <c r="Z20" s="499"/>
    </row>
    <row r="21" spans="1:26" s="329" customFormat="1" ht="21.75" customHeight="1">
      <c r="A21" s="366"/>
      <c r="B21" s="364" t="s">
        <v>289</v>
      </c>
      <c r="C21" s="437" t="str">
        <f>IF(D21="","",VLOOKUP(B21,Data!$B$5:$L$503,2,FALSE))</f>
        <v>WW86950</v>
      </c>
      <c r="D21" s="356">
        <v>33</v>
      </c>
      <c r="E21" s="357" t="s">
        <v>895</v>
      </c>
      <c r="F21" s="434">
        <f>IF(D21="","",VLOOKUP(B21,Data!$B$5:$L$503,11,FALSE))</f>
        <v>2010.68</v>
      </c>
      <c r="G21" s="436">
        <f t="shared" ref="G21:G23" si="1">IF(D21&gt;0,D21*F21,"-")</f>
        <v>66352.44</v>
      </c>
      <c r="H21" s="435" t="str">
        <f>IF(D21="","",VLOOKUP(B21,Data!$B$5:$D$503,3,FALSE))</f>
        <v>C/T</v>
      </c>
      <c r="I21" s="435" t="str">
        <f>IF(D21="","",VLOOKUP(B21,Data!$B$5:$M$503,12,FALSE))</f>
        <v>Indonesia</v>
      </c>
      <c r="J21" s="424" t="s">
        <v>949</v>
      </c>
      <c r="K21" s="434">
        <f>IF(D21="","",VLOOKUP(B21,Data!$B$5:$E$503,4,FALSE)*D21)</f>
        <v>7095</v>
      </c>
      <c r="L21" s="434">
        <f>IF(D21="","",VLOOKUP(B21,Data!$B$5:$F$503,5,FALSE)*D21)</f>
        <v>6402</v>
      </c>
      <c r="M21" s="433"/>
      <c r="N21" s="432"/>
      <c r="O21" s="431"/>
      <c r="P21" s="429"/>
      <c r="Q21" s="431"/>
      <c r="R21" s="431"/>
      <c r="S21" s="429"/>
      <c r="T21" s="430"/>
      <c r="U21" s="429"/>
      <c r="V21" s="428">
        <f>IF(D21="","",VLOOKUP(B21,Data!$B$5:$J$503,9,FALSE)*D21)</f>
        <v>39.105000000000004</v>
      </c>
      <c r="X21" s="499"/>
      <c r="Y21" s="499"/>
      <c r="Z21" s="499"/>
    </row>
    <row r="22" spans="1:26" s="329" customFormat="1" ht="21.75" customHeight="1">
      <c r="A22" s="366"/>
      <c r="B22" s="364"/>
      <c r="C22" s="437" t="str">
        <f>IF(D22="","",VLOOKUP(B22,Data!$B$5:$L$503,2,FALSE))</f>
        <v/>
      </c>
      <c r="D22" s="356"/>
      <c r="E22" s="357"/>
      <c r="F22" s="434" t="str">
        <f>IF(D22="","",VLOOKUP(B22,Data!$B$5:$L$503,11,FALSE))</f>
        <v/>
      </c>
      <c r="G22" s="436" t="str">
        <f t="shared" si="1"/>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1"/>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 customHeight="1">
      <c r="A24" s="366"/>
      <c r="B24" s="364"/>
      <c r="C24" s="427" t="str">
        <f>IF(D24="","",VLOOKUP(B24,Data!$B$5:$L$503,2,FALSE))</f>
        <v/>
      </c>
      <c r="D24" s="348"/>
      <c r="E24" s="357"/>
      <c r="F24" s="423" t="str">
        <f>IF(D24="","",VLOOKUP(B24,Data!$B$5:$L$503,11,FALSE))</f>
        <v/>
      </c>
      <c r="G24" s="426" t="str">
        <f t="shared" si="0"/>
        <v>-</v>
      </c>
      <c r="H24" s="425" t="str">
        <f>IF(D24="","",VLOOKUP(B24,Data!$B$5:$D$503,3,FALSE))</f>
        <v/>
      </c>
      <c r="I24" s="425" t="str">
        <f>IF(D24="","",VLOOKUP(B24,Data!$B$5:$M$503,12,FALSE))</f>
        <v/>
      </c>
      <c r="J24" s="424"/>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21" customHeight="1">
      <c r="A25" s="349"/>
      <c r="B25" s="250"/>
      <c r="C25" s="427" t="str">
        <f>IF(D25="","",VLOOKUP(B25,Data!$B$5:$L$503,2,FALSE))</f>
        <v/>
      </c>
      <c r="D25" s="348"/>
      <c r="E25" s="357"/>
      <c r="F25" s="423" t="str">
        <f>IF(D25="","",VLOOKUP(B25,Data!$B$5:$L$503,11,FALSE))</f>
        <v/>
      </c>
      <c r="G25" s="426" t="str">
        <f>IF(D25&gt;0,D25*F25,"-")</f>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21" customHeight="1">
      <c r="A26" s="349"/>
      <c r="B26" s="250"/>
      <c r="C26" s="427" t="str">
        <f>IF(D26="","",VLOOKUP(B26,Data!$B$5:$L$503,2,FALSE))</f>
        <v/>
      </c>
      <c r="D26" s="348"/>
      <c r="E26" s="357"/>
      <c r="F26" s="423" t="str">
        <f>IF(D26="","",VLOOKUP(B26,Data!$B$5:$L$503,11,FALSE))</f>
        <v/>
      </c>
      <c r="G26" s="426" t="str">
        <f>IF(D26&gt;0,D26*F26,"-")</f>
        <v>-</v>
      </c>
      <c r="H26" s="425" t="str">
        <f>IF(D26="","",VLOOKUP(B26,Data!$B$5:$D$503,3,FALSE))</f>
        <v/>
      </c>
      <c r="I26" s="425" t="str">
        <f>IF(D26="","",VLOOKUP(B26,Data!$B$5:$M$503,12,FALSE))</f>
        <v/>
      </c>
      <c r="J26" s="438"/>
      <c r="K26" s="423" t="str">
        <f>IF(D26="","",VLOOKUP(B26,Data!$B$5:$E$503,4,FALSE)*D26)</f>
        <v/>
      </c>
      <c r="L26" s="423" t="str">
        <f>IF(D26="","",VLOOKUP(B26,Data!$B$5:$F$503,5,FALSE)*D26)</f>
        <v/>
      </c>
      <c r="M26" s="422"/>
      <c r="N26" s="421"/>
      <c r="O26" s="420"/>
      <c r="P26" s="418"/>
      <c r="Q26" s="420"/>
      <c r="R26" s="420"/>
      <c r="S26" s="418"/>
      <c r="T26" s="419"/>
      <c r="U26" s="418"/>
      <c r="V26" s="417" t="str">
        <f>IF(D26="","",VLOOKUP(B26,Data!$B$5:$J$503,9,FALSE)*D26)</f>
        <v/>
      </c>
    </row>
    <row r="27" spans="1:26" s="329" customFormat="1" ht="30">
      <c r="A27" s="347"/>
      <c r="B27" s="513"/>
      <c r="C27" s="332"/>
      <c r="D27" s="494"/>
      <c r="E27" s="345"/>
      <c r="F27" s="416"/>
      <c r="G27" s="416"/>
      <c r="H27" s="416"/>
      <c r="I27" s="330"/>
      <c r="J27" s="330"/>
      <c r="K27" s="416"/>
      <c r="L27" s="416"/>
      <c r="M27" s="416"/>
      <c r="N27" s="415"/>
      <c r="O27" s="414"/>
      <c r="P27" s="412"/>
      <c r="Q27" s="414"/>
      <c r="R27" s="414"/>
      <c r="S27" s="412"/>
      <c r="T27" s="413"/>
      <c r="U27" s="412"/>
      <c r="V27" s="411"/>
      <c r="Y27" s="499"/>
      <c r="Z27" s="499"/>
    </row>
    <row r="28" spans="1:26" s="329" customFormat="1" ht="17.5">
      <c r="A28" s="330"/>
      <c r="B28" s="331"/>
      <c r="C28" s="332"/>
      <c r="D28" s="352">
        <f>SUM(D18:D27)</f>
        <v>48</v>
      </c>
      <c r="E28" s="333"/>
      <c r="F28" s="410"/>
      <c r="G28" s="410">
        <f>SUM(G18:G24)</f>
        <v>102174.66</v>
      </c>
      <c r="H28" s="330"/>
      <c r="I28" s="330"/>
      <c r="J28" s="330"/>
      <c r="K28" s="410">
        <f>SUM(K18:K26)</f>
        <v>10395</v>
      </c>
      <c r="L28" s="410">
        <f>SUM(L18:L26)</f>
        <v>9382</v>
      </c>
      <c r="M28" s="410">
        <f>SUM(M16:M27)</f>
        <v>0</v>
      </c>
      <c r="N28" s="410">
        <f>SUM(N18:N23)</f>
        <v>0</v>
      </c>
      <c r="O28" s="410">
        <f>SUM(O16:O27)</f>
        <v>0</v>
      </c>
      <c r="P28" s="410"/>
      <c r="Q28" s="410"/>
      <c r="R28" s="410"/>
      <c r="S28" s="410"/>
      <c r="T28" s="410">
        <f>SUM(T18:T23)</f>
        <v>0</v>
      </c>
      <c r="U28" s="410">
        <f>SUM(U16:U27)</f>
        <v>0</v>
      </c>
      <c r="V28" s="409">
        <f>SUM(V18:V26)</f>
        <v>56.88</v>
      </c>
    </row>
    <row r="29" spans="1:26">
      <c r="A29" s="344"/>
      <c r="B29" s="289"/>
      <c r="C29" s="290"/>
      <c r="D29" s="335"/>
      <c r="E29" s="301"/>
      <c r="F29" s="408" t="s">
        <v>791</v>
      </c>
      <c r="G29" s="406"/>
      <c r="H29" s="334"/>
      <c r="I29" s="334"/>
      <c r="J29" s="334"/>
      <c r="K29" s="407"/>
      <c r="L29" s="406"/>
      <c r="M29" s="303"/>
      <c r="N29" s="302"/>
      <c r="O29" s="302"/>
      <c r="P29" s="302"/>
      <c r="Q29" s="302"/>
      <c r="R29" s="302"/>
      <c r="S29" s="302"/>
      <c r="T29" s="303"/>
      <c r="U29" s="303"/>
      <c r="V29" s="405"/>
    </row>
    <row r="30" spans="1:26" ht="13">
      <c r="A30" s="282" t="s">
        <v>519</v>
      </c>
      <c r="B30" s="283"/>
      <c r="C30" s="336"/>
      <c r="D30" s="337" t="s">
        <v>524</v>
      </c>
      <c r="E30" s="296"/>
      <c r="F30" s="404" t="s">
        <v>81</v>
      </c>
      <c r="G30" s="403"/>
      <c r="H30" s="312" t="s">
        <v>82</v>
      </c>
      <c r="I30" s="338"/>
      <c r="J30" s="402" t="s">
        <v>83</v>
      </c>
      <c r="K30" s="402"/>
      <c r="L30" s="608" t="s">
        <v>84</v>
      </c>
      <c r="M30" s="609"/>
      <c r="N30" s="609"/>
      <c r="O30" s="609"/>
      <c r="P30" s="609"/>
      <c r="Q30" s="609"/>
      <c r="R30" s="609"/>
      <c r="S30" s="609"/>
      <c r="T30" s="609"/>
      <c r="U30" s="609"/>
      <c r="V30" s="610"/>
    </row>
    <row r="31" spans="1:26" ht="13">
      <c r="A31" s="289" t="s">
        <v>520</v>
      </c>
      <c r="C31" s="298"/>
      <c r="D31" s="277" t="s">
        <v>86</v>
      </c>
      <c r="F31" s="401"/>
      <c r="G31" s="400"/>
      <c r="H31" s="289" t="s">
        <v>87</v>
      </c>
      <c r="I31" s="339"/>
      <c r="J31" s="393" t="s">
        <v>88</v>
      </c>
      <c r="K31" s="393"/>
      <c r="L31" s="397"/>
      <c r="V31" s="396"/>
    </row>
    <row r="32" spans="1:26">
      <c r="A32" s="289" t="s">
        <v>521</v>
      </c>
      <c r="C32" s="290"/>
      <c r="F32" s="621"/>
      <c r="G32" s="622"/>
      <c r="H32" s="289"/>
      <c r="I32" s="339"/>
      <c r="J32" s="393" t="s">
        <v>92</v>
      </c>
      <c r="K32" s="393"/>
      <c r="L32" s="397"/>
      <c r="V32" s="396"/>
    </row>
    <row r="33" spans="1:22">
      <c r="A33" s="301"/>
      <c r="B33" s="302"/>
      <c r="C33" s="340"/>
      <c r="D33" s="277" t="s">
        <v>93</v>
      </c>
      <c r="F33" s="401"/>
      <c r="G33" s="400"/>
      <c r="H33" s="289" t="s">
        <v>94</v>
      </c>
      <c r="I33" s="339"/>
      <c r="J33" s="393"/>
      <c r="K33" s="393"/>
      <c r="L33" s="397"/>
      <c r="V33" s="396"/>
    </row>
    <row r="34" spans="1:22" ht="13">
      <c r="A34" s="282" t="s">
        <v>95</v>
      </c>
      <c r="B34" s="296"/>
      <c r="C34" s="284"/>
      <c r="D34" s="277" t="s">
        <v>96</v>
      </c>
      <c r="F34" s="399" t="s">
        <v>97</v>
      </c>
      <c r="G34" s="398"/>
      <c r="H34" s="289" t="s">
        <v>87</v>
      </c>
      <c r="I34" s="339"/>
      <c r="J34" s="393" t="s">
        <v>98</v>
      </c>
      <c r="K34" s="393"/>
      <c r="L34" s="397"/>
      <c r="V34" s="396"/>
    </row>
    <row r="35" spans="1:22" ht="13">
      <c r="A35" s="289" t="s">
        <v>533</v>
      </c>
      <c r="C35" s="290"/>
      <c r="D35" s="277" t="s">
        <v>99</v>
      </c>
      <c r="F35" s="395"/>
      <c r="G35" s="394"/>
      <c r="H35" s="289" t="s">
        <v>100</v>
      </c>
      <c r="I35" s="339"/>
      <c r="J35" s="393" t="s">
        <v>522</v>
      </c>
      <c r="K35" s="393"/>
      <c r="L35" s="613" t="s">
        <v>102</v>
      </c>
      <c r="M35" s="614"/>
      <c r="N35" s="614"/>
      <c r="O35" s="614"/>
      <c r="P35" s="614"/>
      <c r="Q35" s="614"/>
      <c r="R35" s="614"/>
      <c r="S35" s="614"/>
      <c r="T35" s="614"/>
      <c r="U35" s="614"/>
      <c r="V35" s="623"/>
    </row>
    <row r="36" spans="1:22">
      <c r="A36" s="301"/>
      <c r="B36" s="302"/>
      <c r="C36" s="303"/>
      <c r="D36" s="341"/>
      <c r="E36" s="302"/>
      <c r="F36" s="616" t="s">
        <v>975</v>
      </c>
      <c r="G36" s="617"/>
      <c r="H36" s="616" t="s">
        <v>974</v>
      </c>
      <c r="I36" s="617"/>
      <c r="J36" s="392" t="s">
        <v>103</v>
      </c>
      <c r="K36" s="392"/>
      <c r="L36" s="618" t="s">
        <v>104</v>
      </c>
      <c r="M36" s="619"/>
      <c r="N36" s="619"/>
      <c r="O36" s="619"/>
      <c r="P36" s="619"/>
      <c r="Q36" s="619"/>
      <c r="R36" s="619"/>
      <c r="S36" s="619"/>
      <c r="T36" s="619"/>
      <c r="U36" s="619"/>
      <c r="V36" s="624"/>
    </row>
    <row r="42" spans="1:22" ht="18.75" customHeight="1">
      <c r="A42" s="386" t="s">
        <v>883</v>
      </c>
      <c r="B42" s="382"/>
      <c r="C42" s="386" t="s">
        <v>571</v>
      </c>
      <c r="D42" s="389"/>
      <c r="E42" s="389"/>
      <c r="F42" s="388"/>
      <c r="G42" s="386" t="s">
        <v>877</v>
      </c>
      <c r="H42" s="382"/>
      <c r="I42" s="386" t="s">
        <v>571</v>
      </c>
    </row>
    <row r="43" spans="1:22" ht="20">
      <c r="A43" s="386" t="s">
        <v>884</v>
      </c>
      <c r="B43" s="382"/>
      <c r="C43" s="386" t="s">
        <v>888</v>
      </c>
      <c r="D43" s="389"/>
      <c r="E43" s="389"/>
      <c r="F43" s="388"/>
      <c r="G43" s="390" t="s">
        <v>878</v>
      </c>
      <c r="H43" s="391"/>
      <c r="I43" s="390" t="s">
        <v>888</v>
      </c>
    </row>
    <row r="44" spans="1:22" ht="20">
      <c r="A44" s="386" t="s">
        <v>885</v>
      </c>
      <c r="B44" s="382"/>
      <c r="C44" s="386" t="s">
        <v>571</v>
      </c>
      <c r="D44" s="389"/>
      <c r="E44" s="389"/>
      <c r="F44" s="388"/>
      <c r="G44" s="386" t="s">
        <v>879</v>
      </c>
      <c r="H44" s="382"/>
      <c r="I44" s="386" t="s">
        <v>571</v>
      </c>
    </row>
    <row r="45" spans="1:22" ht="20">
      <c r="A45" s="386" t="s">
        <v>886</v>
      </c>
      <c r="B45" s="382"/>
      <c r="C45" s="386" t="s">
        <v>571</v>
      </c>
      <c r="D45" s="389"/>
      <c r="E45" s="389"/>
      <c r="F45" s="388"/>
      <c r="G45" s="386" t="s">
        <v>880</v>
      </c>
      <c r="H45" s="382"/>
      <c r="I45" s="386" t="s">
        <v>571</v>
      </c>
    </row>
    <row r="46" spans="1:22" ht="20">
      <c r="A46" s="386" t="s">
        <v>887</v>
      </c>
      <c r="B46" s="382"/>
      <c r="C46" s="386" t="s">
        <v>571</v>
      </c>
      <c r="D46" s="389"/>
      <c r="E46" s="389"/>
      <c r="F46" s="388"/>
      <c r="G46" s="386" t="s">
        <v>882</v>
      </c>
      <c r="H46" s="382"/>
      <c r="I46" s="386" t="s">
        <v>571</v>
      </c>
    </row>
    <row r="47" spans="1:22" ht="20">
      <c r="A47" s="383"/>
      <c r="B47" s="383"/>
      <c r="C47" s="383"/>
      <c r="D47" s="383"/>
      <c r="E47" s="383"/>
      <c r="F47" s="387"/>
      <c r="G47" s="386" t="s">
        <v>881</v>
      </c>
      <c r="H47" s="382"/>
      <c r="I47" s="386" t="s">
        <v>571</v>
      </c>
    </row>
    <row r="48" spans="1:22" ht="17.5">
      <c r="A48" s="385"/>
      <c r="B48" s="383"/>
      <c r="C48" s="383"/>
      <c r="D48" s="383"/>
      <c r="E48" s="383"/>
      <c r="F48" s="383"/>
      <c r="G48" s="384"/>
      <c r="H48" s="384"/>
      <c r="I48" s="383"/>
    </row>
  </sheetData>
  <mergeCells count="6">
    <mergeCell ref="L30:V30"/>
    <mergeCell ref="F32:G32"/>
    <mergeCell ref="L35:V35"/>
    <mergeCell ref="F36:G36"/>
    <mergeCell ref="H36:I36"/>
    <mergeCell ref="L36:V36"/>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2609-1C01-424D-B7D3-F77B2C6FB7EC}">
  <sheetPr>
    <pageSetUpPr fitToPage="1"/>
  </sheetPr>
  <dimension ref="A1:Z47"/>
  <sheetViews>
    <sheetView topLeftCell="A10" zoomScale="70" zoomScaleNormal="70" zoomScaleSheetLayoutView="75" workbookViewId="0">
      <selection activeCell="D21" sqref="D21"/>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32"/>
      <c r="I10" s="533"/>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954</v>
      </c>
      <c r="C18" s="427" t="str">
        <f>IF(D18="","",VLOOKUP(B18,Data!$B$5:$L$503,2,FALSE))</f>
        <v/>
      </c>
      <c r="D18" s="348"/>
      <c r="E18" s="365"/>
      <c r="F18" s="423" t="str">
        <f>IF(D18="","",VLOOKUP(B18,Data!$B$5:$L$503,11,FALSE))</f>
        <v/>
      </c>
      <c r="G18" s="426" t="str">
        <f t="shared" ref="G18:G23"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720</v>
      </c>
      <c r="C19" s="437" t="str">
        <f>IF(D19="","",VLOOKUP(B19,Data!$B$5:$L$503,2,FALSE))</f>
        <v>VAC9570</v>
      </c>
      <c r="D19" s="356">
        <v>33</v>
      </c>
      <c r="E19" s="357" t="s">
        <v>518</v>
      </c>
      <c r="F19" s="434">
        <f>IF(D19="","",VLOOKUP(B19,Data!$B$5:$L$503,11,FALSE))</f>
        <v>2540.94</v>
      </c>
      <c r="G19" s="436">
        <f t="shared" si="0"/>
        <v>83851.02</v>
      </c>
      <c r="H19" s="435" t="str">
        <f>IF(D19="","",VLOOKUP(B19,Data!$B$5:$D$503,3,FALSE))</f>
        <v>C/T</v>
      </c>
      <c r="I19" s="435" t="str">
        <f>IF(D19="","",VLOOKUP(B19,Data!$B$5:$M$503,12,FALSE))</f>
        <v>Indonesia</v>
      </c>
      <c r="J19" s="424" t="s">
        <v>949</v>
      </c>
      <c r="K19" s="434">
        <f>IF(D19="","",VLOOKUP(B19,Data!$B$5:$E$503,4,FALSE)*D19)</f>
        <v>8811</v>
      </c>
      <c r="L19" s="434">
        <f>IF(D19="","",VLOOKUP(B19,Data!$B$5:$F$503,5,FALSE)*D19)</f>
        <v>7986</v>
      </c>
      <c r="M19" s="433"/>
      <c r="N19" s="432"/>
      <c r="O19" s="431"/>
      <c r="P19" s="429"/>
      <c r="Q19" s="431"/>
      <c r="R19" s="431"/>
      <c r="S19" s="429"/>
      <c r="T19" s="430"/>
      <c r="U19" s="429"/>
      <c r="V19" s="428">
        <f>IF(D19="","",VLOOKUP(B19,Data!$B$5:$J$503,9,FALSE)*D19)</f>
        <v>49.103999999999999</v>
      </c>
      <c r="X19" s="499"/>
      <c r="Y19" s="499"/>
      <c r="Z19" s="499"/>
    </row>
    <row r="20" spans="1:26" s="329" customFormat="1" ht="21.75" customHeight="1">
      <c r="A20" s="366"/>
      <c r="B20" s="364" t="s">
        <v>89</v>
      </c>
      <c r="C20" s="437" t="str">
        <f>IF(D20="","",VLOOKUP(B20,Data!$B$5:$L$503,2,FALSE))</f>
        <v>ZU14120</v>
      </c>
      <c r="D20" s="356">
        <v>4</v>
      </c>
      <c r="E20" s="357"/>
      <c r="F20" s="434">
        <f>IF(D20="","",VLOOKUP(B20,Data!$B$5:$L$503,11,FALSE))</f>
        <v>2435.66</v>
      </c>
      <c r="G20" s="436">
        <f t="shared" si="0"/>
        <v>9742.64</v>
      </c>
      <c r="H20" s="435" t="str">
        <f>IF(D20="","",VLOOKUP(B20,Data!$B$5:$D$503,3,FALSE))</f>
        <v>C/T</v>
      </c>
      <c r="I20" s="435" t="str">
        <f>IF(D20="","",VLOOKUP(B20,Data!$B$5:$M$503,12,FALSE))</f>
        <v>Indonesia</v>
      </c>
      <c r="J20" s="424" t="s">
        <v>949</v>
      </c>
      <c r="K20" s="434">
        <f>IF(D20="","",VLOOKUP(B20,Data!$B$5:$E$503,4,FALSE)*D20)</f>
        <v>860</v>
      </c>
      <c r="L20" s="434">
        <f>IF(D20="","",VLOOKUP(B20,Data!$B$5:$F$503,5,FALSE)*D20)</f>
        <v>776</v>
      </c>
      <c r="M20" s="433"/>
      <c r="N20" s="432"/>
      <c r="O20" s="431"/>
      <c r="P20" s="429"/>
      <c r="Q20" s="431"/>
      <c r="R20" s="431"/>
      <c r="S20" s="429"/>
      <c r="T20" s="430"/>
      <c r="U20" s="429"/>
      <c r="V20" s="428">
        <f>IF(D20="","",VLOOKUP(B20,Data!$B$5:$J$503,9,FALSE)*D20)</f>
        <v>4.74</v>
      </c>
      <c r="X20" s="499"/>
      <c r="Y20" s="499"/>
      <c r="Z20" s="499"/>
    </row>
    <row r="21" spans="1:26" s="329" customFormat="1" ht="21.75" customHeight="1">
      <c r="A21" s="366"/>
      <c r="B21" s="364" t="s">
        <v>358</v>
      </c>
      <c r="C21" s="437" t="str">
        <f>IF(D21="","",VLOOKUP(B21,Data!$B$5:$L$503,2,FALSE))</f>
        <v>WW38330</v>
      </c>
      <c r="D21" s="356">
        <v>6</v>
      </c>
      <c r="E21" s="357" t="s">
        <v>895</v>
      </c>
      <c r="F21" s="434">
        <f>IF(D21="","",VLOOKUP(B21,Data!$B$5:$L$503,11,FALSE))</f>
        <v>4271.01</v>
      </c>
      <c r="G21" s="436">
        <f t="shared" si="0"/>
        <v>25626.06</v>
      </c>
      <c r="H21" s="435" t="str">
        <f>IF(D21="","",VLOOKUP(B21,Data!$B$5:$D$503,3,FALSE))</f>
        <v>C/T</v>
      </c>
      <c r="I21" s="435" t="str">
        <f>IF(D21="","",VLOOKUP(B21,Data!$B$5:$M$503,12,FALSE))</f>
        <v>Indonesia</v>
      </c>
      <c r="J21" s="424" t="s">
        <v>949</v>
      </c>
      <c r="K21" s="434">
        <f>IF(D21="","",VLOOKUP(B21,Data!$B$5:$E$503,4,FALSE)*D21)</f>
        <v>1788</v>
      </c>
      <c r="L21" s="434">
        <f>IF(D21="","",VLOOKUP(B21,Data!$B$5:$F$503,5,FALSE)*D21)</f>
        <v>1572</v>
      </c>
      <c r="M21" s="433"/>
      <c r="N21" s="432"/>
      <c r="O21" s="431"/>
      <c r="P21" s="429"/>
      <c r="Q21" s="431"/>
      <c r="R21" s="431"/>
      <c r="S21" s="429"/>
      <c r="T21" s="430"/>
      <c r="U21" s="429"/>
      <c r="V21" s="428">
        <f>IF(D21="","",VLOOKUP(B21,Data!$B$5:$J$503,9,FALSE)*D21)</f>
        <v>9.2040000000000006</v>
      </c>
      <c r="X21" s="499"/>
      <c r="Y21" s="499"/>
      <c r="Z21" s="499"/>
    </row>
    <row r="22" spans="1:26" s="329" customFormat="1" ht="21.75" customHeight="1">
      <c r="A22" s="366"/>
      <c r="B22" s="364"/>
      <c r="C22" s="437" t="str">
        <f>IF(D22="","",VLOOKUP(B22,Data!$B$5:$L$503,2,FALSE))</f>
        <v/>
      </c>
      <c r="D22" s="356"/>
      <c r="E22" s="357"/>
      <c r="F22" s="434" t="str">
        <f>IF(D22="","",VLOOKUP(B22,Data!$B$5:$L$503,11,FALSE))</f>
        <v/>
      </c>
      <c r="G22" s="436" t="str">
        <f t="shared" si="0"/>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 customHeight="1">
      <c r="A24" s="349"/>
      <c r="B24" s="250"/>
      <c r="C24" s="427" t="str">
        <f>IF(D24="","",VLOOKUP(B24,Data!$B$5:$L$503,2,FALSE))</f>
        <v/>
      </c>
      <c r="D24" s="348"/>
      <c r="E24" s="357"/>
      <c r="F24" s="423" t="str">
        <f>IF(D24="","",VLOOKUP(B24,Data!$B$5:$L$503,11,FALSE))</f>
        <v/>
      </c>
      <c r="G24" s="426" t="str">
        <f>IF(D24&gt;0,D24*F24,"-")</f>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21" customHeight="1">
      <c r="A25" s="349"/>
      <c r="B25" s="250"/>
      <c r="C25" s="427" t="str">
        <f>IF(D25="","",VLOOKUP(B25,Data!$B$5:$L$503,2,FALSE))</f>
        <v/>
      </c>
      <c r="D25" s="348"/>
      <c r="E25" s="357"/>
      <c r="F25" s="423" t="str">
        <f>IF(D25="","",VLOOKUP(B25,Data!$B$5:$L$503,11,FALSE))</f>
        <v/>
      </c>
      <c r="G25" s="426" t="str">
        <f>IF(D25&gt;0,D25*F25,"-")</f>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43</v>
      </c>
      <c r="E27" s="333"/>
      <c r="F27" s="410"/>
      <c r="G27" s="410">
        <f>SUM(G18:G23)</f>
        <v>119219.72</v>
      </c>
      <c r="H27" s="330"/>
      <c r="I27" s="330"/>
      <c r="J27" s="330"/>
      <c r="K27" s="410">
        <f>SUM(K18:K25)</f>
        <v>11459</v>
      </c>
      <c r="L27" s="410">
        <f>SUM(L18:L25)</f>
        <v>10334</v>
      </c>
      <c r="M27" s="410">
        <f>SUM(M16:M26)</f>
        <v>0</v>
      </c>
      <c r="N27" s="410">
        <f>SUM(N18:N23)</f>
        <v>0</v>
      </c>
      <c r="O27" s="410">
        <f>SUM(O16:O26)</f>
        <v>0</v>
      </c>
      <c r="P27" s="410"/>
      <c r="Q27" s="410"/>
      <c r="R27" s="410"/>
      <c r="S27" s="410"/>
      <c r="T27" s="410">
        <f>SUM(T18:T23)</f>
        <v>0</v>
      </c>
      <c r="U27" s="410">
        <f>SUM(U16:U26)</f>
        <v>0</v>
      </c>
      <c r="V27" s="409">
        <f>SUM(V18:V25)</f>
        <v>63.048000000000002</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16" t="s">
        <v>975</v>
      </c>
      <c r="G35" s="617"/>
      <c r="H35" s="616" t="s">
        <v>974</v>
      </c>
      <c r="I35" s="617"/>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5909F-FE4F-487B-B319-A006747BDDFB}">
  <sheetPr>
    <pageSetUpPr fitToPage="1"/>
  </sheetPr>
  <dimension ref="A1:Z48"/>
  <sheetViews>
    <sheetView topLeftCell="A16" zoomScale="70" zoomScaleNormal="70" zoomScaleSheetLayoutView="75" workbookViewId="0">
      <selection activeCell="F18" sqref="F18"/>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34"/>
      <c r="I10" s="535"/>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954</v>
      </c>
      <c r="C18" s="427" t="str">
        <f>IF(D18="","",VLOOKUP(B18,Data!$B$5:$L$503,2,FALSE))</f>
        <v/>
      </c>
      <c r="D18" s="348"/>
      <c r="E18" s="365"/>
      <c r="F18" s="423" t="str">
        <f>IF(D18="","",VLOOKUP(B18,Data!$B$5:$L$503,11,FALSE))</f>
        <v/>
      </c>
      <c r="G18" s="426" t="str">
        <f t="shared" ref="G18:G24"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291</v>
      </c>
      <c r="C19" s="437" t="str">
        <f>IF(D19="","",VLOOKUP(B19,Data!$B$5:$L$503,2,FALSE))</f>
        <v>WW86960</v>
      </c>
      <c r="D19" s="356">
        <v>13</v>
      </c>
      <c r="E19" s="357" t="s">
        <v>518</v>
      </c>
      <c r="F19" s="434">
        <f>IF(D19="","",VLOOKUP(B19,Data!$B$5:$L$503,11,FALSE))</f>
        <v>2173.38</v>
      </c>
      <c r="G19" s="436">
        <f t="shared" si="0"/>
        <v>28253.940000000002</v>
      </c>
      <c r="H19" s="435" t="str">
        <f>IF(D19="","",VLOOKUP(B19,Data!$B$5:$D$503,3,FALSE))</f>
        <v>C/T</v>
      </c>
      <c r="I19" s="435" t="str">
        <f>IF(D19="","",VLOOKUP(B19,Data!$B$5:$M$503,12,FALSE))</f>
        <v>Indonesia</v>
      </c>
      <c r="J19" s="424" t="s">
        <v>949</v>
      </c>
      <c r="K19" s="434">
        <f>IF(D19="","",VLOOKUP(B19,Data!$B$5:$E$503,4,FALSE)*D19)</f>
        <v>3406</v>
      </c>
      <c r="L19" s="434">
        <f>IF(D19="","",VLOOKUP(B19,Data!$B$5:$F$503,5,FALSE)*D19)</f>
        <v>3081</v>
      </c>
      <c r="M19" s="433"/>
      <c r="N19" s="432"/>
      <c r="O19" s="431"/>
      <c r="P19" s="429"/>
      <c r="Q19" s="431"/>
      <c r="R19" s="431"/>
      <c r="S19" s="429"/>
      <c r="T19" s="430"/>
      <c r="U19" s="429"/>
      <c r="V19" s="428">
        <f>IF(D19="","",VLOOKUP(B19,Data!$B$5:$J$503,9,FALSE)*D19)</f>
        <v>19.344000000000001</v>
      </c>
      <c r="X19" s="499"/>
      <c r="Y19" s="499"/>
      <c r="Z19" s="499"/>
    </row>
    <row r="20" spans="1:26" s="329" customFormat="1" ht="21.75" customHeight="1">
      <c r="A20" s="366"/>
      <c r="B20" s="364" t="s">
        <v>720</v>
      </c>
      <c r="C20" s="437" t="str">
        <f>IF(D20="","",VLOOKUP(B20,Data!$B$5:$L$503,2,FALSE))</f>
        <v>VAC9570</v>
      </c>
      <c r="D20" s="356">
        <v>5</v>
      </c>
      <c r="E20" s="357"/>
      <c r="F20" s="434">
        <f>IF(D20="","",VLOOKUP(B20,Data!$B$5:$L$503,11,FALSE))</f>
        <v>2540.94</v>
      </c>
      <c r="G20" s="436">
        <f t="shared" si="0"/>
        <v>12704.7</v>
      </c>
      <c r="H20" s="435" t="str">
        <f>IF(D20="","",VLOOKUP(B20,Data!$B$5:$D$503,3,FALSE))</f>
        <v>C/T</v>
      </c>
      <c r="I20" s="435" t="str">
        <f>IF(D20="","",VLOOKUP(B20,Data!$B$5:$M$503,12,FALSE))</f>
        <v>Indonesia</v>
      </c>
      <c r="J20" s="424" t="s">
        <v>949</v>
      </c>
      <c r="K20" s="434">
        <f>IF(D20="","",VLOOKUP(B20,Data!$B$5:$E$503,4,FALSE)*D20)</f>
        <v>1335</v>
      </c>
      <c r="L20" s="434">
        <f>IF(D20="","",VLOOKUP(B20,Data!$B$5:$F$503,5,FALSE)*D20)</f>
        <v>1210</v>
      </c>
      <c r="M20" s="433"/>
      <c r="N20" s="432"/>
      <c r="O20" s="431"/>
      <c r="P20" s="429"/>
      <c r="Q20" s="431"/>
      <c r="R20" s="431"/>
      <c r="S20" s="429"/>
      <c r="T20" s="430"/>
      <c r="U20" s="429"/>
      <c r="V20" s="428">
        <f>IF(D20="","",VLOOKUP(B20,Data!$B$5:$J$503,9,FALSE)*D20)</f>
        <v>7.4399999999999995</v>
      </c>
      <c r="X20" s="499"/>
      <c r="Y20" s="499"/>
      <c r="Z20" s="499"/>
    </row>
    <row r="21" spans="1:26" s="329" customFormat="1" ht="21" customHeight="1">
      <c r="A21" s="349"/>
      <c r="B21" s="250" t="s">
        <v>978</v>
      </c>
      <c r="C21" s="427" t="str">
        <f>IF(D21="","",VLOOKUP(B21,Data!$B$5:$L$503,2,FALSE))</f>
        <v/>
      </c>
      <c r="D21" s="348"/>
      <c r="E21" s="357" t="s">
        <v>895</v>
      </c>
      <c r="F21" s="423" t="str">
        <f>IF(D21="","",VLOOKUP(B21,Data!$B$5:$L$503,11,FALSE))</f>
        <v/>
      </c>
      <c r="G21" s="426" t="str">
        <f t="shared" ref="G21:G23" si="1">IF(D21&gt;0,D21*F21,"-")</f>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c r="B22" s="364" t="s">
        <v>289</v>
      </c>
      <c r="C22" s="437" t="str">
        <f>IF(D22="","",VLOOKUP(B22,Data!$B$5:$L$503,2,FALSE))</f>
        <v>WW86950</v>
      </c>
      <c r="D22" s="356">
        <v>22</v>
      </c>
      <c r="E22" s="357"/>
      <c r="F22" s="434">
        <f>IF(D22="","",VLOOKUP(B22,Data!$B$5:$L$503,11,FALSE))</f>
        <v>2010.68</v>
      </c>
      <c r="G22" s="436">
        <f t="shared" si="1"/>
        <v>44234.96</v>
      </c>
      <c r="H22" s="435" t="str">
        <f>IF(D22="","",VLOOKUP(B22,Data!$B$5:$D$503,3,FALSE))</f>
        <v>C/T</v>
      </c>
      <c r="I22" s="435" t="str">
        <f>IF(D22="","",VLOOKUP(B22,Data!$B$5:$M$503,12,FALSE))</f>
        <v>Indonesia</v>
      </c>
      <c r="J22" s="424" t="s">
        <v>979</v>
      </c>
      <c r="K22" s="434">
        <f>IF(D22="","",VLOOKUP(B22,Data!$B$5:$E$503,4,FALSE)*D22)</f>
        <v>4730</v>
      </c>
      <c r="L22" s="434">
        <f>IF(D22="","",VLOOKUP(B22,Data!$B$5:$F$503,5,FALSE)*D22)</f>
        <v>4268</v>
      </c>
      <c r="M22" s="433"/>
      <c r="N22" s="432"/>
      <c r="O22" s="431"/>
      <c r="P22" s="429"/>
      <c r="Q22" s="431"/>
      <c r="R22" s="431"/>
      <c r="S22" s="429"/>
      <c r="T22" s="430"/>
      <c r="U22" s="429"/>
      <c r="V22" s="428">
        <f>IF(D22="","",VLOOKUP(B22,Data!$B$5:$J$503,9,FALSE)*D22)</f>
        <v>26.07</v>
      </c>
      <c r="X22" s="499"/>
      <c r="Y22" s="499"/>
      <c r="Z22" s="499"/>
    </row>
    <row r="23" spans="1:26" s="329" customFormat="1" ht="21.75" customHeight="1">
      <c r="A23" s="366"/>
      <c r="B23" s="364" t="s">
        <v>719</v>
      </c>
      <c r="C23" s="437" t="str">
        <f>IF(D23="","",VLOOKUP(B23,Data!$B$5:$L$503,2,FALSE))</f>
        <v>VAC9560</v>
      </c>
      <c r="D23" s="356">
        <v>7</v>
      </c>
      <c r="E23" s="365" t="s">
        <v>523</v>
      </c>
      <c r="F23" s="434">
        <f>IF(D23="","",VLOOKUP(B23,Data!$B$5:$L$503,11,FALSE))</f>
        <v>2359.85</v>
      </c>
      <c r="G23" s="436">
        <f t="shared" si="1"/>
        <v>16518.95</v>
      </c>
      <c r="H23" s="435" t="str">
        <f>IF(D23="","",VLOOKUP(B23,Data!$B$5:$D$503,3,FALSE))</f>
        <v>C/T</v>
      </c>
      <c r="I23" s="435" t="str">
        <f>IF(D23="","",VLOOKUP(B23,Data!$B$5:$M$503,12,FALSE))</f>
        <v>Indonesia</v>
      </c>
      <c r="J23" s="424" t="s">
        <v>979</v>
      </c>
      <c r="K23" s="434">
        <f>IF(D23="","",VLOOKUP(B23,Data!$B$5:$E$503,4,FALSE)*D23)</f>
        <v>1540</v>
      </c>
      <c r="L23" s="434">
        <f>IF(D23="","",VLOOKUP(B23,Data!$B$5:$F$503,5,FALSE)*D23)</f>
        <v>1393</v>
      </c>
      <c r="M23" s="433"/>
      <c r="N23" s="432"/>
      <c r="O23" s="431"/>
      <c r="P23" s="429"/>
      <c r="Q23" s="431"/>
      <c r="R23" s="431"/>
      <c r="S23" s="429"/>
      <c r="T23" s="430"/>
      <c r="U23" s="429"/>
      <c r="V23" s="428">
        <f>IF(D23="","",VLOOKUP(B23,Data!$B$5:$J$503,9,FALSE)*D23)</f>
        <v>8.2949999999999999</v>
      </c>
      <c r="X23" s="499"/>
      <c r="Y23" s="499"/>
      <c r="Z23" s="499"/>
    </row>
    <row r="24" spans="1:26" s="329" customFormat="1" ht="21.75" customHeight="1">
      <c r="A24" s="366"/>
      <c r="B24" s="364"/>
      <c r="C24" s="437" t="str">
        <f>IF(D24="","",VLOOKUP(B24,Data!$B$5:$L$503,2,FALSE))</f>
        <v/>
      </c>
      <c r="D24" s="356"/>
      <c r="E24" s="357"/>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IF(D25&gt;0,D25*F25,"-")</f>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21" customHeight="1">
      <c r="A26" s="349"/>
      <c r="B26" s="250"/>
      <c r="C26" s="427" t="str">
        <f>IF(D26="","",VLOOKUP(B26,Data!$B$5:$L$503,2,FALSE))</f>
        <v/>
      </c>
      <c r="D26" s="348"/>
      <c r="E26" s="357"/>
      <c r="F26" s="423" t="str">
        <f>IF(D26="","",VLOOKUP(B26,Data!$B$5:$L$503,11,FALSE))</f>
        <v/>
      </c>
      <c r="G26" s="426" t="str">
        <f>IF(D26&gt;0,D26*F26,"-")</f>
        <v>-</v>
      </c>
      <c r="H26" s="425" t="str">
        <f>IF(D26="","",VLOOKUP(B26,Data!$B$5:$D$503,3,FALSE))</f>
        <v/>
      </c>
      <c r="I26" s="425" t="str">
        <f>IF(D26="","",VLOOKUP(B26,Data!$B$5:$M$503,12,FALSE))</f>
        <v/>
      </c>
      <c r="J26" s="438"/>
      <c r="K26" s="423" t="str">
        <f>IF(D26="","",VLOOKUP(B26,Data!$B$5:$E$503,4,FALSE)*D26)</f>
        <v/>
      </c>
      <c r="L26" s="423" t="str">
        <f>IF(D26="","",VLOOKUP(B26,Data!$B$5:$F$503,5,FALSE)*D26)</f>
        <v/>
      </c>
      <c r="M26" s="422"/>
      <c r="N26" s="421"/>
      <c r="O26" s="420"/>
      <c r="P26" s="418"/>
      <c r="Q26" s="420"/>
      <c r="R26" s="420"/>
      <c r="S26" s="418"/>
      <c r="T26" s="419"/>
      <c r="U26" s="418"/>
      <c r="V26" s="417" t="str">
        <f>IF(D26="","",VLOOKUP(B26,Data!$B$5:$J$503,9,FALSE)*D26)</f>
        <v/>
      </c>
    </row>
    <row r="27" spans="1:26" s="329" customFormat="1" ht="30">
      <c r="A27" s="347"/>
      <c r="B27" s="513"/>
      <c r="C27" s="332"/>
      <c r="D27" s="494"/>
      <c r="E27" s="345"/>
      <c r="F27" s="416"/>
      <c r="G27" s="416"/>
      <c r="H27" s="416"/>
      <c r="I27" s="330"/>
      <c r="J27" s="330"/>
      <c r="K27" s="416"/>
      <c r="L27" s="416"/>
      <c r="M27" s="416"/>
      <c r="N27" s="415"/>
      <c r="O27" s="414"/>
      <c r="P27" s="412"/>
      <c r="Q27" s="414"/>
      <c r="R27" s="414"/>
      <c r="S27" s="412"/>
      <c r="T27" s="413"/>
      <c r="U27" s="412"/>
      <c r="V27" s="411"/>
      <c r="Y27" s="499"/>
      <c r="Z27" s="499"/>
    </row>
    <row r="28" spans="1:26" s="329" customFormat="1" ht="17.5">
      <c r="A28" s="330"/>
      <c r="B28" s="331"/>
      <c r="C28" s="332"/>
      <c r="D28" s="352">
        <f>SUM(D18:D27)</f>
        <v>47</v>
      </c>
      <c r="E28" s="333"/>
      <c r="F28" s="410"/>
      <c r="G28" s="410">
        <f>SUM(G18:G24)</f>
        <v>101712.55</v>
      </c>
      <c r="H28" s="330"/>
      <c r="I28" s="330"/>
      <c r="J28" s="330"/>
      <c r="K28" s="410">
        <f>SUM(K18:K26)</f>
        <v>11011</v>
      </c>
      <c r="L28" s="410">
        <f>SUM(L18:L26)</f>
        <v>9952</v>
      </c>
      <c r="M28" s="410">
        <f>SUM(M16:M27)</f>
        <v>0</v>
      </c>
      <c r="N28" s="410">
        <f>SUM(N18:N24)</f>
        <v>0</v>
      </c>
      <c r="O28" s="410">
        <f>SUM(O16:O27)</f>
        <v>0</v>
      </c>
      <c r="P28" s="410"/>
      <c r="Q28" s="410"/>
      <c r="R28" s="410"/>
      <c r="S28" s="410"/>
      <c r="T28" s="410">
        <f>SUM(T18:T24)</f>
        <v>0</v>
      </c>
      <c r="U28" s="410">
        <f>SUM(U16:U27)</f>
        <v>0</v>
      </c>
      <c r="V28" s="409">
        <f>SUM(V18:V26)</f>
        <v>61.149000000000001</v>
      </c>
    </row>
    <row r="29" spans="1:26">
      <c r="A29" s="344"/>
      <c r="B29" s="289"/>
      <c r="C29" s="290"/>
      <c r="D29" s="335"/>
      <c r="E29" s="301"/>
      <c r="F29" s="408" t="s">
        <v>791</v>
      </c>
      <c r="G29" s="406"/>
      <c r="H29" s="334"/>
      <c r="I29" s="334"/>
      <c r="J29" s="334"/>
      <c r="K29" s="407"/>
      <c r="L29" s="406"/>
      <c r="M29" s="303"/>
      <c r="N29" s="302"/>
      <c r="O29" s="302"/>
      <c r="P29" s="302"/>
      <c r="Q29" s="302"/>
      <c r="R29" s="302"/>
      <c r="S29" s="302"/>
      <c r="T29" s="303"/>
      <c r="U29" s="303"/>
      <c r="V29" s="405"/>
    </row>
    <row r="30" spans="1:26" ht="13">
      <c r="A30" s="282" t="s">
        <v>519</v>
      </c>
      <c r="B30" s="283"/>
      <c r="C30" s="336"/>
      <c r="D30" s="337" t="s">
        <v>524</v>
      </c>
      <c r="E30" s="296"/>
      <c r="F30" s="404" t="s">
        <v>81</v>
      </c>
      <c r="G30" s="403"/>
      <c r="H30" s="312" t="s">
        <v>82</v>
      </c>
      <c r="I30" s="338"/>
      <c r="J30" s="402" t="s">
        <v>83</v>
      </c>
      <c r="K30" s="402"/>
      <c r="L30" s="608" t="s">
        <v>84</v>
      </c>
      <c r="M30" s="609"/>
      <c r="N30" s="609"/>
      <c r="O30" s="609"/>
      <c r="P30" s="609"/>
      <c r="Q30" s="609"/>
      <c r="R30" s="609"/>
      <c r="S30" s="609"/>
      <c r="T30" s="609"/>
      <c r="U30" s="609"/>
      <c r="V30" s="610"/>
    </row>
    <row r="31" spans="1:26" ht="13">
      <c r="A31" s="289" t="s">
        <v>520</v>
      </c>
      <c r="C31" s="298"/>
      <c r="D31" s="277" t="s">
        <v>86</v>
      </c>
      <c r="F31" s="401"/>
      <c r="G31" s="400"/>
      <c r="H31" s="289" t="s">
        <v>87</v>
      </c>
      <c r="I31" s="339"/>
      <c r="J31" s="393" t="s">
        <v>88</v>
      </c>
      <c r="K31" s="393"/>
      <c r="L31" s="397"/>
      <c r="V31" s="396"/>
    </row>
    <row r="32" spans="1:26">
      <c r="A32" s="289" t="s">
        <v>521</v>
      </c>
      <c r="C32" s="290"/>
      <c r="F32" s="621"/>
      <c r="G32" s="622"/>
      <c r="H32" s="289"/>
      <c r="I32" s="339"/>
      <c r="J32" s="393" t="s">
        <v>92</v>
      </c>
      <c r="K32" s="393"/>
      <c r="L32" s="397"/>
      <c r="V32" s="396"/>
    </row>
    <row r="33" spans="1:22">
      <c r="A33" s="301"/>
      <c r="B33" s="302"/>
      <c r="C33" s="340"/>
      <c r="D33" s="277" t="s">
        <v>93</v>
      </c>
      <c r="F33" s="401"/>
      <c r="G33" s="400"/>
      <c r="H33" s="289" t="s">
        <v>94</v>
      </c>
      <c r="I33" s="339"/>
      <c r="J33" s="393"/>
      <c r="K33" s="393"/>
      <c r="L33" s="397"/>
      <c r="V33" s="396"/>
    </row>
    <row r="34" spans="1:22" ht="13">
      <c r="A34" s="282" t="s">
        <v>95</v>
      </c>
      <c r="B34" s="296"/>
      <c r="C34" s="284"/>
      <c r="D34" s="277" t="s">
        <v>96</v>
      </c>
      <c r="F34" s="399" t="s">
        <v>97</v>
      </c>
      <c r="G34" s="398"/>
      <c r="H34" s="289" t="s">
        <v>87</v>
      </c>
      <c r="I34" s="339"/>
      <c r="J34" s="393" t="s">
        <v>98</v>
      </c>
      <c r="K34" s="393"/>
      <c r="L34" s="397"/>
      <c r="V34" s="396"/>
    </row>
    <row r="35" spans="1:22" ht="13">
      <c r="A35" s="289" t="s">
        <v>533</v>
      </c>
      <c r="C35" s="290"/>
      <c r="D35" s="277" t="s">
        <v>99</v>
      </c>
      <c r="F35" s="395"/>
      <c r="G35" s="394"/>
      <c r="H35" s="289" t="s">
        <v>100</v>
      </c>
      <c r="I35" s="339"/>
      <c r="J35" s="393" t="s">
        <v>522</v>
      </c>
      <c r="K35" s="393"/>
      <c r="L35" s="613" t="s">
        <v>102</v>
      </c>
      <c r="M35" s="614"/>
      <c r="N35" s="614"/>
      <c r="O35" s="614"/>
      <c r="P35" s="614"/>
      <c r="Q35" s="614"/>
      <c r="R35" s="614"/>
      <c r="S35" s="614"/>
      <c r="T35" s="614"/>
      <c r="U35" s="614"/>
      <c r="V35" s="623"/>
    </row>
    <row r="36" spans="1:22">
      <c r="A36" s="301"/>
      <c r="B36" s="302"/>
      <c r="C36" s="303"/>
      <c r="D36" s="341"/>
      <c r="E36" s="302"/>
      <c r="F36" s="616" t="s">
        <v>977</v>
      </c>
      <c r="G36" s="617"/>
      <c r="H36" s="616" t="s">
        <v>976</v>
      </c>
      <c r="I36" s="617"/>
      <c r="J36" s="392" t="s">
        <v>103</v>
      </c>
      <c r="K36" s="392"/>
      <c r="L36" s="618" t="s">
        <v>104</v>
      </c>
      <c r="M36" s="619"/>
      <c r="N36" s="619"/>
      <c r="O36" s="619"/>
      <c r="P36" s="619"/>
      <c r="Q36" s="619"/>
      <c r="R36" s="619"/>
      <c r="S36" s="619"/>
      <c r="T36" s="619"/>
      <c r="U36" s="619"/>
      <c r="V36" s="624"/>
    </row>
    <row r="42" spans="1:22" ht="18.75" customHeight="1">
      <c r="A42" s="386" t="s">
        <v>883</v>
      </c>
      <c r="B42" s="382"/>
      <c r="C42" s="386" t="s">
        <v>571</v>
      </c>
      <c r="D42" s="389"/>
      <c r="E42" s="389"/>
      <c r="F42" s="388"/>
      <c r="G42" s="386" t="s">
        <v>877</v>
      </c>
      <c r="H42" s="382"/>
      <c r="I42" s="386" t="s">
        <v>571</v>
      </c>
    </row>
    <row r="43" spans="1:22" ht="20">
      <c r="A43" s="386" t="s">
        <v>884</v>
      </c>
      <c r="B43" s="382"/>
      <c r="C43" s="386" t="s">
        <v>888</v>
      </c>
      <c r="D43" s="389"/>
      <c r="E43" s="389"/>
      <c r="F43" s="388"/>
      <c r="G43" s="390" t="s">
        <v>878</v>
      </c>
      <c r="H43" s="391"/>
      <c r="I43" s="390" t="s">
        <v>888</v>
      </c>
    </row>
    <row r="44" spans="1:22" ht="20">
      <c r="A44" s="386" t="s">
        <v>885</v>
      </c>
      <c r="B44" s="382"/>
      <c r="C44" s="386" t="s">
        <v>571</v>
      </c>
      <c r="D44" s="389"/>
      <c r="E44" s="389"/>
      <c r="F44" s="388"/>
      <c r="G44" s="386" t="s">
        <v>879</v>
      </c>
      <c r="H44" s="382"/>
      <c r="I44" s="386" t="s">
        <v>571</v>
      </c>
    </row>
    <row r="45" spans="1:22" ht="20">
      <c r="A45" s="386" t="s">
        <v>886</v>
      </c>
      <c r="B45" s="382"/>
      <c r="C45" s="386" t="s">
        <v>571</v>
      </c>
      <c r="D45" s="389"/>
      <c r="E45" s="389"/>
      <c r="F45" s="388"/>
      <c r="G45" s="386" t="s">
        <v>880</v>
      </c>
      <c r="H45" s="382"/>
      <c r="I45" s="386" t="s">
        <v>571</v>
      </c>
    </row>
    <row r="46" spans="1:22" ht="20">
      <c r="A46" s="386" t="s">
        <v>887</v>
      </c>
      <c r="B46" s="382"/>
      <c r="C46" s="386" t="s">
        <v>571</v>
      </c>
      <c r="D46" s="389"/>
      <c r="E46" s="389"/>
      <c r="F46" s="388"/>
      <c r="G46" s="386" t="s">
        <v>882</v>
      </c>
      <c r="H46" s="382"/>
      <c r="I46" s="386" t="s">
        <v>571</v>
      </c>
    </row>
    <row r="47" spans="1:22" ht="20">
      <c r="A47" s="383"/>
      <c r="B47" s="383"/>
      <c r="C47" s="383"/>
      <c r="D47" s="383"/>
      <c r="E47" s="383"/>
      <c r="F47" s="387"/>
      <c r="G47" s="386" t="s">
        <v>881</v>
      </c>
      <c r="H47" s="382"/>
      <c r="I47" s="386" t="s">
        <v>571</v>
      </c>
    </row>
    <row r="48" spans="1:22" ht="17.5">
      <c r="A48" s="385"/>
      <c r="B48" s="383"/>
      <c r="C48" s="383"/>
      <c r="D48" s="383"/>
      <c r="E48" s="383"/>
      <c r="F48" s="383"/>
      <c r="G48" s="384"/>
      <c r="H48" s="384"/>
      <c r="I48" s="383"/>
    </row>
  </sheetData>
  <mergeCells count="6">
    <mergeCell ref="L30:V30"/>
    <mergeCell ref="F32:G32"/>
    <mergeCell ref="L35:V35"/>
    <mergeCell ref="F36:G36"/>
    <mergeCell ref="H36:I36"/>
    <mergeCell ref="L36:V36"/>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DCEF-5B4A-44AE-B78E-3241DCEC8222}">
  <dimension ref="A1:Z55"/>
  <sheetViews>
    <sheetView topLeftCell="A19" zoomScale="70" zoomScaleNormal="70" zoomScaleSheetLayoutView="75" workbookViewId="0">
      <selection activeCell="B30" sqref="B30"/>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36"/>
      <c r="I10" s="537"/>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954</v>
      </c>
      <c r="C18" s="427" t="str">
        <f>IF(D18="","",VLOOKUP(B18,Data!$B$5:$L$503,2,FALSE))</f>
        <v/>
      </c>
      <c r="D18" s="348"/>
      <c r="E18" s="365"/>
      <c r="F18" s="423" t="str">
        <f>IF(D18="","",VLOOKUP(B18,Data!$B$5:$L$503,11,FALSE))</f>
        <v/>
      </c>
      <c r="G18" s="426" t="str">
        <f t="shared" ref="G18:G33"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89</v>
      </c>
      <c r="C19" s="437" t="str">
        <f>IF(D19="","",VLOOKUP(B19,Data!$B$5:$L$503,2,FALSE))</f>
        <v>ZU14120</v>
      </c>
      <c r="D19" s="356">
        <v>7</v>
      </c>
      <c r="E19" s="357" t="s">
        <v>518</v>
      </c>
      <c r="F19" s="434">
        <f>IF(D19="","",VLOOKUP(B19,Data!$B$5:$L$503,11,FALSE))</f>
        <v>2435.66</v>
      </c>
      <c r="G19" s="436">
        <f t="shared" si="0"/>
        <v>17049.62</v>
      </c>
      <c r="H19" s="435" t="str">
        <f>IF(D19="","",VLOOKUP(B19,Data!$B$5:$D$503,3,FALSE))</f>
        <v>C/T</v>
      </c>
      <c r="I19" s="435" t="str">
        <f>IF(D19="","",VLOOKUP(B19,Data!$B$5:$M$503,12,FALSE))</f>
        <v>Indonesia</v>
      </c>
      <c r="J19" s="424" t="s">
        <v>949</v>
      </c>
      <c r="K19" s="434">
        <f>IF(D19="","",VLOOKUP(B19,Data!$B$5:$E$503,4,FALSE)*D19)</f>
        <v>1505</v>
      </c>
      <c r="L19" s="434">
        <f>IF(D19="","",VLOOKUP(B19,Data!$B$5:$F$503,5,FALSE)*D19)</f>
        <v>1358</v>
      </c>
      <c r="M19" s="433"/>
      <c r="N19" s="432"/>
      <c r="O19" s="431"/>
      <c r="P19" s="429"/>
      <c r="Q19" s="431"/>
      <c r="R19" s="431"/>
      <c r="S19" s="429"/>
      <c r="T19" s="430"/>
      <c r="U19" s="429"/>
      <c r="V19" s="428">
        <f>IF(D19="","",VLOOKUP(B19,Data!$B$5:$J$503,9,FALSE)*D19)</f>
        <v>8.2949999999999999</v>
      </c>
      <c r="X19" s="499"/>
      <c r="Y19" s="499"/>
      <c r="Z19" s="499"/>
    </row>
    <row r="20" spans="1:26" s="329" customFormat="1" ht="21.75" customHeight="1">
      <c r="A20" s="366">
        <v>2</v>
      </c>
      <c r="B20" s="364" t="s">
        <v>291</v>
      </c>
      <c r="C20" s="437" t="str">
        <f>IF(D20="","",VLOOKUP(B20,Data!$B$5:$L$503,2,FALSE))</f>
        <v>WW86960</v>
      </c>
      <c r="D20" s="356">
        <v>4</v>
      </c>
      <c r="E20" s="357"/>
      <c r="F20" s="434">
        <f>IF(D20="","",VLOOKUP(B20,Data!$B$5:$L$503,11,FALSE))</f>
        <v>2173.38</v>
      </c>
      <c r="G20" s="436">
        <f t="shared" si="0"/>
        <v>8693.52</v>
      </c>
      <c r="H20" s="435" t="str">
        <f>IF(D20="","",VLOOKUP(B20,Data!$B$5:$D$503,3,FALSE))</f>
        <v>C/T</v>
      </c>
      <c r="I20" s="435" t="str">
        <f>IF(D20="","",VLOOKUP(B20,Data!$B$5:$M$503,12,FALSE))</f>
        <v>Indonesia</v>
      </c>
      <c r="J20" s="424" t="s">
        <v>949</v>
      </c>
      <c r="K20" s="434">
        <f>IF(D20="","",VLOOKUP(B20,Data!$B$5:$E$503,4,FALSE)*D20)</f>
        <v>1048</v>
      </c>
      <c r="L20" s="434">
        <f>IF(D20="","",VLOOKUP(B20,Data!$B$5:$F$503,5,FALSE)*D20)</f>
        <v>948</v>
      </c>
      <c r="M20" s="433"/>
      <c r="N20" s="432"/>
      <c r="O20" s="431"/>
      <c r="P20" s="429"/>
      <c r="Q20" s="431"/>
      <c r="R20" s="431"/>
      <c r="S20" s="429"/>
      <c r="T20" s="430"/>
      <c r="U20" s="429"/>
      <c r="V20" s="428">
        <f>IF(D20="","",VLOOKUP(B20,Data!$B$5:$J$503,9,FALSE)*D20)</f>
        <v>5.952</v>
      </c>
      <c r="X20" s="499"/>
      <c r="Y20" s="499"/>
      <c r="Z20" s="499"/>
    </row>
    <row r="21" spans="1:26" s="329" customFormat="1" ht="21" customHeight="1">
      <c r="A21" s="349"/>
      <c r="B21" s="250" t="s">
        <v>978</v>
      </c>
      <c r="C21" s="427" t="str">
        <f>IF(D21="","",VLOOKUP(B21,Data!$B$5:$L$503,2,FALSE))</f>
        <v/>
      </c>
      <c r="D21" s="348"/>
      <c r="E21" s="357" t="s">
        <v>895</v>
      </c>
      <c r="F21" s="423" t="str">
        <f>IF(D21="","",VLOOKUP(B21,Data!$B$5:$L$503,11,FALSE))</f>
        <v/>
      </c>
      <c r="G21" s="426" t="str">
        <f t="shared" si="0"/>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v>3</v>
      </c>
      <c r="B22" s="364" t="s">
        <v>289</v>
      </c>
      <c r="C22" s="437" t="str">
        <f>IF(D22="","",VLOOKUP(B22,Data!$B$5:$L$503,2,FALSE))</f>
        <v>WW86950</v>
      </c>
      <c r="D22" s="356">
        <v>17</v>
      </c>
      <c r="E22" s="357"/>
      <c r="F22" s="434">
        <f>IF(D22="","",VLOOKUP(B22,Data!$B$5:$L$503,11,FALSE))</f>
        <v>2010.68</v>
      </c>
      <c r="G22" s="436">
        <f t="shared" si="0"/>
        <v>34181.56</v>
      </c>
      <c r="H22" s="435" t="str">
        <f>IF(D22="","",VLOOKUP(B22,Data!$B$5:$D$503,3,FALSE))</f>
        <v>C/T</v>
      </c>
      <c r="I22" s="435" t="str">
        <f>IF(D22="","",VLOOKUP(B22,Data!$B$5:$M$503,12,FALSE))</f>
        <v>Indonesia</v>
      </c>
      <c r="J22" s="424" t="s">
        <v>979</v>
      </c>
      <c r="K22" s="434">
        <f>IF(D22="","",VLOOKUP(B22,Data!$B$5:$E$503,4,FALSE)*D22)</f>
        <v>3655</v>
      </c>
      <c r="L22" s="434">
        <f>IF(D22="","",VLOOKUP(B22,Data!$B$5:$F$503,5,FALSE)*D22)</f>
        <v>3298</v>
      </c>
      <c r="M22" s="433"/>
      <c r="N22" s="432"/>
      <c r="O22" s="431"/>
      <c r="P22" s="429"/>
      <c r="Q22" s="431"/>
      <c r="R22" s="431"/>
      <c r="S22" s="429"/>
      <c r="T22" s="430"/>
      <c r="U22" s="429"/>
      <c r="V22" s="428">
        <f>IF(D22="","",VLOOKUP(B22,Data!$B$5:$J$503,9,FALSE)*D22)</f>
        <v>20.145</v>
      </c>
      <c r="X22" s="499"/>
      <c r="Y22" s="499"/>
      <c r="Z22" s="499"/>
    </row>
    <row r="23" spans="1:26" s="329" customFormat="1" ht="21.75" customHeight="1">
      <c r="A23" s="366">
        <v>4</v>
      </c>
      <c r="B23" s="364" t="s">
        <v>89</v>
      </c>
      <c r="C23" s="437" t="str">
        <f>IF(D23="","",VLOOKUP(B23,Data!$B$5:$L$503,2,FALSE))</f>
        <v>ZU14120</v>
      </c>
      <c r="D23" s="356">
        <v>1</v>
      </c>
      <c r="E23" s="365" t="s">
        <v>906</v>
      </c>
      <c r="F23" s="434">
        <f>IF(D23="","",VLOOKUP(B23,Data!$B$5:$L$503,11,FALSE))</f>
        <v>2435.66</v>
      </c>
      <c r="G23" s="436">
        <f t="shared" si="0"/>
        <v>2435.66</v>
      </c>
      <c r="H23" s="435" t="str">
        <f>IF(D23="","",VLOOKUP(B23,Data!$B$5:$D$503,3,FALSE))</f>
        <v>C/T</v>
      </c>
      <c r="I23" s="435" t="str">
        <f>IF(D23="","",VLOOKUP(B23,Data!$B$5:$M$503,12,FALSE))</f>
        <v>Indonesia</v>
      </c>
      <c r="J23" s="424" t="s">
        <v>979</v>
      </c>
      <c r="K23" s="434">
        <f>IF(D23="","",VLOOKUP(B23,Data!$B$5:$E$503,4,FALSE)*D23)</f>
        <v>215</v>
      </c>
      <c r="L23" s="434">
        <f>IF(D23="","",VLOOKUP(B23,Data!$B$5:$F$503,5,FALSE)*D23)</f>
        <v>194</v>
      </c>
      <c r="M23" s="433"/>
      <c r="N23" s="432"/>
      <c r="O23" s="431"/>
      <c r="P23" s="429"/>
      <c r="Q23" s="431"/>
      <c r="R23" s="431"/>
      <c r="S23" s="429"/>
      <c r="T23" s="430"/>
      <c r="U23" s="429"/>
      <c r="V23" s="428">
        <f>IF(D23="","",VLOOKUP(B23,Data!$B$5:$J$503,9,FALSE)*D23)</f>
        <v>1.1850000000000001</v>
      </c>
      <c r="X23" s="499"/>
      <c r="Y23" s="499"/>
      <c r="Z23" s="499"/>
    </row>
    <row r="24" spans="1:26" s="329" customFormat="1" ht="21.75" customHeight="1">
      <c r="A24" s="366">
        <v>5</v>
      </c>
      <c r="B24" s="364" t="s">
        <v>90</v>
      </c>
      <c r="C24" s="437" t="str">
        <f>IF(D24="","",VLOOKUP(B24,Data!$B$5:$L$503,2,FALSE))</f>
        <v>ZU14100</v>
      </c>
      <c r="D24" s="356">
        <v>3</v>
      </c>
      <c r="E24" s="365"/>
      <c r="F24" s="434">
        <f>IF(D24="","",VLOOKUP(B24,Data!$B$5:$L$503,11,FALSE))</f>
        <v>2139.33</v>
      </c>
      <c r="G24" s="436">
        <f t="shared" si="0"/>
        <v>6417.99</v>
      </c>
      <c r="H24" s="435" t="str">
        <f>IF(D24="","",VLOOKUP(B24,Data!$B$5:$D$503,3,FALSE))</f>
        <v>C/T</v>
      </c>
      <c r="I24" s="435" t="str">
        <f>IF(D24="","",VLOOKUP(B24,Data!$B$5:$M$503,12,FALSE))</f>
        <v>Indonesia</v>
      </c>
      <c r="J24" s="424" t="s">
        <v>979</v>
      </c>
      <c r="K24" s="434">
        <f>IF(D24="","",VLOOKUP(B24,Data!$B$5:$E$503,4,FALSE)*D24)</f>
        <v>645</v>
      </c>
      <c r="L24" s="434">
        <f>IF(D24="","",VLOOKUP(B24,Data!$B$5:$F$503,5,FALSE)*D24)</f>
        <v>582</v>
      </c>
      <c r="M24" s="433"/>
      <c r="N24" s="432"/>
      <c r="O24" s="431"/>
      <c r="P24" s="429"/>
      <c r="Q24" s="431"/>
      <c r="R24" s="431"/>
      <c r="S24" s="429"/>
      <c r="T24" s="430"/>
      <c r="U24" s="429"/>
      <c r="V24" s="428">
        <f>IF(D24="","",VLOOKUP(B24,Data!$B$5:$J$503,9,FALSE)*D24)</f>
        <v>3.5550000000000002</v>
      </c>
      <c r="X24" s="499"/>
      <c r="Y24" s="499"/>
      <c r="Z24" s="499"/>
    </row>
    <row r="25" spans="1:26" s="329" customFormat="1" ht="21.75" customHeight="1">
      <c r="A25" s="366">
        <v>6</v>
      </c>
      <c r="B25" s="364" t="s">
        <v>719</v>
      </c>
      <c r="C25" s="437" t="str">
        <f>IF(D25="","",VLOOKUP(B25,Data!$B$5:$L$503,2,FALSE))</f>
        <v>VAC9560</v>
      </c>
      <c r="D25" s="356">
        <v>17</v>
      </c>
      <c r="E25" s="365"/>
      <c r="F25" s="434">
        <f>IF(D25="","",VLOOKUP(B25,Data!$B$5:$L$503,11,FALSE))</f>
        <v>2359.85</v>
      </c>
      <c r="G25" s="436">
        <f t="shared" si="0"/>
        <v>40117.449999999997</v>
      </c>
      <c r="H25" s="435" t="str">
        <f>IF(D25="","",VLOOKUP(B25,Data!$B$5:$D$503,3,FALSE))</f>
        <v>C/T</v>
      </c>
      <c r="I25" s="435" t="str">
        <f>IF(D25="","",VLOOKUP(B25,Data!$B$5:$M$503,12,FALSE))</f>
        <v>Indonesia</v>
      </c>
      <c r="J25" s="424" t="s">
        <v>979</v>
      </c>
      <c r="K25" s="434">
        <f>IF(D25="","",VLOOKUP(B25,Data!$B$5:$E$503,4,FALSE)*D25)</f>
        <v>3740</v>
      </c>
      <c r="L25" s="434">
        <f>IF(D25="","",VLOOKUP(B25,Data!$B$5:$F$503,5,FALSE)*D25)</f>
        <v>3383</v>
      </c>
      <c r="M25" s="433"/>
      <c r="N25" s="432"/>
      <c r="O25" s="431"/>
      <c r="P25" s="429"/>
      <c r="Q25" s="431"/>
      <c r="R25" s="431"/>
      <c r="S25" s="429"/>
      <c r="T25" s="430"/>
      <c r="U25" s="429"/>
      <c r="V25" s="428">
        <f>IF(D25="","",VLOOKUP(B25,Data!$B$5:$J$503,9,FALSE)*D25)</f>
        <v>20.145</v>
      </c>
      <c r="X25" s="499"/>
      <c r="Y25" s="499"/>
      <c r="Z25" s="499"/>
    </row>
    <row r="26" spans="1:26" s="329" customFormat="1" ht="21.75" customHeight="1">
      <c r="A26" s="366">
        <v>7</v>
      </c>
      <c r="B26" s="364" t="s">
        <v>783</v>
      </c>
      <c r="C26" s="437" t="str">
        <f>IF(D26="","",VLOOKUP(B26,Data!$B$5:$L$503,2,FALSE))</f>
        <v>VAD6720</v>
      </c>
      <c r="D26" s="356">
        <v>3</v>
      </c>
      <c r="E26" s="365"/>
      <c r="F26" s="434">
        <f>IF(D26="","",VLOOKUP(B26,Data!$B$5:$L$503,11,FALSE))</f>
        <v>2784.32</v>
      </c>
      <c r="G26" s="436">
        <f t="shared" si="0"/>
        <v>8352.9600000000009</v>
      </c>
      <c r="H26" s="435" t="str">
        <f>IF(D26="","",VLOOKUP(B26,Data!$B$5:$D$503,3,FALSE))</f>
        <v>C/T</v>
      </c>
      <c r="I26" s="435" t="str">
        <f>IF(D26="","",VLOOKUP(B26,Data!$B$5:$M$503,12,FALSE))</f>
        <v>Indonesia</v>
      </c>
      <c r="J26" s="424" t="s">
        <v>979</v>
      </c>
      <c r="K26" s="434">
        <f>IF(D26="","",VLOOKUP(B26,Data!$B$5:$E$503,4,FALSE)*D26)</f>
        <v>660</v>
      </c>
      <c r="L26" s="434">
        <f>IF(D26="","",VLOOKUP(B26,Data!$B$5:$F$503,5,FALSE)*D26)</f>
        <v>582</v>
      </c>
      <c r="M26" s="433"/>
      <c r="N26" s="432"/>
      <c r="O26" s="431"/>
      <c r="P26" s="429"/>
      <c r="Q26" s="431"/>
      <c r="R26" s="431"/>
      <c r="S26" s="429"/>
      <c r="T26" s="430"/>
      <c r="U26" s="429"/>
      <c r="V26" s="428">
        <f>IF(D26="","",VLOOKUP(B26,Data!$B$5:$J$503,9,FALSE)*D26)</f>
        <v>3.5550000000000002</v>
      </c>
      <c r="X26" s="499"/>
      <c r="Y26" s="499"/>
      <c r="Z26" s="499"/>
    </row>
    <row r="27" spans="1:26" s="329" customFormat="1" ht="21.75" customHeight="1">
      <c r="A27" s="366">
        <v>8</v>
      </c>
      <c r="B27" s="364" t="s">
        <v>784</v>
      </c>
      <c r="C27" s="437" t="str">
        <f>IF(D27="","",VLOOKUP(B27,Data!$B$5:$L$503,2,FALSE))</f>
        <v>VAD6730</v>
      </c>
      <c r="D27" s="356">
        <v>3</v>
      </c>
      <c r="E27" s="365"/>
      <c r="F27" s="434">
        <f>IF(D27="","",VLOOKUP(B27,Data!$B$5:$L$503,11,FALSE))</f>
        <v>2487.0100000000002</v>
      </c>
      <c r="G27" s="436">
        <f t="shared" si="0"/>
        <v>7461.0300000000007</v>
      </c>
      <c r="H27" s="435" t="str">
        <f>IF(D27="","",VLOOKUP(B27,Data!$B$5:$D$503,3,FALSE))</f>
        <v>C/T</v>
      </c>
      <c r="I27" s="435" t="str">
        <f>IF(D27="","",VLOOKUP(B27,Data!$B$5:$M$503,12,FALSE))</f>
        <v>Indonesia</v>
      </c>
      <c r="J27" s="424" t="s">
        <v>979</v>
      </c>
      <c r="K27" s="434">
        <f>IF(D27="","",VLOOKUP(B27,Data!$B$5:$E$503,4,FALSE)*D27)</f>
        <v>660</v>
      </c>
      <c r="L27" s="434">
        <f>IF(D27="","",VLOOKUP(B27,Data!$B$5:$F$503,5,FALSE)*D27)</f>
        <v>597</v>
      </c>
      <c r="M27" s="433"/>
      <c r="N27" s="432"/>
      <c r="O27" s="431"/>
      <c r="P27" s="429"/>
      <c r="Q27" s="431"/>
      <c r="R27" s="431"/>
      <c r="S27" s="429"/>
      <c r="T27" s="430"/>
      <c r="U27" s="429"/>
      <c r="V27" s="428">
        <f>IF(D27="","",VLOOKUP(B27,Data!$B$5:$J$503,9,FALSE)*D27)</f>
        <v>3.5550000000000002</v>
      </c>
      <c r="X27" s="499"/>
      <c r="Y27" s="499"/>
      <c r="Z27" s="499"/>
    </row>
    <row r="28" spans="1:26" s="329" customFormat="1" ht="21.75" customHeight="1">
      <c r="A28" s="366">
        <v>9</v>
      </c>
      <c r="B28" s="364" t="s">
        <v>291</v>
      </c>
      <c r="C28" s="437" t="str">
        <f>IF(D28="","",VLOOKUP(B28,Data!$B$5:$L$503,2,FALSE))</f>
        <v>WW86960</v>
      </c>
      <c r="D28" s="356">
        <v>15</v>
      </c>
      <c r="E28" s="365"/>
      <c r="F28" s="434">
        <f>IF(D28="","",VLOOKUP(B28,Data!$B$5:$L$503,11,FALSE))</f>
        <v>2173.38</v>
      </c>
      <c r="G28" s="436">
        <f t="shared" si="0"/>
        <v>32600.7</v>
      </c>
      <c r="H28" s="435" t="str">
        <f>IF(D28="","",VLOOKUP(B28,Data!$B$5:$D$503,3,FALSE))</f>
        <v>C/T</v>
      </c>
      <c r="I28" s="435" t="str">
        <f>IF(D28="","",VLOOKUP(B28,Data!$B$5:$M$503,12,FALSE))</f>
        <v>Indonesia</v>
      </c>
      <c r="J28" s="424" t="s">
        <v>979</v>
      </c>
      <c r="K28" s="434">
        <f>IF(D28="","",VLOOKUP(B28,Data!$B$5:$E$503,4,FALSE)*D28)</f>
        <v>3930</v>
      </c>
      <c r="L28" s="434">
        <f>IF(D28="","",VLOOKUP(B28,Data!$B$5:$F$503,5,FALSE)*D28)</f>
        <v>3555</v>
      </c>
      <c r="M28" s="433"/>
      <c r="N28" s="432"/>
      <c r="O28" s="431"/>
      <c r="P28" s="429"/>
      <c r="Q28" s="431"/>
      <c r="R28" s="431"/>
      <c r="S28" s="429"/>
      <c r="T28" s="430"/>
      <c r="U28" s="429"/>
      <c r="V28" s="428">
        <f>IF(D28="","",VLOOKUP(B28,Data!$B$5:$J$503,9,FALSE)*D28)</f>
        <v>22.32</v>
      </c>
      <c r="X28" s="499"/>
      <c r="Y28" s="499"/>
      <c r="Z28" s="499"/>
    </row>
    <row r="29" spans="1:26" s="329" customFormat="1" ht="21.75" customHeight="1">
      <c r="A29" s="366">
        <v>10</v>
      </c>
      <c r="B29" s="364" t="s">
        <v>720</v>
      </c>
      <c r="C29" s="437" t="str">
        <f>IF(D29="","",VLOOKUP(B29,Data!$B$5:$L$503,2,FALSE))</f>
        <v>VAC9570</v>
      </c>
      <c r="D29" s="356">
        <v>6</v>
      </c>
      <c r="E29" s="365"/>
      <c r="F29" s="434">
        <f>IF(D29="","",VLOOKUP(B29,Data!$B$5:$L$503,11,FALSE))</f>
        <v>2540.94</v>
      </c>
      <c r="G29" s="436">
        <f t="shared" si="0"/>
        <v>15245.64</v>
      </c>
      <c r="H29" s="435" t="str">
        <f>IF(D29="","",VLOOKUP(B29,Data!$B$5:$D$503,3,FALSE))</f>
        <v>C/T</v>
      </c>
      <c r="I29" s="435" t="str">
        <f>IF(D29="","",VLOOKUP(B29,Data!$B$5:$M$503,12,FALSE))</f>
        <v>Indonesia</v>
      </c>
      <c r="J29" s="424" t="s">
        <v>979</v>
      </c>
      <c r="K29" s="434">
        <f>IF(D29="","",VLOOKUP(B29,Data!$B$5:$E$503,4,FALSE)*D29)</f>
        <v>1602</v>
      </c>
      <c r="L29" s="434">
        <f>IF(D29="","",VLOOKUP(B29,Data!$B$5:$F$503,5,FALSE)*D29)</f>
        <v>1452</v>
      </c>
      <c r="M29" s="433"/>
      <c r="N29" s="432"/>
      <c r="O29" s="431"/>
      <c r="P29" s="429"/>
      <c r="Q29" s="431"/>
      <c r="R29" s="431"/>
      <c r="S29" s="429"/>
      <c r="T29" s="430"/>
      <c r="U29" s="429"/>
      <c r="V29" s="428">
        <f>IF(D29="","",VLOOKUP(B29,Data!$B$5:$J$503,9,FALSE)*D29)</f>
        <v>8.9280000000000008</v>
      </c>
      <c r="X29" s="499"/>
      <c r="Y29" s="499"/>
      <c r="Z29" s="499"/>
    </row>
    <row r="30" spans="1:26" s="329" customFormat="1" ht="21" customHeight="1">
      <c r="A30" s="349"/>
      <c r="B30" s="250" t="s">
        <v>982</v>
      </c>
      <c r="C30" s="427" t="str">
        <f>IF(D30="","",VLOOKUP(B30,Data!$B$5:$L$503,2,FALSE))</f>
        <v/>
      </c>
      <c r="D30" s="348"/>
      <c r="E30" s="365"/>
      <c r="F30" s="423" t="str">
        <f>IF(D30="","",VLOOKUP(B30,Data!$B$5:$L$503,11,FALSE))</f>
        <v/>
      </c>
      <c r="G30" s="426" t="str">
        <f t="shared" si="0"/>
        <v>-</v>
      </c>
      <c r="H30" s="425" t="str">
        <f>IF(D30="","",VLOOKUP(B30,Data!$B$5:$D$503,3,FALSE))</f>
        <v/>
      </c>
      <c r="I30" s="425" t="str">
        <f>IF(D30="","",VLOOKUP(B30,Data!$B$5:$M$503,12,FALSE))</f>
        <v/>
      </c>
      <c r="J30" s="438"/>
      <c r="K30" s="423" t="str">
        <f>IF(D30="","",VLOOKUP(B30,Data!$B$5:$E$503,4,FALSE)*D30)</f>
        <v/>
      </c>
      <c r="L30" s="423" t="str">
        <f>IF(D30="","",VLOOKUP(B30,Data!$B$5:$F$503,5,FALSE)*D30)</f>
        <v/>
      </c>
      <c r="M30" s="422"/>
      <c r="N30" s="421"/>
      <c r="O30" s="420"/>
      <c r="P30" s="418"/>
      <c r="Q30" s="420"/>
      <c r="R30" s="420"/>
      <c r="S30" s="418"/>
      <c r="T30" s="419"/>
      <c r="U30" s="418"/>
      <c r="V30" s="417" t="str">
        <f>IF(D30="","",VLOOKUP(B30,Data!$B$5:$J$503,9,FALSE)*D30)</f>
        <v/>
      </c>
    </row>
    <row r="31" spans="1:26" s="329" customFormat="1" ht="21.75" customHeight="1">
      <c r="A31" s="366">
        <v>11</v>
      </c>
      <c r="B31" s="364" t="s">
        <v>358</v>
      </c>
      <c r="C31" s="437" t="str">
        <f>IF(D31="","",VLOOKUP(B31,Data!$B$5:$L$503,2,FALSE))</f>
        <v>WW38330</v>
      </c>
      <c r="D31" s="356">
        <v>3</v>
      </c>
      <c r="E31" s="365"/>
      <c r="F31" s="434">
        <f>IF(D31="","",VLOOKUP(B31,Data!$B$5:$L$503,11,FALSE))</f>
        <v>4271.01</v>
      </c>
      <c r="G31" s="436">
        <f t="shared" si="0"/>
        <v>12813.03</v>
      </c>
      <c r="H31" s="435" t="str">
        <f>IF(D31="","",VLOOKUP(B31,Data!$B$5:$D$503,3,FALSE))</f>
        <v>C/T</v>
      </c>
      <c r="I31" s="435" t="str">
        <f>IF(D31="","",VLOOKUP(B31,Data!$B$5:$M$503,12,FALSE))</f>
        <v>Indonesia</v>
      </c>
      <c r="J31" s="424" t="s">
        <v>983</v>
      </c>
      <c r="K31" s="434">
        <f>IF(D31="","",VLOOKUP(B31,Data!$B$5:$E$503,4,FALSE)*D31)</f>
        <v>894</v>
      </c>
      <c r="L31" s="434">
        <f>IF(D31="","",VLOOKUP(B31,Data!$B$5:$F$503,5,FALSE)*D31)</f>
        <v>786</v>
      </c>
      <c r="M31" s="433"/>
      <c r="N31" s="432"/>
      <c r="O31" s="431"/>
      <c r="P31" s="429"/>
      <c r="Q31" s="431"/>
      <c r="R31" s="431"/>
      <c r="S31" s="429"/>
      <c r="T31" s="430"/>
      <c r="U31" s="429"/>
      <c r="V31" s="428">
        <f>IF(D31="","",VLOOKUP(B31,Data!$B$5:$J$503,9,FALSE)*D31)</f>
        <v>4.6020000000000003</v>
      </c>
      <c r="X31" s="499"/>
      <c r="Y31" s="499"/>
      <c r="Z31" s="499"/>
    </row>
    <row r="32" spans="1:26" s="329" customFormat="1" ht="21.75" customHeight="1">
      <c r="A32" s="366">
        <v>12</v>
      </c>
      <c r="B32" s="364" t="s">
        <v>720</v>
      </c>
      <c r="C32" s="437" t="str">
        <f>IF(D32="","",VLOOKUP(B32,Data!$B$5:$L$503,2,FALSE))</f>
        <v>VAC9570</v>
      </c>
      <c r="D32" s="356">
        <v>1</v>
      </c>
      <c r="E32" s="365"/>
      <c r="F32" s="434">
        <f>IF(D32="","",VLOOKUP(B32,Data!$B$5:$L$503,11,FALSE))</f>
        <v>2540.94</v>
      </c>
      <c r="G32" s="436">
        <f t="shared" si="0"/>
        <v>2540.94</v>
      </c>
      <c r="H32" s="435" t="str">
        <f>IF(D32="","",VLOOKUP(B32,Data!$B$5:$D$503,3,FALSE))</f>
        <v>C/T</v>
      </c>
      <c r="I32" s="435" t="str">
        <f>IF(D32="","",VLOOKUP(B32,Data!$B$5:$M$503,12,FALSE))</f>
        <v>Indonesia</v>
      </c>
      <c r="J32" s="424" t="s">
        <v>983</v>
      </c>
      <c r="K32" s="434">
        <f>IF(D32="","",VLOOKUP(B32,Data!$B$5:$E$503,4,FALSE)*D32)</f>
        <v>267</v>
      </c>
      <c r="L32" s="434">
        <f>IF(D32="","",VLOOKUP(B32,Data!$B$5:$F$503,5,FALSE)*D32)</f>
        <v>242</v>
      </c>
      <c r="M32" s="433"/>
      <c r="N32" s="432"/>
      <c r="O32" s="431"/>
      <c r="P32" s="429"/>
      <c r="Q32" s="431"/>
      <c r="R32" s="431"/>
      <c r="S32" s="429"/>
      <c r="T32" s="430"/>
      <c r="U32" s="429"/>
      <c r="V32" s="428">
        <f>IF(D32="","",VLOOKUP(B32,Data!$B$5:$J$503,9,FALSE)*D32)</f>
        <v>1.488</v>
      </c>
      <c r="X32" s="499"/>
      <c r="Y32" s="499"/>
      <c r="Z32" s="499"/>
    </row>
    <row r="33" spans="1:26" s="329" customFormat="1" ht="21" customHeight="1">
      <c r="A33" s="349"/>
      <c r="B33" s="250"/>
      <c r="C33" s="427" t="str">
        <f>IF(D33="","",VLOOKUP(B33,Data!$B$5:$L$503,2,FALSE))</f>
        <v/>
      </c>
      <c r="D33" s="348"/>
      <c r="E33" s="357"/>
      <c r="F33" s="423" t="str">
        <f>IF(D33="","",VLOOKUP(B33,Data!$B$5:$L$503,11,FALSE))</f>
        <v/>
      </c>
      <c r="G33" s="426" t="str">
        <f t="shared" si="0"/>
        <v>-</v>
      </c>
      <c r="H33" s="425" t="str">
        <f>IF(D33="","",VLOOKUP(B33,Data!$B$5:$D$503,3,FALSE))</f>
        <v/>
      </c>
      <c r="I33" s="425" t="str">
        <f>IF(D33="","",VLOOKUP(B33,Data!$B$5:$M$503,12,FALSE))</f>
        <v/>
      </c>
      <c r="J33" s="438"/>
      <c r="K33" s="423" t="str">
        <f>IF(D33="","",VLOOKUP(B33,Data!$B$5:$E$503,4,FALSE)*D33)</f>
        <v/>
      </c>
      <c r="L33" s="423" t="str">
        <f>IF(D33="","",VLOOKUP(B33,Data!$B$5:$F$503,5,FALSE)*D33)</f>
        <v/>
      </c>
      <c r="M33" s="422"/>
      <c r="N33" s="421"/>
      <c r="O33" s="420"/>
      <c r="P33" s="418"/>
      <c r="Q33" s="420"/>
      <c r="R33" s="420"/>
      <c r="S33" s="418"/>
      <c r="T33" s="419"/>
      <c r="U33" s="418"/>
      <c r="V33" s="417" t="str">
        <f>IF(D33="","",VLOOKUP(B33,Data!$B$5:$J$503,9,FALSE)*D33)</f>
        <v/>
      </c>
    </row>
    <row r="34" spans="1:26" s="329" customFormat="1" ht="30">
      <c r="A34" s="347"/>
      <c r="B34" s="513"/>
      <c r="C34" s="332"/>
      <c r="D34" s="494"/>
      <c r="E34" s="345"/>
      <c r="F34" s="416"/>
      <c r="G34" s="416"/>
      <c r="H34" s="416"/>
      <c r="I34" s="330"/>
      <c r="J34" s="330"/>
      <c r="K34" s="416"/>
      <c r="L34" s="416"/>
      <c r="M34" s="416"/>
      <c r="N34" s="415"/>
      <c r="O34" s="414"/>
      <c r="P34" s="412"/>
      <c r="Q34" s="414"/>
      <c r="R34" s="414"/>
      <c r="S34" s="412"/>
      <c r="T34" s="413"/>
      <c r="U34" s="412"/>
      <c r="V34" s="411"/>
      <c r="Y34" s="499"/>
      <c r="Z34" s="499"/>
    </row>
    <row r="35" spans="1:26" s="329" customFormat="1" ht="17.5">
      <c r="A35" s="330"/>
      <c r="B35" s="331"/>
      <c r="C35" s="332"/>
      <c r="D35" s="352">
        <f>SUM(D18:D34)</f>
        <v>80</v>
      </c>
      <c r="E35" s="333"/>
      <c r="F35" s="410"/>
      <c r="G35" s="410">
        <f>SUM(G18:G32)</f>
        <v>187910.1</v>
      </c>
      <c r="H35" s="330"/>
      <c r="I35" s="330"/>
      <c r="J35" s="330"/>
      <c r="K35" s="410">
        <f>SUM(K18:K33)</f>
        <v>18821</v>
      </c>
      <c r="L35" s="410">
        <f>SUM(L18:L33)</f>
        <v>16977</v>
      </c>
      <c r="M35" s="410">
        <f>SUM(M16:M34)</f>
        <v>0</v>
      </c>
      <c r="N35" s="410">
        <f>SUM(N18:N32)</f>
        <v>0</v>
      </c>
      <c r="O35" s="410">
        <f>SUM(O16:O34)</f>
        <v>0</v>
      </c>
      <c r="P35" s="410"/>
      <c r="Q35" s="410"/>
      <c r="R35" s="410"/>
      <c r="S35" s="410"/>
      <c r="T35" s="410">
        <f>SUM(T18:T32)</f>
        <v>0</v>
      </c>
      <c r="U35" s="410">
        <f>SUM(U16:U34)</f>
        <v>0</v>
      </c>
      <c r="V35" s="409">
        <f>SUM(V18:V33)</f>
        <v>103.72499999999999</v>
      </c>
    </row>
    <row r="36" spans="1:26">
      <c r="A36" s="344"/>
      <c r="B36" s="289"/>
      <c r="C36" s="290"/>
      <c r="D36" s="335"/>
      <c r="E36" s="301"/>
      <c r="F36" s="408" t="s">
        <v>791</v>
      </c>
      <c r="G36" s="406"/>
      <c r="H36" s="334"/>
      <c r="I36" s="334"/>
      <c r="J36" s="334"/>
      <c r="K36" s="407"/>
      <c r="L36" s="406"/>
      <c r="M36" s="303"/>
      <c r="N36" s="302"/>
      <c r="O36" s="302"/>
      <c r="P36" s="302"/>
      <c r="Q36" s="302"/>
      <c r="R36" s="302"/>
      <c r="S36" s="302"/>
      <c r="T36" s="303"/>
      <c r="U36" s="303"/>
      <c r="V36" s="405"/>
    </row>
    <row r="37" spans="1:26" ht="13">
      <c r="A37" s="282" t="s">
        <v>519</v>
      </c>
      <c r="B37" s="283"/>
      <c r="C37" s="336"/>
      <c r="D37" s="337" t="s">
        <v>524</v>
      </c>
      <c r="E37" s="296"/>
      <c r="F37" s="404" t="s">
        <v>81</v>
      </c>
      <c r="G37" s="403"/>
      <c r="H37" s="312" t="s">
        <v>82</v>
      </c>
      <c r="I37" s="338"/>
      <c r="J37" s="402" t="s">
        <v>83</v>
      </c>
      <c r="K37" s="402"/>
      <c r="L37" s="608" t="s">
        <v>84</v>
      </c>
      <c r="M37" s="609"/>
      <c r="N37" s="609"/>
      <c r="O37" s="609"/>
      <c r="P37" s="609"/>
      <c r="Q37" s="609"/>
      <c r="R37" s="609"/>
      <c r="S37" s="609"/>
      <c r="T37" s="609"/>
      <c r="U37" s="609"/>
      <c r="V37" s="610"/>
    </row>
    <row r="38" spans="1:26" ht="13">
      <c r="A38" s="289" t="s">
        <v>520</v>
      </c>
      <c r="C38" s="298"/>
      <c r="D38" s="277" t="s">
        <v>86</v>
      </c>
      <c r="F38" s="401"/>
      <c r="G38" s="400"/>
      <c r="H38" s="289" t="s">
        <v>87</v>
      </c>
      <c r="I38" s="339"/>
      <c r="J38" s="393" t="s">
        <v>88</v>
      </c>
      <c r="K38" s="393"/>
      <c r="L38" s="397"/>
      <c r="V38" s="396"/>
    </row>
    <row r="39" spans="1:26">
      <c r="A39" s="289" t="s">
        <v>521</v>
      </c>
      <c r="C39" s="290"/>
      <c r="F39" s="621"/>
      <c r="G39" s="622"/>
      <c r="H39" s="289"/>
      <c r="I39" s="339"/>
      <c r="J39" s="393" t="s">
        <v>92</v>
      </c>
      <c r="K39" s="393"/>
      <c r="L39" s="397"/>
      <c r="V39" s="396"/>
    </row>
    <row r="40" spans="1:26">
      <c r="A40" s="301"/>
      <c r="B40" s="302"/>
      <c r="C40" s="340"/>
      <c r="D40" s="277" t="s">
        <v>93</v>
      </c>
      <c r="F40" s="401"/>
      <c r="G40" s="400"/>
      <c r="H40" s="289" t="s">
        <v>94</v>
      </c>
      <c r="I40" s="339"/>
      <c r="J40" s="393"/>
      <c r="K40" s="393"/>
      <c r="L40" s="397"/>
      <c r="V40" s="396"/>
    </row>
    <row r="41" spans="1:26" ht="13">
      <c r="A41" s="282" t="s">
        <v>95</v>
      </c>
      <c r="B41" s="296"/>
      <c r="C41" s="284"/>
      <c r="D41" s="277" t="s">
        <v>96</v>
      </c>
      <c r="F41" s="399" t="s">
        <v>97</v>
      </c>
      <c r="G41" s="398"/>
      <c r="H41" s="289" t="s">
        <v>87</v>
      </c>
      <c r="I41" s="339"/>
      <c r="J41" s="393" t="s">
        <v>98</v>
      </c>
      <c r="K41" s="393"/>
      <c r="L41" s="397"/>
      <c r="V41" s="396"/>
    </row>
    <row r="42" spans="1:26" ht="13">
      <c r="A42" s="289" t="s">
        <v>533</v>
      </c>
      <c r="C42" s="290"/>
      <c r="D42" s="277" t="s">
        <v>99</v>
      </c>
      <c r="F42" s="395"/>
      <c r="G42" s="394"/>
      <c r="H42" s="289" t="s">
        <v>100</v>
      </c>
      <c r="I42" s="339"/>
      <c r="J42" s="393" t="s">
        <v>522</v>
      </c>
      <c r="K42" s="393"/>
      <c r="L42" s="613" t="s">
        <v>102</v>
      </c>
      <c r="M42" s="614"/>
      <c r="N42" s="614"/>
      <c r="O42" s="614"/>
      <c r="P42" s="614"/>
      <c r="Q42" s="614"/>
      <c r="R42" s="614"/>
      <c r="S42" s="614"/>
      <c r="T42" s="614"/>
      <c r="U42" s="614"/>
      <c r="V42" s="623"/>
    </row>
    <row r="43" spans="1:26">
      <c r="A43" s="301"/>
      <c r="B43" s="302"/>
      <c r="C43" s="303"/>
      <c r="D43" s="341"/>
      <c r="E43" s="302"/>
      <c r="F43" s="616" t="s">
        <v>981</v>
      </c>
      <c r="G43" s="617"/>
      <c r="H43" s="616" t="s">
        <v>980</v>
      </c>
      <c r="I43" s="617"/>
      <c r="J43" s="392" t="s">
        <v>103</v>
      </c>
      <c r="K43" s="392"/>
      <c r="L43" s="618" t="s">
        <v>104</v>
      </c>
      <c r="M43" s="619"/>
      <c r="N43" s="619"/>
      <c r="O43" s="619"/>
      <c r="P43" s="619"/>
      <c r="Q43" s="619"/>
      <c r="R43" s="619"/>
      <c r="S43" s="619"/>
      <c r="T43" s="619"/>
      <c r="U43" s="619"/>
      <c r="V43" s="624"/>
    </row>
    <row r="49" spans="1:9" ht="18.75" customHeight="1">
      <c r="A49" s="386" t="s">
        <v>883</v>
      </c>
      <c r="B49" s="382"/>
      <c r="C49" s="386" t="s">
        <v>571</v>
      </c>
      <c r="D49" s="389"/>
      <c r="E49" s="389"/>
      <c r="F49" s="388"/>
      <c r="G49" s="386" t="s">
        <v>877</v>
      </c>
      <c r="H49" s="382"/>
      <c r="I49" s="386" t="s">
        <v>571</v>
      </c>
    </row>
    <row r="50" spans="1:9" ht="20">
      <c r="A50" s="386" t="s">
        <v>884</v>
      </c>
      <c r="B50" s="382"/>
      <c r="C50" s="386" t="s">
        <v>888</v>
      </c>
      <c r="D50" s="389"/>
      <c r="E50" s="389"/>
      <c r="F50" s="388"/>
      <c r="G50" s="390" t="s">
        <v>878</v>
      </c>
      <c r="H50" s="391"/>
      <c r="I50" s="390" t="s">
        <v>888</v>
      </c>
    </row>
    <row r="51" spans="1:9" ht="20">
      <c r="A51" s="386" t="s">
        <v>885</v>
      </c>
      <c r="B51" s="382"/>
      <c r="C51" s="386" t="s">
        <v>571</v>
      </c>
      <c r="D51" s="389"/>
      <c r="E51" s="389"/>
      <c r="F51" s="388"/>
      <c r="G51" s="386" t="s">
        <v>879</v>
      </c>
      <c r="H51" s="382"/>
      <c r="I51" s="386" t="s">
        <v>571</v>
      </c>
    </row>
    <row r="52" spans="1:9" ht="20">
      <c r="A52" s="386" t="s">
        <v>886</v>
      </c>
      <c r="B52" s="382"/>
      <c r="C52" s="386" t="s">
        <v>571</v>
      </c>
      <c r="D52" s="389"/>
      <c r="E52" s="389"/>
      <c r="F52" s="388"/>
      <c r="G52" s="386" t="s">
        <v>880</v>
      </c>
      <c r="H52" s="382"/>
      <c r="I52" s="386" t="s">
        <v>571</v>
      </c>
    </row>
    <row r="53" spans="1:9" ht="20">
      <c r="A53" s="386" t="s">
        <v>887</v>
      </c>
      <c r="B53" s="382"/>
      <c r="C53" s="386" t="s">
        <v>571</v>
      </c>
      <c r="D53" s="389"/>
      <c r="E53" s="389"/>
      <c r="F53" s="388"/>
      <c r="G53" s="386" t="s">
        <v>882</v>
      </c>
      <c r="H53" s="382"/>
      <c r="I53" s="386" t="s">
        <v>571</v>
      </c>
    </row>
    <row r="54" spans="1:9" ht="20">
      <c r="A54" s="383"/>
      <c r="B54" s="383"/>
      <c r="C54" s="383"/>
      <c r="D54" s="383"/>
      <c r="E54" s="383"/>
      <c r="F54" s="387"/>
      <c r="G54" s="386" t="s">
        <v>881</v>
      </c>
      <c r="H54" s="382"/>
      <c r="I54" s="386" t="s">
        <v>571</v>
      </c>
    </row>
    <row r="55" spans="1:9" ht="17.5">
      <c r="A55" s="385"/>
      <c r="B55" s="383"/>
      <c r="C55" s="383"/>
      <c r="D55" s="383"/>
      <c r="E55" s="383"/>
      <c r="F55" s="383"/>
      <c r="G55" s="384"/>
      <c r="H55" s="384"/>
      <c r="I55" s="383"/>
    </row>
  </sheetData>
  <mergeCells count="6">
    <mergeCell ref="L37:V37"/>
    <mergeCell ref="F39:G39"/>
    <mergeCell ref="L42:V42"/>
    <mergeCell ref="F43:G43"/>
    <mergeCell ref="H43:I43"/>
    <mergeCell ref="L43:V43"/>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A6047-97E9-454A-8E71-427F25FCCD06}">
  <dimension ref="A1:Z49"/>
  <sheetViews>
    <sheetView zoomScale="70" zoomScaleNormal="70" zoomScaleSheetLayoutView="75" workbookViewId="0">
      <selection activeCell="D21" sqref="D21"/>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38"/>
      <c r="I10" s="539"/>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978</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289</v>
      </c>
      <c r="C19" s="437" t="str">
        <f>IF(D19="","",VLOOKUP(B19,Data!$B$5:$L$503,2,FALSE))</f>
        <v>WW86950</v>
      </c>
      <c r="D19" s="356">
        <v>9</v>
      </c>
      <c r="E19" s="357" t="s">
        <v>518</v>
      </c>
      <c r="F19" s="434">
        <f>IF(D19="","",VLOOKUP(B19,Data!$B$5:$L$503,11,FALSE))</f>
        <v>2010.68</v>
      </c>
      <c r="G19" s="436">
        <f t="shared" si="0"/>
        <v>18096.12</v>
      </c>
      <c r="H19" s="435" t="str">
        <f>IF(D19="","",VLOOKUP(B19,Data!$B$5:$D$503,3,FALSE))</f>
        <v>C/T</v>
      </c>
      <c r="I19" s="435" t="str">
        <f>IF(D19="","",VLOOKUP(B19,Data!$B$5:$M$503,12,FALSE))</f>
        <v>Indonesia</v>
      </c>
      <c r="J19" s="424" t="s">
        <v>979</v>
      </c>
      <c r="K19" s="434">
        <f>IF(D19="","",VLOOKUP(B19,Data!$B$5:$E$503,4,FALSE)*D19)</f>
        <v>1935</v>
      </c>
      <c r="L19" s="434">
        <f>IF(D19="","",VLOOKUP(B19,Data!$B$5:$F$503,5,FALSE)*D19)</f>
        <v>1746</v>
      </c>
      <c r="M19" s="433"/>
      <c r="N19" s="432"/>
      <c r="O19" s="431"/>
      <c r="P19" s="429"/>
      <c r="Q19" s="431"/>
      <c r="R19" s="431"/>
      <c r="S19" s="429"/>
      <c r="T19" s="430"/>
      <c r="U19" s="429"/>
      <c r="V19" s="428">
        <f>IF(D19="","",VLOOKUP(B19,Data!$B$5:$J$503,9,FALSE)*D19)</f>
        <v>10.665000000000001</v>
      </c>
      <c r="X19" s="499"/>
      <c r="Y19" s="499"/>
      <c r="Z19" s="499"/>
    </row>
    <row r="20" spans="1:26" s="329" customFormat="1" ht="21.75" customHeight="1">
      <c r="A20" s="366">
        <v>2</v>
      </c>
      <c r="B20" s="364" t="s">
        <v>89</v>
      </c>
      <c r="C20" s="437" t="str">
        <f>IF(D20="","",VLOOKUP(B20,Data!$B$5:$L$503,2,FALSE))</f>
        <v>ZU14120</v>
      </c>
      <c r="D20" s="356">
        <v>2</v>
      </c>
      <c r="E20" s="357"/>
      <c r="F20" s="434">
        <f>IF(D20="","",VLOOKUP(B20,Data!$B$5:$L$503,11,FALSE))</f>
        <v>2435.66</v>
      </c>
      <c r="G20" s="436">
        <f t="shared" si="0"/>
        <v>4871.32</v>
      </c>
      <c r="H20" s="435" t="str">
        <f>IF(D20="","",VLOOKUP(B20,Data!$B$5:$D$503,3,FALSE))</f>
        <v>C/T</v>
      </c>
      <c r="I20" s="435" t="str">
        <f>IF(D20="","",VLOOKUP(B20,Data!$B$5:$M$503,12,FALSE))</f>
        <v>Indonesia</v>
      </c>
      <c r="J20" s="424" t="s">
        <v>979</v>
      </c>
      <c r="K20" s="434">
        <f>IF(D20="","",VLOOKUP(B20,Data!$B$5:$E$503,4,FALSE)*D20)</f>
        <v>430</v>
      </c>
      <c r="L20" s="434">
        <f>IF(D20="","",VLOOKUP(B20,Data!$B$5:$F$503,5,FALSE)*D20)</f>
        <v>388</v>
      </c>
      <c r="M20" s="433"/>
      <c r="N20" s="432"/>
      <c r="O20" s="431"/>
      <c r="P20" s="429"/>
      <c r="Q20" s="431"/>
      <c r="R20" s="431"/>
      <c r="S20" s="429"/>
      <c r="T20" s="430"/>
      <c r="U20" s="429"/>
      <c r="V20" s="428">
        <f>IF(D20="","",VLOOKUP(B20,Data!$B$5:$J$503,9,FALSE)*D20)</f>
        <v>2.37</v>
      </c>
      <c r="X20" s="499"/>
      <c r="Y20" s="499"/>
      <c r="Z20" s="499"/>
    </row>
    <row r="21" spans="1:26" s="329" customFormat="1" ht="21.75" customHeight="1">
      <c r="A21" s="366">
        <v>3</v>
      </c>
      <c r="B21" s="364" t="s">
        <v>90</v>
      </c>
      <c r="C21" s="437" t="str">
        <f>IF(D21="","",VLOOKUP(B21,Data!$B$5:$L$503,2,FALSE))</f>
        <v>ZU14100</v>
      </c>
      <c r="D21" s="356">
        <v>1</v>
      </c>
      <c r="E21" s="357" t="s">
        <v>895</v>
      </c>
      <c r="F21" s="434">
        <f>IF(D21="","",VLOOKUP(B21,Data!$B$5:$L$503,11,FALSE))</f>
        <v>2139.33</v>
      </c>
      <c r="G21" s="436">
        <f t="shared" si="0"/>
        <v>2139.33</v>
      </c>
      <c r="H21" s="435" t="str">
        <f>IF(D21="","",VLOOKUP(B21,Data!$B$5:$D$503,3,FALSE))</f>
        <v>C/T</v>
      </c>
      <c r="I21" s="435" t="str">
        <f>IF(D21="","",VLOOKUP(B21,Data!$B$5:$M$503,12,FALSE))</f>
        <v>Indonesia</v>
      </c>
      <c r="J21" s="424" t="s">
        <v>979</v>
      </c>
      <c r="K21" s="434">
        <f>IF(D21="","",VLOOKUP(B21,Data!$B$5:$E$503,4,FALSE)*D21)</f>
        <v>215</v>
      </c>
      <c r="L21" s="434">
        <f>IF(D21="","",VLOOKUP(B21,Data!$B$5:$F$503,5,FALSE)*D21)</f>
        <v>194</v>
      </c>
      <c r="M21" s="433"/>
      <c r="N21" s="432"/>
      <c r="O21" s="431"/>
      <c r="P21" s="429"/>
      <c r="Q21" s="431"/>
      <c r="R21" s="431"/>
      <c r="S21" s="429"/>
      <c r="T21" s="430"/>
      <c r="U21" s="429"/>
      <c r="V21" s="428">
        <f>IF(D21="","",VLOOKUP(B21,Data!$B$5:$J$503,9,FALSE)*D21)</f>
        <v>1.1850000000000001</v>
      </c>
      <c r="X21" s="499"/>
      <c r="Y21" s="499"/>
      <c r="Z21" s="499"/>
    </row>
    <row r="22" spans="1:26" s="329" customFormat="1" ht="21.75" customHeight="1">
      <c r="A22" s="366">
        <v>4</v>
      </c>
      <c r="B22" s="364" t="s">
        <v>719</v>
      </c>
      <c r="C22" s="437" t="str">
        <f>IF(D22="","",VLOOKUP(B22,Data!$B$5:$L$503,2,FALSE))</f>
        <v>VAC9560</v>
      </c>
      <c r="D22" s="356">
        <v>3</v>
      </c>
      <c r="E22" s="357"/>
      <c r="F22" s="434">
        <f>IF(D22="","",VLOOKUP(B22,Data!$B$5:$L$503,11,FALSE))</f>
        <v>2359.85</v>
      </c>
      <c r="G22" s="436">
        <f t="shared" si="0"/>
        <v>7079.5499999999993</v>
      </c>
      <c r="H22" s="435" t="str">
        <f>IF(D22="","",VLOOKUP(B22,Data!$B$5:$D$503,3,FALSE))</f>
        <v>C/T</v>
      </c>
      <c r="I22" s="435" t="str">
        <f>IF(D22="","",VLOOKUP(B22,Data!$B$5:$M$503,12,FALSE))</f>
        <v>Indonesia</v>
      </c>
      <c r="J22" s="424" t="s">
        <v>979</v>
      </c>
      <c r="K22" s="434">
        <f>IF(D22="","",VLOOKUP(B22,Data!$B$5:$E$503,4,FALSE)*D22)</f>
        <v>660</v>
      </c>
      <c r="L22" s="434">
        <f>IF(D22="","",VLOOKUP(B22,Data!$B$5:$F$503,5,FALSE)*D22)</f>
        <v>597</v>
      </c>
      <c r="M22" s="433"/>
      <c r="N22" s="432"/>
      <c r="O22" s="431"/>
      <c r="P22" s="429"/>
      <c r="Q22" s="431"/>
      <c r="R22" s="431"/>
      <c r="S22" s="429"/>
      <c r="T22" s="430"/>
      <c r="U22" s="429"/>
      <c r="V22" s="428">
        <f>IF(D22="","",VLOOKUP(B22,Data!$B$5:$J$503,9,FALSE)*D22)</f>
        <v>3.5550000000000002</v>
      </c>
      <c r="X22" s="499"/>
      <c r="Y22" s="499"/>
      <c r="Z22" s="499"/>
    </row>
    <row r="23" spans="1:26" s="329" customFormat="1" ht="21.75" customHeight="1">
      <c r="A23" s="366">
        <v>5</v>
      </c>
      <c r="B23" s="364" t="s">
        <v>291</v>
      </c>
      <c r="C23" s="437" t="str">
        <f>IF(D23="","",VLOOKUP(B23,Data!$B$5:$L$503,2,FALSE))</f>
        <v>WW86960</v>
      </c>
      <c r="D23" s="356">
        <v>9</v>
      </c>
      <c r="E23" s="365" t="s">
        <v>523</v>
      </c>
      <c r="F23" s="434">
        <f>IF(D23="","",VLOOKUP(B23,Data!$B$5:$L$503,11,FALSE))</f>
        <v>2173.38</v>
      </c>
      <c r="G23" s="436">
        <f t="shared" si="0"/>
        <v>19560.420000000002</v>
      </c>
      <c r="H23" s="435" t="str">
        <f>IF(D23="","",VLOOKUP(B23,Data!$B$5:$D$503,3,FALSE))</f>
        <v>C/T</v>
      </c>
      <c r="I23" s="435" t="str">
        <f>IF(D23="","",VLOOKUP(B23,Data!$B$5:$M$503,12,FALSE))</f>
        <v>Indonesia</v>
      </c>
      <c r="J23" s="424" t="s">
        <v>979</v>
      </c>
      <c r="K23" s="434">
        <f>IF(D23="","",VLOOKUP(B23,Data!$B$5:$E$503,4,FALSE)*D23)</f>
        <v>2358</v>
      </c>
      <c r="L23" s="434">
        <f>IF(D23="","",VLOOKUP(B23,Data!$B$5:$F$503,5,FALSE)*D23)</f>
        <v>2133</v>
      </c>
      <c r="M23" s="433"/>
      <c r="N23" s="432"/>
      <c r="O23" s="431"/>
      <c r="P23" s="429"/>
      <c r="Q23" s="431"/>
      <c r="R23" s="431"/>
      <c r="S23" s="429"/>
      <c r="T23" s="430"/>
      <c r="U23" s="429"/>
      <c r="V23" s="428">
        <f>IF(D23="","",VLOOKUP(B23,Data!$B$5:$J$503,9,FALSE)*D23)</f>
        <v>13.391999999999999</v>
      </c>
      <c r="X23" s="499"/>
      <c r="Y23" s="499"/>
      <c r="Z23" s="499"/>
    </row>
    <row r="24" spans="1:26" s="329" customFormat="1" ht="21.7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75" customHeight="1">
      <c r="A25" s="366"/>
      <c r="B25" s="364"/>
      <c r="C25" s="437" t="str">
        <f>IF(D25="","",VLOOKUP(B25,Data!$B$5:$L$503,2,FALSE))</f>
        <v/>
      </c>
      <c r="D25" s="356"/>
      <c r="E25" s="365"/>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65"/>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24</v>
      </c>
      <c r="E29" s="333"/>
      <c r="F29" s="410"/>
      <c r="G29" s="410">
        <f>SUM(G18:G26)</f>
        <v>51746.74</v>
      </c>
      <c r="H29" s="330"/>
      <c r="I29" s="330"/>
      <c r="J29" s="330"/>
      <c r="K29" s="410">
        <f>SUM(K18:K27)</f>
        <v>5598</v>
      </c>
      <c r="L29" s="410">
        <f>SUM(L18:L27)</f>
        <v>5058</v>
      </c>
      <c r="M29" s="410">
        <f>SUM(M16:M28)</f>
        <v>0</v>
      </c>
      <c r="N29" s="410">
        <f>SUM(N18:N26)</f>
        <v>0</v>
      </c>
      <c r="O29" s="410">
        <f>SUM(O16:O28)</f>
        <v>0</v>
      </c>
      <c r="P29" s="410"/>
      <c r="Q29" s="410"/>
      <c r="R29" s="410"/>
      <c r="S29" s="410"/>
      <c r="T29" s="410">
        <f>SUM(T18:T26)</f>
        <v>0</v>
      </c>
      <c r="U29" s="410">
        <f>SUM(U16:U28)</f>
        <v>0</v>
      </c>
      <c r="V29" s="409">
        <f>SUM(V18:V27)</f>
        <v>31.167000000000002</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985</v>
      </c>
      <c r="G37" s="617"/>
      <c r="H37" s="616" t="s">
        <v>984</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4" activePane="bottomRight" state="frozen"/>
      <selection activeCell="B31" sqref="B31"/>
      <selection pane="topRight" activeCell="B31" sqref="B31"/>
      <selection pane="bottomLeft" activeCell="B31" sqref="B31"/>
      <selection pane="bottomRight" activeCell="G8" sqref="G8"/>
    </sheetView>
  </sheetViews>
  <sheetFormatPr defaultColWidth="32.54296875" defaultRowHeight="15.5"/>
  <cols>
    <col min="1" max="1" width="5" style="374" customWidth="1"/>
    <col min="2" max="2" width="68.453125" style="374" customWidth="1"/>
    <col min="3" max="3" width="13.1796875" style="374" customWidth="1"/>
    <col min="4" max="4" width="7.1796875" style="374" customWidth="1"/>
    <col min="5" max="5" width="15.1796875" style="374" customWidth="1"/>
    <col min="6" max="6" width="13.1796875" style="374" customWidth="1"/>
    <col min="7" max="7" width="10.54296875" style="374" customWidth="1"/>
    <col min="8" max="8" width="10.453125" style="374" customWidth="1"/>
    <col min="9" max="10" width="11.1796875" style="374" customWidth="1"/>
    <col min="11" max="11" width="14" style="374" customWidth="1"/>
    <col min="12" max="12" width="14.1796875" style="246" customWidth="1"/>
    <col min="13" max="13" width="11.81640625" style="374" customWidth="1"/>
    <col min="14" max="14" width="7.54296875" style="374" customWidth="1"/>
    <col min="15" max="17" width="7.453125" style="374" customWidth="1"/>
    <col min="18" max="16384" width="32.54296875" style="374"/>
  </cols>
  <sheetData>
    <row r="1" spans="1:17" ht="17.5">
      <c r="A1" s="221" t="s">
        <v>105</v>
      </c>
      <c r="B1" s="221" t="s">
        <v>106</v>
      </c>
      <c r="C1" s="221" t="s">
        <v>107</v>
      </c>
      <c r="D1" s="221" t="s">
        <v>108</v>
      </c>
      <c r="E1" s="221" t="s">
        <v>109</v>
      </c>
      <c r="F1" s="221" t="s">
        <v>110</v>
      </c>
      <c r="G1" s="222" t="s">
        <v>111</v>
      </c>
      <c r="H1" s="222" t="s">
        <v>112</v>
      </c>
      <c r="I1" s="222" t="s">
        <v>113</v>
      </c>
      <c r="J1" s="222" t="s">
        <v>114</v>
      </c>
      <c r="K1" s="222" t="s">
        <v>115</v>
      </c>
      <c r="L1" s="223" t="s">
        <v>116</v>
      </c>
      <c r="M1" s="482" t="s">
        <v>117</v>
      </c>
      <c r="N1" s="482" t="s">
        <v>957</v>
      </c>
      <c r="O1" s="482" t="s">
        <v>958</v>
      </c>
      <c r="P1" s="482" t="s">
        <v>185</v>
      </c>
      <c r="Q1" s="482" t="s">
        <v>959</v>
      </c>
    </row>
    <row r="2" spans="1:17" ht="15" customHeight="1">
      <c r="A2" s="225"/>
      <c r="B2" s="225"/>
      <c r="C2" s="225"/>
      <c r="D2" s="226" t="s">
        <v>118</v>
      </c>
      <c r="E2" s="602" t="s">
        <v>119</v>
      </c>
      <c r="F2" s="602" t="s">
        <v>120</v>
      </c>
      <c r="G2" s="605" t="s">
        <v>121</v>
      </c>
      <c r="H2" s="606"/>
      <c r="I2" s="607"/>
      <c r="J2" s="227"/>
      <c r="K2" s="602" t="s">
        <v>122</v>
      </c>
      <c r="L2" s="602" t="s">
        <v>923</v>
      </c>
      <c r="M2" s="602" t="s">
        <v>124</v>
      </c>
      <c r="N2" s="483"/>
      <c r="O2" s="516" t="s">
        <v>180</v>
      </c>
      <c r="P2" s="483"/>
      <c r="Q2" s="483"/>
    </row>
    <row r="3" spans="1:17">
      <c r="A3" s="229" t="s">
        <v>181</v>
      </c>
      <c r="B3" s="229" t="s">
        <v>182</v>
      </c>
      <c r="C3" s="229" t="s">
        <v>183</v>
      </c>
      <c r="D3" s="229" t="s">
        <v>184</v>
      </c>
      <c r="E3" s="603"/>
      <c r="F3" s="603"/>
      <c r="G3" s="230" t="s">
        <v>185</v>
      </c>
      <c r="H3" s="230" t="s">
        <v>116</v>
      </c>
      <c r="I3" s="230" t="s">
        <v>186</v>
      </c>
      <c r="J3" s="229" t="s">
        <v>74</v>
      </c>
      <c r="K3" s="603"/>
      <c r="L3" s="604"/>
      <c r="M3" s="604"/>
      <c r="N3" s="483"/>
      <c r="O3" s="517" t="s">
        <v>187</v>
      </c>
      <c r="P3" s="483"/>
      <c r="Q3" s="483"/>
    </row>
    <row r="4" spans="1:17" ht="16" thickBot="1">
      <c r="A4" s="231"/>
      <c r="B4" s="232"/>
      <c r="C4" s="232"/>
      <c r="D4" s="232"/>
      <c r="E4" s="232"/>
      <c r="F4" s="232"/>
      <c r="G4" s="232"/>
      <c r="H4" s="232"/>
      <c r="I4" s="232"/>
      <c r="J4" s="232"/>
      <c r="K4" s="232"/>
      <c r="L4" s="245"/>
      <c r="M4" s="243"/>
      <c r="N4" s="484"/>
      <c r="O4" s="484"/>
      <c r="P4" s="484"/>
      <c r="Q4" s="484"/>
    </row>
    <row r="5" spans="1:17">
      <c r="A5" s="202">
        <v>1</v>
      </c>
      <c r="B5" s="202" t="s">
        <v>195</v>
      </c>
      <c r="C5" s="202" t="s">
        <v>196</v>
      </c>
      <c r="D5" s="214" t="s">
        <v>189</v>
      </c>
      <c r="E5" s="208">
        <v>201</v>
      </c>
      <c r="F5" s="208">
        <v>181</v>
      </c>
      <c r="G5" s="208">
        <v>156</v>
      </c>
      <c r="H5" s="202">
        <v>63</v>
      </c>
      <c r="I5" s="202">
        <v>117</v>
      </c>
      <c r="J5" s="205">
        <v>1.1499999999999999</v>
      </c>
      <c r="K5" s="206" t="s">
        <v>813</v>
      </c>
      <c r="L5" s="353">
        <v>1751.45</v>
      </c>
      <c r="M5" s="233" t="s">
        <v>190</v>
      </c>
      <c r="N5" s="484" t="s">
        <v>197</v>
      </c>
      <c r="O5" s="197"/>
      <c r="P5" s="234" t="s">
        <v>628</v>
      </c>
      <c r="Q5" s="234"/>
    </row>
    <row r="6" spans="1:17">
      <c r="A6" s="202">
        <v>2</v>
      </c>
      <c r="B6" s="202" t="s">
        <v>198</v>
      </c>
      <c r="C6" s="202" t="s">
        <v>199</v>
      </c>
      <c r="D6" s="214" t="s">
        <v>189</v>
      </c>
      <c r="E6" s="208">
        <v>201</v>
      </c>
      <c r="F6" s="208">
        <v>181</v>
      </c>
      <c r="G6" s="208">
        <v>156</v>
      </c>
      <c r="H6" s="202">
        <v>63</v>
      </c>
      <c r="I6" s="202">
        <v>117</v>
      </c>
      <c r="J6" s="205">
        <v>1.1499999999999999</v>
      </c>
      <c r="K6" s="206" t="s">
        <v>813</v>
      </c>
      <c r="L6" s="353">
        <v>1751.45</v>
      </c>
      <c r="M6" s="233" t="s">
        <v>190</v>
      </c>
      <c r="N6" s="484" t="s">
        <v>197</v>
      </c>
      <c r="O6" s="197"/>
      <c r="P6" s="216" t="s">
        <v>628</v>
      </c>
      <c r="Q6" s="216"/>
    </row>
    <row r="7" spans="1:17">
      <c r="A7" s="202">
        <v>3</v>
      </c>
      <c r="B7" s="202" t="s">
        <v>200</v>
      </c>
      <c r="C7" s="202" t="s">
        <v>201</v>
      </c>
      <c r="D7" s="214" t="s">
        <v>189</v>
      </c>
      <c r="E7" s="208">
        <v>201</v>
      </c>
      <c r="F7" s="208">
        <v>181</v>
      </c>
      <c r="G7" s="208">
        <v>156</v>
      </c>
      <c r="H7" s="202">
        <v>63</v>
      </c>
      <c r="I7" s="202">
        <v>117</v>
      </c>
      <c r="J7" s="205">
        <v>1.1499999999999999</v>
      </c>
      <c r="K7" s="206" t="s">
        <v>813</v>
      </c>
      <c r="L7" s="353">
        <v>2134.0100000000002</v>
      </c>
      <c r="M7" s="233" t="s">
        <v>190</v>
      </c>
      <c r="N7" s="484" t="s">
        <v>197</v>
      </c>
      <c r="O7" s="197"/>
      <c r="P7" s="216" t="s">
        <v>628</v>
      </c>
      <c r="Q7" s="216"/>
    </row>
    <row r="8" spans="1:17" s="235" customFormat="1">
      <c r="A8" s="202">
        <v>4</v>
      </c>
      <c r="B8" s="202" t="s">
        <v>202</v>
      </c>
      <c r="C8" s="202" t="s">
        <v>203</v>
      </c>
      <c r="D8" s="214" t="s">
        <v>189</v>
      </c>
      <c r="E8" s="208">
        <v>201</v>
      </c>
      <c r="F8" s="208">
        <v>181</v>
      </c>
      <c r="G8" s="208">
        <v>156</v>
      </c>
      <c r="H8" s="202">
        <v>63</v>
      </c>
      <c r="I8" s="202">
        <v>117</v>
      </c>
      <c r="J8" s="205">
        <v>1.1499999999999999</v>
      </c>
      <c r="K8" s="206" t="s">
        <v>813</v>
      </c>
      <c r="L8" s="353">
        <v>2134.0100000000002</v>
      </c>
      <c r="M8" s="233" t="s">
        <v>190</v>
      </c>
      <c r="N8" s="484" t="s">
        <v>197</v>
      </c>
      <c r="O8" s="197"/>
      <c r="P8" s="216" t="s">
        <v>628</v>
      </c>
      <c r="Q8" s="216"/>
    </row>
    <row r="9" spans="1:17" s="235" customFormat="1">
      <c r="A9" s="202">
        <v>5</v>
      </c>
      <c r="B9" s="202" t="s">
        <v>204</v>
      </c>
      <c r="C9" s="202" t="s">
        <v>205</v>
      </c>
      <c r="D9" s="214" t="s">
        <v>189</v>
      </c>
      <c r="E9" s="208">
        <v>201</v>
      </c>
      <c r="F9" s="208">
        <v>181</v>
      </c>
      <c r="G9" s="208">
        <v>156</v>
      </c>
      <c r="H9" s="202">
        <v>63</v>
      </c>
      <c r="I9" s="202">
        <v>117</v>
      </c>
      <c r="J9" s="205">
        <v>1.1499999999999999</v>
      </c>
      <c r="K9" s="206" t="s">
        <v>813</v>
      </c>
      <c r="L9" s="353">
        <v>2142.8000000000002</v>
      </c>
      <c r="M9" s="233" t="s">
        <v>190</v>
      </c>
      <c r="N9" s="484" t="s">
        <v>197</v>
      </c>
      <c r="O9" s="197"/>
      <c r="P9" s="216" t="s">
        <v>628</v>
      </c>
      <c r="Q9" s="216"/>
    </row>
    <row r="10" spans="1:17" s="235" customFormat="1">
      <c r="A10" s="202">
        <v>6</v>
      </c>
      <c r="B10" s="202" t="s">
        <v>206</v>
      </c>
      <c r="C10" s="202" t="s">
        <v>207</v>
      </c>
      <c r="D10" s="214" t="s">
        <v>189</v>
      </c>
      <c r="E10" s="208">
        <v>201</v>
      </c>
      <c r="F10" s="208">
        <v>181</v>
      </c>
      <c r="G10" s="208">
        <v>156</v>
      </c>
      <c r="H10" s="202">
        <v>63</v>
      </c>
      <c r="I10" s="202">
        <v>117</v>
      </c>
      <c r="J10" s="205">
        <v>1.1499999999999999</v>
      </c>
      <c r="K10" s="206" t="s">
        <v>813</v>
      </c>
      <c r="L10" s="353">
        <v>2142.8000000000002</v>
      </c>
      <c r="M10" s="233" t="s">
        <v>190</v>
      </c>
      <c r="N10" s="484" t="s">
        <v>197</v>
      </c>
      <c r="O10" s="197"/>
      <c r="P10" s="216" t="s">
        <v>628</v>
      </c>
      <c r="Q10" s="216"/>
    </row>
    <row r="11" spans="1:17" s="235" customFormat="1">
      <c r="A11" s="202">
        <v>7</v>
      </c>
      <c r="B11" s="202" t="s">
        <v>210</v>
      </c>
      <c r="C11" s="202" t="s">
        <v>211</v>
      </c>
      <c r="D11" s="214" t="s">
        <v>189</v>
      </c>
      <c r="E11" s="208">
        <v>201</v>
      </c>
      <c r="F11" s="208">
        <v>181</v>
      </c>
      <c r="G11" s="208">
        <v>156</v>
      </c>
      <c r="H11" s="202">
        <v>63</v>
      </c>
      <c r="I11" s="202">
        <v>117</v>
      </c>
      <c r="J11" s="205">
        <v>1.1499999999999999</v>
      </c>
      <c r="K11" s="206" t="s">
        <v>813</v>
      </c>
      <c r="L11" s="353">
        <v>1895.01</v>
      </c>
      <c r="M11" s="233" t="s">
        <v>190</v>
      </c>
      <c r="N11" s="484" t="s">
        <v>197</v>
      </c>
      <c r="O11" s="197"/>
      <c r="P11" s="216" t="s">
        <v>628</v>
      </c>
      <c r="Q11" s="216"/>
    </row>
    <row r="12" spans="1:17">
      <c r="A12" s="202">
        <v>8</v>
      </c>
      <c r="B12" s="202" t="s">
        <v>549</v>
      </c>
      <c r="C12" s="202" t="s">
        <v>20</v>
      </c>
      <c r="D12" s="214" t="s">
        <v>189</v>
      </c>
      <c r="E12" s="208">
        <v>201</v>
      </c>
      <c r="F12" s="208">
        <v>181</v>
      </c>
      <c r="G12" s="208">
        <v>156</v>
      </c>
      <c r="H12" s="202">
        <v>63</v>
      </c>
      <c r="I12" s="202">
        <v>117</v>
      </c>
      <c r="J12" s="205">
        <v>1.1499999999999999</v>
      </c>
      <c r="K12" s="206" t="s">
        <v>813</v>
      </c>
      <c r="L12" s="353">
        <v>1870.76</v>
      </c>
      <c r="M12" s="233" t="s">
        <v>190</v>
      </c>
      <c r="N12" s="484" t="s">
        <v>197</v>
      </c>
      <c r="O12" s="197"/>
      <c r="P12" s="216" t="s">
        <v>628</v>
      </c>
      <c r="Q12" s="216"/>
    </row>
    <row r="13" spans="1:17" s="235" customFormat="1">
      <c r="A13" s="202">
        <v>9</v>
      </c>
      <c r="B13" s="202" t="s">
        <v>208</v>
      </c>
      <c r="C13" s="202" t="s">
        <v>209</v>
      </c>
      <c r="D13" s="214" t="s">
        <v>189</v>
      </c>
      <c r="E13" s="208">
        <v>201</v>
      </c>
      <c r="F13" s="208">
        <v>181</v>
      </c>
      <c r="G13" s="208">
        <v>156</v>
      </c>
      <c r="H13" s="202">
        <v>63</v>
      </c>
      <c r="I13" s="202">
        <v>117</v>
      </c>
      <c r="J13" s="205">
        <v>1.1499999999999999</v>
      </c>
      <c r="K13" s="206" t="s">
        <v>813</v>
      </c>
      <c r="L13" s="353">
        <v>1870.77</v>
      </c>
      <c r="M13" s="233" t="s">
        <v>190</v>
      </c>
      <c r="N13" s="484" t="s">
        <v>197</v>
      </c>
      <c r="O13" s="197"/>
      <c r="P13" s="216" t="s">
        <v>628</v>
      </c>
      <c r="Q13" s="216"/>
    </row>
    <row r="14" spans="1:17">
      <c r="A14" s="202">
        <v>10</v>
      </c>
      <c r="B14" s="202" t="s">
        <v>697</v>
      </c>
      <c r="C14" s="202" t="s">
        <v>695</v>
      </c>
      <c r="D14" s="214" t="s">
        <v>189</v>
      </c>
      <c r="E14" s="208">
        <v>206</v>
      </c>
      <c r="F14" s="208">
        <v>186</v>
      </c>
      <c r="G14" s="208">
        <v>156</v>
      </c>
      <c r="H14" s="202">
        <v>63</v>
      </c>
      <c r="I14" s="202">
        <v>117</v>
      </c>
      <c r="J14" s="205">
        <v>1.1499999999999999</v>
      </c>
      <c r="K14" s="206" t="s">
        <v>813</v>
      </c>
      <c r="L14" s="353">
        <v>2090.88</v>
      </c>
      <c r="M14" s="233" t="s">
        <v>190</v>
      </c>
      <c r="N14" s="484" t="s">
        <v>197</v>
      </c>
      <c r="O14" s="197"/>
      <c r="P14" s="216" t="s">
        <v>628</v>
      </c>
      <c r="Q14" s="216"/>
    </row>
    <row r="15" spans="1:17">
      <c r="A15" s="202">
        <v>11</v>
      </c>
      <c r="B15" s="202" t="s">
        <v>702</v>
      </c>
      <c r="C15" s="202" t="s">
        <v>703</v>
      </c>
      <c r="D15" s="214" t="s">
        <v>189</v>
      </c>
      <c r="E15" s="208">
        <v>206</v>
      </c>
      <c r="F15" s="208">
        <v>186</v>
      </c>
      <c r="G15" s="208">
        <v>156</v>
      </c>
      <c r="H15" s="202">
        <v>63</v>
      </c>
      <c r="I15" s="202">
        <v>117</v>
      </c>
      <c r="J15" s="205">
        <v>1.1499999999999999</v>
      </c>
      <c r="K15" s="206" t="s">
        <v>813</v>
      </c>
      <c r="L15" s="353">
        <v>2091.4</v>
      </c>
      <c r="M15" s="233" t="s">
        <v>190</v>
      </c>
      <c r="N15" s="484" t="s">
        <v>197</v>
      </c>
      <c r="O15" s="197"/>
      <c r="P15" s="216" t="s">
        <v>628</v>
      </c>
      <c r="Q15" s="216"/>
    </row>
    <row r="16" spans="1:17">
      <c r="A16" s="202">
        <v>12</v>
      </c>
      <c r="B16" s="202" t="s">
        <v>787</v>
      </c>
      <c r="C16" s="202" t="s">
        <v>809</v>
      </c>
      <c r="D16" s="214" t="s">
        <v>189</v>
      </c>
      <c r="E16" s="208">
        <v>206</v>
      </c>
      <c r="F16" s="208">
        <v>186</v>
      </c>
      <c r="G16" s="208">
        <v>156</v>
      </c>
      <c r="H16" s="202">
        <v>63</v>
      </c>
      <c r="I16" s="202">
        <v>117</v>
      </c>
      <c r="J16" s="205">
        <v>1.1499999999999999</v>
      </c>
      <c r="K16" s="206" t="s">
        <v>813</v>
      </c>
      <c r="L16" s="353">
        <v>2102.4699999999998</v>
      </c>
      <c r="M16" s="233" t="s">
        <v>190</v>
      </c>
      <c r="N16" s="484" t="s">
        <v>197</v>
      </c>
      <c r="O16" s="197"/>
      <c r="P16" s="216" t="s">
        <v>628</v>
      </c>
      <c r="Q16" s="216"/>
    </row>
    <row r="17" spans="1:20">
      <c r="A17" s="202">
        <v>13</v>
      </c>
      <c r="B17" s="202" t="s">
        <v>701</v>
      </c>
      <c r="C17" s="202" t="s">
        <v>704</v>
      </c>
      <c r="D17" s="214" t="s">
        <v>189</v>
      </c>
      <c r="E17" s="208">
        <v>206</v>
      </c>
      <c r="F17" s="208">
        <v>186</v>
      </c>
      <c r="G17" s="208">
        <v>156</v>
      </c>
      <c r="H17" s="202">
        <v>63</v>
      </c>
      <c r="I17" s="202">
        <v>117</v>
      </c>
      <c r="J17" s="205">
        <v>1.1499999999999999</v>
      </c>
      <c r="K17" s="206" t="s">
        <v>813</v>
      </c>
      <c r="L17" s="353">
        <v>2090.9499999999998</v>
      </c>
      <c r="M17" s="233" t="s">
        <v>190</v>
      </c>
      <c r="N17" s="484" t="s">
        <v>197</v>
      </c>
      <c r="P17" s="216" t="s">
        <v>628</v>
      </c>
      <c r="Q17" s="216"/>
    </row>
    <row r="18" spans="1:20">
      <c r="A18" s="202">
        <v>14</v>
      </c>
      <c r="B18" s="202" t="s">
        <v>807</v>
      </c>
      <c r="C18" s="202" t="s">
        <v>808</v>
      </c>
      <c r="D18" s="214" t="s">
        <v>189</v>
      </c>
      <c r="E18" s="208">
        <v>206</v>
      </c>
      <c r="F18" s="208">
        <v>186</v>
      </c>
      <c r="G18" s="208">
        <v>156</v>
      </c>
      <c r="H18" s="202">
        <v>63</v>
      </c>
      <c r="I18" s="202">
        <v>117</v>
      </c>
      <c r="J18" s="205">
        <v>1.1499999999999999</v>
      </c>
      <c r="K18" s="206" t="s">
        <v>813</v>
      </c>
      <c r="L18" s="353">
        <v>2209.87</v>
      </c>
      <c r="M18" s="215" t="s">
        <v>190</v>
      </c>
      <c r="N18" s="484" t="s">
        <v>197</v>
      </c>
      <c r="P18" s="216" t="s">
        <v>628</v>
      </c>
      <c r="Q18" s="216"/>
    </row>
    <row r="19" spans="1:20">
      <c r="A19" s="202">
        <v>15</v>
      </c>
      <c r="B19" s="202" t="s">
        <v>824</v>
      </c>
      <c r="C19" s="202" t="s">
        <v>826</v>
      </c>
      <c r="D19" s="214" t="s">
        <v>189</v>
      </c>
      <c r="E19" s="208">
        <v>206</v>
      </c>
      <c r="F19" s="208">
        <v>186</v>
      </c>
      <c r="G19" s="208">
        <v>156</v>
      </c>
      <c r="H19" s="202">
        <v>63</v>
      </c>
      <c r="I19" s="202">
        <v>117</v>
      </c>
      <c r="J19" s="205">
        <v>1.1499999999999999</v>
      </c>
      <c r="K19" s="206" t="s">
        <v>813</v>
      </c>
      <c r="L19" s="353">
        <v>2473.4499999999998</v>
      </c>
      <c r="M19" s="233" t="s">
        <v>190</v>
      </c>
      <c r="N19" s="484" t="s">
        <v>197</v>
      </c>
      <c r="O19" s="197"/>
      <c r="P19" s="216" t="s">
        <v>628</v>
      </c>
      <c r="Q19" s="216"/>
    </row>
    <row r="20" spans="1:20">
      <c r="A20" s="202">
        <v>16</v>
      </c>
      <c r="B20" s="202" t="s">
        <v>832</v>
      </c>
      <c r="C20" s="202" t="s">
        <v>833</v>
      </c>
      <c r="D20" s="214" t="s">
        <v>189</v>
      </c>
      <c r="E20" s="208">
        <v>206</v>
      </c>
      <c r="F20" s="208">
        <v>186</v>
      </c>
      <c r="G20" s="208">
        <v>156</v>
      </c>
      <c r="H20" s="202">
        <v>63</v>
      </c>
      <c r="I20" s="202">
        <v>117</v>
      </c>
      <c r="J20" s="205">
        <v>1.1499999999999999</v>
      </c>
      <c r="K20" s="206" t="s">
        <v>813</v>
      </c>
      <c r="L20" s="353">
        <v>2482.23</v>
      </c>
      <c r="M20" s="233" t="s">
        <v>190</v>
      </c>
      <c r="N20" s="484" t="s">
        <v>197</v>
      </c>
      <c r="O20" s="197"/>
      <c r="P20" s="216" t="s">
        <v>628</v>
      </c>
      <c r="Q20" s="216"/>
    </row>
    <row r="21" spans="1:20">
      <c r="A21" s="202">
        <v>17</v>
      </c>
      <c r="B21" s="202" t="s">
        <v>865</v>
      </c>
      <c r="C21" s="202" t="s">
        <v>866</v>
      </c>
      <c r="D21" s="214" t="s">
        <v>189</v>
      </c>
      <c r="E21" s="208">
        <v>206</v>
      </c>
      <c r="F21" s="208">
        <v>186</v>
      </c>
      <c r="G21" s="208">
        <v>156</v>
      </c>
      <c r="H21" s="202">
        <v>63</v>
      </c>
      <c r="I21" s="202">
        <v>117</v>
      </c>
      <c r="J21" s="205">
        <v>1.1499999999999999</v>
      </c>
      <c r="K21" s="206" t="s">
        <v>813</v>
      </c>
      <c r="L21" s="353">
        <v>2210.3000000000002</v>
      </c>
      <c r="M21" s="215" t="s">
        <v>190</v>
      </c>
      <c r="N21" s="484" t="s">
        <v>197</v>
      </c>
      <c r="P21" s="216" t="s">
        <v>628</v>
      </c>
      <c r="Q21" s="216"/>
    </row>
    <row r="22" spans="1:20">
      <c r="A22" s="202"/>
      <c r="B22" s="202"/>
      <c r="C22" s="202"/>
      <c r="D22" s="214" t="s">
        <v>189</v>
      </c>
      <c r="E22" s="208"/>
      <c r="F22" s="208"/>
      <c r="G22" s="208"/>
      <c r="H22" s="202"/>
      <c r="I22" s="202"/>
      <c r="J22" s="205"/>
      <c r="K22" s="206" t="s">
        <v>813</v>
      </c>
      <c r="L22" s="353"/>
      <c r="M22" s="215" t="s">
        <v>190</v>
      </c>
      <c r="N22" s="484" t="s">
        <v>197</v>
      </c>
      <c r="O22" s="197"/>
      <c r="P22" s="216"/>
      <c r="Q22" s="216"/>
    </row>
    <row r="23" spans="1:20">
      <c r="A23" s="202"/>
      <c r="B23" s="202"/>
      <c r="C23" s="202"/>
      <c r="D23" s="214" t="s">
        <v>189</v>
      </c>
      <c r="E23" s="208"/>
      <c r="F23" s="208"/>
      <c r="G23" s="208"/>
      <c r="H23" s="202"/>
      <c r="I23" s="202"/>
      <c r="J23" s="205"/>
      <c r="K23" s="206" t="s">
        <v>813</v>
      </c>
      <c r="L23" s="353"/>
      <c r="M23" s="215" t="s">
        <v>190</v>
      </c>
      <c r="N23" s="484" t="s">
        <v>197</v>
      </c>
      <c r="O23" s="197"/>
      <c r="P23" s="216"/>
      <c r="Q23" s="216"/>
      <c r="R23" s="374" t="s">
        <v>872</v>
      </c>
      <c r="S23" s="374" t="s">
        <v>870</v>
      </c>
      <c r="T23" s="374">
        <v>2403.1799999999998</v>
      </c>
    </row>
    <row r="24" spans="1:20">
      <c r="A24" s="202"/>
      <c r="B24" s="202"/>
      <c r="C24" s="202"/>
      <c r="D24" s="214" t="s">
        <v>189</v>
      </c>
      <c r="E24" s="208"/>
      <c r="F24" s="208"/>
      <c r="G24" s="208"/>
      <c r="H24" s="202"/>
      <c r="I24" s="202"/>
      <c r="J24" s="205"/>
      <c r="K24" s="206" t="s">
        <v>813</v>
      </c>
      <c r="L24" s="353"/>
      <c r="M24" s="215" t="s">
        <v>190</v>
      </c>
      <c r="N24" s="484" t="s">
        <v>197</v>
      </c>
      <c r="O24" s="197"/>
      <c r="P24" s="216"/>
      <c r="Q24" s="216"/>
      <c r="R24" s="374" t="s">
        <v>873</v>
      </c>
      <c r="S24" s="374" t="s">
        <v>871</v>
      </c>
      <c r="T24" s="374">
        <v>2403.1799999999998</v>
      </c>
    </row>
    <row r="25" spans="1:20">
      <c r="A25" s="202"/>
      <c r="B25" s="202"/>
      <c r="C25" s="202"/>
      <c r="D25" s="214" t="s">
        <v>189</v>
      </c>
      <c r="E25" s="208"/>
      <c r="F25" s="208"/>
      <c r="G25" s="208"/>
      <c r="H25" s="202"/>
      <c r="I25" s="202"/>
      <c r="J25" s="205"/>
      <c r="K25" s="206" t="s">
        <v>813</v>
      </c>
      <c r="L25" s="353"/>
      <c r="M25" s="215" t="s">
        <v>190</v>
      </c>
      <c r="N25" s="484" t="s">
        <v>197</v>
      </c>
      <c r="O25" s="197"/>
      <c r="P25" s="216"/>
      <c r="Q25" s="216"/>
    </row>
    <row r="26" spans="1:20">
      <c r="A26" s="202"/>
      <c r="B26" s="202"/>
      <c r="C26" s="202"/>
      <c r="D26" s="214" t="s">
        <v>189</v>
      </c>
      <c r="E26" s="208"/>
      <c r="F26" s="208"/>
      <c r="G26" s="208"/>
      <c r="H26" s="202"/>
      <c r="I26" s="202"/>
      <c r="J26" s="205"/>
      <c r="K26" s="206" t="s">
        <v>813</v>
      </c>
      <c r="L26" s="353"/>
      <c r="M26" s="215" t="s">
        <v>190</v>
      </c>
      <c r="N26" s="484" t="s">
        <v>197</v>
      </c>
      <c r="P26" s="216"/>
      <c r="Q26" s="216"/>
    </row>
    <row r="27" spans="1:20">
      <c r="A27" s="202"/>
      <c r="B27" s="202"/>
      <c r="C27" s="202"/>
      <c r="D27" s="214" t="s">
        <v>189</v>
      </c>
      <c r="E27" s="208"/>
      <c r="F27" s="208"/>
      <c r="G27" s="208"/>
      <c r="H27" s="202"/>
      <c r="I27" s="202"/>
      <c r="J27" s="205"/>
      <c r="K27" s="206" t="s">
        <v>813</v>
      </c>
      <c r="L27" s="353"/>
      <c r="M27" s="215" t="s">
        <v>190</v>
      </c>
      <c r="N27" s="484" t="s">
        <v>197</v>
      </c>
      <c r="O27" s="197"/>
      <c r="P27" s="216"/>
      <c r="Q27" s="216"/>
    </row>
    <row r="28" spans="1:20">
      <c r="A28" s="202"/>
      <c r="B28" s="202"/>
      <c r="C28" s="202"/>
      <c r="D28" s="214" t="s">
        <v>189</v>
      </c>
      <c r="E28" s="208"/>
      <c r="F28" s="208"/>
      <c r="G28" s="208"/>
      <c r="H28" s="202"/>
      <c r="I28" s="202"/>
      <c r="J28" s="205"/>
      <c r="K28" s="206" t="s">
        <v>813</v>
      </c>
      <c r="L28" s="353"/>
      <c r="M28" s="215" t="s">
        <v>190</v>
      </c>
      <c r="N28" s="484" t="s">
        <v>197</v>
      </c>
      <c r="P28" s="216"/>
      <c r="Q28" s="216"/>
    </row>
    <row r="29" spans="1:20">
      <c r="A29" s="202">
        <v>1</v>
      </c>
      <c r="B29" s="202" t="s">
        <v>336</v>
      </c>
      <c r="C29" s="202" t="s">
        <v>337</v>
      </c>
      <c r="D29" s="214" t="s">
        <v>189</v>
      </c>
      <c r="E29" s="208">
        <v>201</v>
      </c>
      <c r="F29" s="208">
        <v>181</v>
      </c>
      <c r="G29" s="208">
        <v>156</v>
      </c>
      <c r="H29" s="202">
        <v>63</v>
      </c>
      <c r="I29" s="202">
        <v>117</v>
      </c>
      <c r="J29" s="205">
        <v>1.1499999999999999</v>
      </c>
      <c r="K29" s="206" t="s">
        <v>813</v>
      </c>
      <c r="L29" s="353">
        <v>1704.47</v>
      </c>
      <c r="M29" s="215" t="s">
        <v>190</v>
      </c>
      <c r="N29" s="484" t="s">
        <v>197</v>
      </c>
      <c r="P29" s="216" t="s">
        <v>628</v>
      </c>
      <c r="Q29" s="216"/>
    </row>
    <row r="30" spans="1:20">
      <c r="A30" s="202">
        <v>2</v>
      </c>
      <c r="B30" s="202" t="s">
        <v>31</v>
      </c>
      <c r="C30" s="202" t="s">
        <v>34</v>
      </c>
      <c r="D30" s="214" t="s">
        <v>189</v>
      </c>
      <c r="E30" s="208">
        <v>201</v>
      </c>
      <c r="F30" s="208">
        <v>181</v>
      </c>
      <c r="G30" s="208">
        <v>156</v>
      </c>
      <c r="H30" s="202">
        <v>63</v>
      </c>
      <c r="I30" s="202">
        <v>117</v>
      </c>
      <c r="J30" s="205">
        <v>1.1499999999999999</v>
      </c>
      <c r="K30" s="206" t="s">
        <v>813</v>
      </c>
      <c r="L30" s="353">
        <v>1748.05</v>
      </c>
      <c r="M30" s="215" t="s">
        <v>190</v>
      </c>
      <c r="N30" s="484" t="s">
        <v>197</v>
      </c>
      <c r="P30" s="216" t="s">
        <v>628</v>
      </c>
      <c r="Q30" s="216"/>
    </row>
    <row r="31" spans="1:20">
      <c r="A31" s="202">
        <v>3</v>
      </c>
      <c r="B31" s="202" t="s">
        <v>386</v>
      </c>
      <c r="C31" s="202" t="s">
        <v>387</v>
      </c>
      <c r="D31" s="214" t="s">
        <v>189</v>
      </c>
      <c r="E31" s="208">
        <v>201</v>
      </c>
      <c r="F31" s="208">
        <v>181</v>
      </c>
      <c r="G31" s="208">
        <v>156</v>
      </c>
      <c r="H31" s="202">
        <v>63</v>
      </c>
      <c r="I31" s="202">
        <v>117</v>
      </c>
      <c r="J31" s="205">
        <v>1.1499999999999999</v>
      </c>
      <c r="K31" s="206" t="s">
        <v>813</v>
      </c>
      <c r="L31" s="353">
        <v>1857.02</v>
      </c>
      <c r="M31" s="215" t="s">
        <v>190</v>
      </c>
      <c r="N31" s="484" t="s">
        <v>197</v>
      </c>
      <c r="P31" s="216" t="s">
        <v>628</v>
      </c>
      <c r="Q31" s="216"/>
    </row>
    <row r="32" spans="1:20" s="240" customFormat="1">
      <c r="A32" s="202">
        <v>4</v>
      </c>
      <c r="B32" s="202" t="s">
        <v>220</v>
      </c>
      <c r="C32" s="202" t="s">
        <v>221</v>
      </c>
      <c r="D32" s="214" t="s">
        <v>189</v>
      </c>
      <c r="E32" s="208">
        <v>194</v>
      </c>
      <c r="F32" s="208">
        <v>174</v>
      </c>
      <c r="G32" s="208">
        <v>157</v>
      </c>
      <c r="H32" s="202">
        <v>62</v>
      </c>
      <c r="I32" s="202">
        <v>116</v>
      </c>
      <c r="J32" s="205">
        <v>1.129</v>
      </c>
      <c r="K32" s="206" t="s">
        <v>813</v>
      </c>
      <c r="L32" s="353">
        <v>1646.63</v>
      </c>
      <c r="M32" s="215" t="s">
        <v>190</v>
      </c>
      <c r="N32" s="484" t="s">
        <v>197</v>
      </c>
      <c r="P32" s="216" t="s">
        <v>629</v>
      </c>
      <c r="Q32" s="216"/>
    </row>
    <row r="33" spans="1:17" s="240" customFormat="1">
      <c r="A33" s="202">
        <v>5</v>
      </c>
      <c r="B33" s="202" t="s">
        <v>226</v>
      </c>
      <c r="C33" s="202" t="s">
        <v>227</v>
      </c>
      <c r="D33" s="214" t="s">
        <v>189</v>
      </c>
      <c r="E33" s="208">
        <v>199</v>
      </c>
      <c r="F33" s="208">
        <v>174</v>
      </c>
      <c r="G33" s="208">
        <v>157</v>
      </c>
      <c r="H33" s="202">
        <v>62</v>
      </c>
      <c r="I33" s="202">
        <v>116</v>
      </c>
      <c r="J33" s="205">
        <v>1.129</v>
      </c>
      <c r="K33" s="206" t="s">
        <v>813</v>
      </c>
      <c r="L33" s="353">
        <v>2055.02</v>
      </c>
      <c r="M33" s="215" t="s">
        <v>190</v>
      </c>
      <c r="N33" s="484" t="s">
        <v>197</v>
      </c>
      <c r="P33" s="216" t="s">
        <v>629</v>
      </c>
      <c r="Q33" s="216"/>
    </row>
    <row r="34" spans="1:17" s="240" customFormat="1">
      <c r="A34" s="202">
        <v>6</v>
      </c>
      <c r="B34" s="202" t="s">
        <v>224</v>
      </c>
      <c r="C34" s="202" t="s">
        <v>225</v>
      </c>
      <c r="D34" s="214" t="s">
        <v>189</v>
      </c>
      <c r="E34" s="208">
        <v>194</v>
      </c>
      <c r="F34" s="208">
        <v>174</v>
      </c>
      <c r="G34" s="208">
        <v>157</v>
      </c>
      <c r="H34" s="202">
        <v>62</v>
      </c>
      <c r="I34" s="202">
        <v>116</v>
      </c>
      <c r="J34" s="205">
        <v>1.129</v>
      </c>
      <c r="K34" s="206" t="s">
        <v>813</v>
      </c>
      <c r="L34" s="353">
        <v>2046.23</v>
      </c>
      <c r="M34" s="215" t="s">
        <v>190</v>
      </c>
      <c r="N34" s="484" t="s">
        <v>197</v>
      </c>
      <c r="P34" s="216" t="s">
        <v>629</v>
      </c>
      <c r="Q34" s="216"/>
    </row>
    <row r="35" spans="1:17" s="240" customFormat="1">
      <c r="A35" s="202">
        <v>7</v>
      </c>
      <c r="B35" s="202" t="s">
        <v>228</v>
      </c>
      <c r="C35" s="202" t="s">
        <v>231</v>
      </c>
      <c r="D35" s="214" t="s">
        <v>189</v>
      </c>
      <c r="E35" s="208">
        <v>194</v>
      </c>
      <c r="F35" s="208">
        <v>174</v>
      </c>
      <c r="G35" s="208">
        <v>157</v>
      </c>
      <c r="H35" s="202">
        <v>62</v>
      </c>
      <c r="I35" s="202">
        <v>116</v>
      </c>
      <c r="J35" s="205">
        <v>1.129</v>
      </c>
      <c r="K35" s="206" t="s">
        <v>813</v>
      </c>
      <c r="L35" s="353">
        <v>1776.21</v>
      </c>
      <c r="M35" s="215" t="s">
        <v>190</v>
      </c>
      <c r="N35" s="484" t="s">
        <v>197</v>
      </c>
      <c r="P35" s="216" t="s">
        <v>629</v>
      </c>
      <c r="Q35" s="216"/>
    </row>
    <row r="36" spans="1:17" s="240" customFormat="1">
      <c r="A36" s="202">
        <v>8</v>
      </c>
      <c r="B36" s="202" t="s">
        <v>232</v>
      </c>
      <c r="C36" s="202" t="s">
        <v>233</v>
      </c>
      <c r="D36" s="214" t="s">
        <v>189</v>
      </c>
      <c r="E36" s="208">
        <v>194</v>
      </c>
      <c r="F36" s="208">
        <v>174</v>
      </c>
      <c r="G36" s="208">
        <v>157</v>
      </c>
      <c r="H36" s="202">
        <v>62</v>
      </c>
      <c r="I36" s="202">
        <v>116</v>
      </c>
      <c r="J36" s="205">
        <v>1.129</v>
      </c>
      <c r="K36" s="206" t="s">
        <v>813</v>
      </c>
      <c r="L36" s="353">
        <v>1866.12</v>
      </c>
      <c r="M36" s="215" t="s">
        <v>190</v>
      </c>
      <c r="N36" s="484" t="s">
        <v>197</v>
      </c>
      <c r="P36" s="216" t="s">
        <v>629</v>
      </c>
      <c r="Q36" s="216"/>
    </row>
    <row r="37" spans="1:17" s="240" customFormat="1">
      <c r="A37" s="202">
        <v>9</v>
      </c>
      <c r="B37" s="202" t="s">
        <v>234</v>
      </c>
      <c r="C37" s="202" t="s">
        <v>235</v>
      </c>
      <c r="D37" s="214" t="s">
        <v>189</v>
      </c>
      <c r="E37" s="208">
        <v>194</v>
      </c>
      <c r="F37" s="208">
        <v>174</v>
      </c>
      <c r="G37" s="208">
        <v>157</v>
      </c>
      <c r="H37" s="202">
        <v>62</v>
      </c>
      <c r="I37" s="202">
        <v>116</v>
      </c>
      <c r="J37" s="205">
        <v>1.129</v>
      </c>
      <c r="K37" s="206" t="s">
        <v>813</v>
      </c>
      <c r="L37" s="353">
        <v>1819.39</v>
      </c>
      <c r="M37" s="215" t="s">
        <v>190</v>
      </c>
      <c r="N37" s="484" t="s">
        <v>197</v>
      </c>
      <c r="P37" s="216" t="s">
        <v>629</v>
      </c>
      <c r="Q37" s="216"/>
    </row>
    <row r="38" spans="1:17" s="240" customFormat="1">
      <c r="A38" s="202">
        <v>10</v>
      </c>
      <c r="B38" s="202" t="s">
        <v>236</v>
      </c>
      <c r="C38" s="202" t="s">
        <v>237</v>
      </c>
      <c r="D38" s="214" t="s">
        <v>189</v>
      </c>
      <c r="E38" s="208">
        <v>194</v>
      </c>
      <c r="F38" s="208">
        <v>174</v>
      </c>
      <c r="G38" s="208">
        <v>157</v>
      </c>
      <c r="H38" s="202">
        <v>62</v>
      </c>
      <c r="I38" s="202">
        <v>116</v>
      </c>
      <c r="J38" s="205">
        <v>1.129</v>
      </c>
      <c r="K38" s="206" t="s">
        <v>813</v>
      </c>
      <c r="L38" s="353">
        <v>1806.57</v>
      </c>
      <c r="M38" s="215" t="s">
        <v>190</v>
      </c>
      <c r="N38" s="484" t="s">
        <v>197</v>
      </c>
      <c r="P38" s="216" t="s">
        <v>629</v>
      </c>
      <c r="Q38" s="216"/>
    </row>
    <row r="39" spans="1:17" s="240" customFormat="1">
      <c r="A39" s="202">
        <v>11</v>
      </c>
      <c r="B39" s="202" t="s">
        <v>689</v>
      </c>
      <c r="C39" s="202" t="s">
        <v>664</v>
      </c>
      <c r="D39" s="214" t="s">
        <v>189</v>
      </c>
      <c r="E39" s="208">
        <v>204</v>
      </c>
      <c r="F39" s="208">
        <v>184</v>
      </c>
      <c r="G39" s="208">
        <v>157</v>
      </c>
      <c r="H39" s="202">
        <v>62</v>
      </c>
      <c r="I39" s="202">
        <v>116</v>
      </c>
      <c r="J39" s="205">
        <v>1.129</v>
      </c>
      <c r="K39" s="206" t="s">
        <v>813</v>
      </c>
      <c r="L39" s="353">
        <v>2053.67</v>
      </c>
      <c r="M39" s="215" t="s">
        <v>190</v>
      </c>
      <c r="N39" s="484" t="s">
        <v>197</v>
      </c>
      <c r="P39" s="216" t="s">
        <v>628</v>
      </c>
      <c r="Q39" s="216"/>
    </row>
    <row r="40" spans="1:17" s="240" customFormat="1">
      <c r="A40" s="202">
        <v>12</v>
      </c>
      <c r="B40" s="202" t="s">
        <v>659</v>
      </c>
      <c r="C40" s="202" t="s">
        <v>663</v>
      </c>
      <c r="D40" s="214" t="s">
        <v>189</v>
      </c>
      <c r="E40" s="208">
        <v>199</v>
      </c>
      <c r="F40" s="208">
        <v>179</v>
      </c>
      <c r="G40" s="208">
        <v>157</v>
      </c>
      <c r="H40" s="202">
        <v>62</v>
      </c>
      <c r="I40" s="202">
        <v>116</v>
      </c>
      <c r="J40" s="205">
        <v>1.129</v>
      </c>
      <c r="K40" s="206" t="s">
        <v>813</v>
      </c>
      <c r="L40" s="353">
        <v>2008.01</v>
      </c>
      <c r="M40" s="215" t="s">
        <v>190</v>
      </c>
      <c r="N40" s="484" t="s">
        <v>197</v>
      </c>
      <c r="P40" s="216" t="s">
        <v>629</v>
      </c>
      <c r="Q40" s="216"/>
    </row>
    <row r="41" spans="1:17" s="240" customFormat="1">
      <c r="A41" s="202">
        <v>13</v>
      </c>
      <c r="B41" s="202" t="s">
        <v>665</v>
      </c>
      <c r="C41" s="202" t="s">
        <v>666</v>
      </c>
      <c r="D41" s="214" t="s">
        <v>189</v>
      </c>
      <c r="E41" s="208">
        <v>199</v>
      </c>
      <c r="F41" s="208">
        <v>179</v>
      </c>
      <c r="G41" s="208">
        <v>157</v>
      </c>
      <c r="H41" s="202">
        <v>62</v>
      </c>
      <c r="I41" s="202">
        <v>116</v>
      </c>
      <c r="J41" s="205">
        <v>1.129</v>
      </c>
      <c r="K41" s="206" t="s">
        <v>813</v>
      </c>
      <c r="L41" s="353">
        <v>2137.2600000000002</v>
      </c>
      <c r="M41" s="215" t="s">
        <v>190</v>
      </c>
      <c r="N41" s="484" t="s">
        <v>197</v>
      </c>
      <c r="O41" s="197"/>
      <c r="P41" s="216" t="s">
        <v>629</v>
      </c>
      <c r="Q41" s="216"/>
    </row>
    <row r="42" spans="1:17" s="240" customFormat="1">
      <c r="A42" s="202">
        <v>14</v>
      </c>
      <c r="B42" s="202" t="s">
        <v>798</v>
      </c>
      <c r="C42" s="202" t="s">
        <v>801</v>
      </c>
      <c r="D42" s="214" t="s">
        <v>189</v>
      </c>
      <c r="E42" s="208">
        <v>204</v>
      </c>
      <c r="F42" s="208">
        <v>184</v>
      </c>
      <c r="G42" s="208">
        <v>157</v>
      </c>
      <c r="H42" s="202">
        <v>62</v>
      </c>
      <c r="I42" s="202">
        <v>116</v>
      </c>
      <c r="J42" s="205">
        <v>1.129</v>
      </c>
      <c r="K42" s="206" t="s">
        <v>813</v>
      </c>
      <c r="L42" s="353">
        <v>2205.0100000000002</v>
      </c>
      <c r="M42" s="215" t="s">
        <v>190</v>
      </c>
      <c r="N42" s="484" t="s">
        <v>197</v>
      </c>
      <c r="P42" s="216" t="s">
        <v>628</v>
      </c>
      <c r="Q42" s="216"/>
    </row>
    <row r="43" spans="1:17" s="240" customFormat="1">
      <c r="A43" s="202">
        <v>15</v>
      </c>
      <c r="B43" s="202" t="s">
        <v>744</v>
      </c>
      <c r="C43" s="202" t="s">
        <v>731</v>
      </c>
      <c r="D43" s="214" t="s">
        <v>189</v>
      </c>
      <c r="E43" s="208">
        <v>199</v>
      </c>
      <c r="F43" s="208">
        <v>179</v>
      </c>
      <c r="G43" s="208">
        <v>157</v>
      </c>
      <c r="H43" s="202">
        <v>62</v>
      </c>
      <c r="I43" s="202">
        <v>116</v>
      </c>
      <c r="J43" s="205">
        <v>1.129</v>
      </c>
      <c r="K43" s="206" t="s">
        <v>813</v>
      </c>
      <c r="L43" s="353">
        <v>2407.89</v>
      </c>
      <c r="M43" s="215" t="s">
        <v>190</v>
      </c>
      <c r="N43" s="484" t="s">
        <v>197</v>
      </c>
      <c r="P43" s="216" t="s">
        <v>629</v>
      </c>
      <c r="Q43" s="216"/>
    </row>
    <row r="44" spans="1:17" s="240" customFormat="1">
      <c r="A44" s="202">
        <v>16</v>
      </c>
      <c r="B44" s="202" t="s">
        <v>745</v>
      </c>
      <c r="C44" s="202" t="s">
        <v>732</v>
      </c>
      <c r="D44" s="214" t="s">
        <v>189</v>
      </c>
      <c r="E44" s="208">
        <v>199</v>
      </c>
      <c r="F44" s="208">
        <v>179</v>
      </c>
      <c r="G44" s="208">
        <v>157</v>
      </c>
      <c r="H44" s="202">
        <v>62</v>
      </c>
      <c r="I44" s="202">
        <v>116</v>
      </c>
      <c r="J44" s="205">
        <v>1.129</v>
      </c>
      <c r="K44" s="206" t="s">
        <v>813</v>
      </c>
      <c r="L44" s="353">
        <v>2416.6999999999998</v>
      </c>
      <c r="M44" s="215" t="s">
        <v>190</v>
      </c>
      <c r="N44" s="484" t="s">
        <v>197</v>
      </c>
      <c r="O44" s="197"/>
      <c r="P44" s="216" t="s">
        <v>629</v>
      </c>
      <c r="Q44" s="216"/>
    </row>
    <row r="45" spans="1:17" s="240" customFormat="1">
      <c r="A45" s="202">
        <v>17</v>
      </c>
      <c r="B45" s="202" t="s">
        <v>727</v>
      </c>
      <c r="C45" s="202" t="s">
        <v>728</v>
      </c>
      <c r="D45" s="214" t="s">
        <v>189</v>
      </c>
      <c r="E45" s="208">
        <v>199</v>
      </c>
      <c r="F45" s="208">
        <v>179</v>
      </c>
      <c r="G45" s="208">
        <v>157</v>
      </c>
      <c r="H45" s="202">
        <v>62</v>
      </c>
      <c r="I45" s="202">
        <v>116</v>
      </c>
      <c r="J45" s="205">
        <v>1.129</v>
      </c>
      <c r="K45" s="206" t="s">
        <v>813</v>
      </c>
      <c r="L45" s="353">
        <v>2051.59</v>
      </c>
      <c r="M45" s="215" t="s">
        <v>190</v>
      </c>
      <c r="N45" s="484" t="s">
        <v>197</v>
      </c>
      <c r="O45" s="197"/>
      <c r="P45" s="216" t="s">
        <v>629</v>
      </c>
      <c r="Q45" s="216"/>
    </row>
    <row r="46" spans="1:17" s="240" customFormat="1">
      <c r="A46" s="202">
        <v>18</v>
      </c>
      <c r="B46" s="202" t="s">
        <v>761</v>
      </c>
      <c r="C46" s="202" t="s">
        <v>769</v>
      </c>
      <c r="D46" s="214" t="s">
        <v>189</v>
      </c>
      <c r="E46" s="208">
        <v>204</v>
      </c>
      <c r="F46" s="208">
        <v>184</v>
      </c>
      <c r="G46" s="208">
        <v>157</v>
      </c>
      <c r="H46" s="202">
        <v>62</v>
      </c>
      <c r="I46" s="202">
        <v>116</v>
      </c>
      <c r="J46" s="205">
        <v>1.129</v>
      </c>
      <c r="K46" s="206" t="s">
        <v>813</v>
      </c>
      <c r="L46" s="353">
        <v>2097.2399999999998</v>
      </c>
      <c r="M46" s="215" t="s">
        <v>190</v>
      </c>
      <c r="N46" s="484" t="s">
        <v>197</v>
      </c>
      <c r="O46" s="197"/>
      <c r="P46" s="216" t="s">
        <v>628</v>
      </c>
      <c r="Q46" s="216"/>
    </row>
    <row r="47" spans="1:17" s="240" customFormat="1">
      <c r="A47" s="202">
        <v>19</v>
      </c>
      <c r="B47" s="202" t="s">
        <v>746</v>
      </c>
      <c r="C47" s="202" t="s">
        <v>733</v>
      </c>
      <c r="D47" s="214" t="s">
        <v>189</v>
      </c>
      <c r="E47" s="208">
        <v>199</v>
      </c>
      <c r="F47" s="208">
        <v>179</v>
      </c>
      <c r="G47" s="208">
        <v>157</v>
      </c>
      <c r="H47" s="202">
        <v>62</v>
      </c>
      <c r="I47" s="202">
        <v>116</v>
      </c>
      <c r="J47" s="205">
        <v>1.129</v>
      </c>
      <c r="K47" s="206" t="s">
        <v>813</v>
      </c>
      <c r="L47" s="353">
        <v>2227.7600000000002</v>
      </c>
      <c r="M47" s="215" t="s">
        <v>190</v>
      </c>
      <c r="N47" s="484" t="s">
        <v>197</v>
      </c>
      <c r="O47" s="197"/>
      <c r="P47" s="216" t="s">
        <v>629</v>
      </c>
      <c r="Q47" s="216"/>
    </row>
    <row r="48" spans="1:17" s="240" customFormat="1">
      <c r="A48" s="202">
        <v>20</v>
      </c>
      <c r="B48" s="202" t="s">
        <v>742</v>
      </c>
      <c r="C48" s="202" t="s">
        <v>729</v>
      </c>
      <c r="D48" s="214" t="s">
        <v>189</v>
      </c>
      <c r="E48" s="208">
        <v>199</v>
      </c>
      <c r="F48" s="208">
        <v>179</v>
      </c>
      <c r="G48" s="208">
        <v>157</v>
      </c>
      <c r="H48" s="202">
        <v>62</v>
      </c>
      <c r="I48" s="202">
        <v>116</v>
      </c>
      <c r="J48" s="205">
        <v>1.129</v>
      </c>
      <c r="K48" s="206" t="s">
        <v>813</v>
      </c>
      <c r="L48" s="353">
        <v>2181.09</v>
      </c>
      <c r="M48" s="215" t="s">
        <v>190</v>
      </c>
      <c r="N48" s="484" t="s">
        <v>197</v>
      </c>
      <c r="O48" s="197"/>
      <c r="P48" s="216" t="s">
        <v>629</v>
      </c>
      <c r="Q48" s="216"/>
    </row>
    <row r="49" spans="1:17" s="240" customFormat="1">
      <c r="A49" s="202">
        <v>21</v>
      </c>
      <c r="B49" s="202" t="s">
        <v>743</v>
      </c>
      <c r="C49" s="202" t="s">
        <v>730</v>
      </c>
      <c r="D49" s="214" t="s">
        <v>189</v>
      </c>
      <c r="E49" s="208">
        <v>199</v>
      </c>
      <c r="F49" s="208">
        <v>179</v>
      </c>
      <c r="G49" s="208">
        <v>157</v>
      </c>
      <c r="H49" s="202">
        <v>62</v>
      </c>
      <c r="I49" s="202">
        <v>116</v>
      </c>
      <c r="J49" s="205">
        <v>1.129</v>
      </c>
      <c r="K49" s="206" t="s">
        <v>813</v>
      </c>
      <c r="L49" s="353">
        <v>2168.1799999999998</v>
      </c>
      <c r="M49" s="215" t="s">
        <v>190</v>
      </c>
      <c r="N49" s="484" t="s">
        <v>197</v>
      </c>
      <c r="O49" s="197"/>
      <c r="P49" s="216" t="s">
        <v>629</v>
      </c>
      <c r="Q49" s="216"/>
    </row>
    <row r="50" spans="1:17" s="240" customFormat="1">
      <c r="A50" s="202">
        <v>22</v>
      </c>
      <c r="B50" s="202" t="s">
        <v>222</v>
      </c>
      <c r="C50" s="202" t="s">
        <v>223</v>
      </c>
      <c r="D50" s="214" t="s">
        <v>189</v>
      </c>
      <c r="E50" s="208">
        <v>194</v>
      </c>
      <c r="F50" s="208">
        <v>174</v>
      </c>
      <c r="G50" s="208">
        <v>157</v>
      </c>
      <c r="H50" s="202">
        <v>62</v>
      </c>
      <c r="I50" s="202">
        <v>116</v>
      </c>
      <c r="J50" s="205">
        <v>1.129</v>
      </c>
      <c r="K50" s="206" t="s">
        <v>813</v>
      </c>
      <c r="L50" s="353">
        <v>1690.21</v>
      </c>
      <c r="M50" s="215" t="s">
        <v>190</v>
      </c>
      <c r="N50" s="484" t="s">
        <v>197</v>
      </c>
      <c r="O50" s="197"/>
      <c r="P50" s="216" t="s">
        <v>629</v>
      </c>
      <c r="Q50" s="216"/>
    </row>
    <row r="51" spans="1:17">
      <c r="A51" s="202">
        <v>23</v>
      </c>
      <c r="B51" s="202" t="s">
        <v>870</v>
      </c>
      <c r="C51" s="202" t="s">
        <v>872</v>
      </c>
      <c r="D51" s="214" t="s">
        <v>189</v>
      </c>
      <c r="E51" s="208">
        <v>267</v>
      </c>
      <c r="F51" s="208">
        <v>242</v>
      </c>
      <c r="G51" s="208">
        <v>160</v>
      </c>
      <c r="H51" s="202">
        <v>71</v>
      </c>
      <c r="I51" s="202">
        <v>131</v>
      </c>
      <c r="J51" s="205">
        <v>1.488</v>
      </c>
      <c r="K51" s="206" t="s">
        <v>813</v>
      </c>
      <c r="L51" s="353">
        <v>2539.81</v>
      </c>
      <c r="M51" s="215" t="s">
        <v>190</v>
      </c>
      <c r="N51" s="484" t="s">
        <v>197</v>
      </c>
      <c r="O51" s="197"/>
      <c r="P51" s="216" t="s">
        <v>629</v>
      </c>
      <c r="Q51" s="216" t="s">
        <v>960</v>
      </c>
    </row>
    <row r="52" spans="1:17">
      <c r="A52" s="202">
        <v>24</v>
      </c>
      <c r="B52" s="202" t="s">
        <v>871</v>
      </c>
      <c r="C52" s="202" t="s">
        <v>876</v>
      </c>
      <c r="D52" s="214" t="s">
        <v>189</v>
      </c>
      <c r="E52" s="208">
        <v>267</v>
      </c>
      <c r="F52" s="208">
        <v>242</v>
      </c>
      <c r="G52" s="208">
        <v>160</v>
      </c>
      <c r="H52" s="202">
        <v>71</v>
      </c>
      <c r="I52" s="202">
        <v>131</v>
      </c>
      <c r="J52" s="205">
        <v>1.488</v>
      </c>
      <c r="K52" s="206" t="s">
        <v>813</v>
      </c>
      <c r="L52" s="353">
        <v>2539.81</v>
      </c>
      <c r="M52" s="215" t="s">
        <v>190</v>
      </c>
      <c r="N52" s="484" t="s">
        <v>197</v>
      </c>
      <c r="O52" s="197"/>
      <c r="P52" s="216" t="s">
        <v>629</v>
      </c>
      <c r="Q52" s="216" t="s">
        <v>960</v>
      </c>
    </row>
    <row r="53" spans="1:17">
      <c r="A53" s="202"/>
      <c r="B53" s="202"/>
      <c r="C53" s="202"/>
      <c r="D53" s="214" t="s">
        <v>189</v>
      </c>
      <c r="E53" s="208"/>
      <c r="F53" s="208"/>
      <c r="G53" s="208"/>
      <c r="H53" s="202"/>
      <c r="I53" s="202"/>
      <c r="J53" s="205"/>
      <c r="K53" s="206" t="s">
        <v>813</v>
      </c>
      <c r="L53" s="353"/>
      <c r="M53" s="215" t="s">
        <v>190</v>
      </c>
      <c r="N53" s="484" t="s">
        <v>197</v>
      </c>
      <c r="O53" s="197"/>
      <c r="P53" s="216"/>
      <c r="Q53" s="216"/>
    </row>
    <row r="54" spans="1:17">
      <c r="A54" s="202"/>
      <c r="B54" s="202"/>
      <c r="C54" s="202"/>
      <c r="D54" s="214" t="s">
        <v>189</v>
      </c>
      <c r="E54" s="208"/>
      <c r="F54" s="208"/>
      <c r="G54" s="208"/>
      <c r="H54" s="202"/>
      <c r="I54" s="202"/>
      <c r="J54" s="205"/>
      <c r="K54" s="206" t="s">
        <v>813</v>
      </c>
      <c r="L54" s="353"/>
      <c r="M54" s="215" t="s">
        <v>190</v>
      </c>
      <c r="N54" s="484" t="s">
        <v>197</v>
      </c>
      <c r="O54" s="197"/>
      <c r="P54" s="216"/>
      <c r="Q54" s="216"/>
    </row>
    <row r="55" spans="1:17">
      <c r="A55" s="202"/>
      <c r="B55" s="202"/>
      <c r="C55" s="202"/>
      <c r="D55" s="214" t="s">
        <v>189</v>
      </c>
      <c r="E55" s="208"/>
      <c r="F55" s="208"/>
      <c r="G55" s="208"/>
      <c r="H55" s="202"/>
      <c r="I55" s="202"/>
      <c r="J55" s="205"/>
      <c r="K55" s="206" t="s">
        <v>813</v>
      </c>
      <c r="L55" s="353"/>
      <c r="M55" s="215" t="s">
        <v>190</v>
      </c>
      <c r="N55" s="484" t="s">
        <v>197</v>
      </c>
      <c r="O55" s="197"/>
      <c r="P55" s="216"/>
      <c r="Q55" s="216"/>
    </row>
    <row r="56" spans="1:17">
      <c r="A56" s="202"/>
      <c r="B56" s="202"/>
      <c r="C56" s="202"/>
      <c r="D56" s="214" t="s">
        <v>189</v>
      </c>
      <c r="E56" s="208"/>
      <c r="F56" s="208"/>
      <c r="G56" s="208"/>
      <c r="H56" s="202"/>
      <c r="I56" s="202"/>
      <c r="J56" s="205"/>
      <c r="K56" s="206" t="s">
        <v>813</v>
      </c>
      <c r="L56" s="353"/>
      <c r="M56" s="215" t="s">
        <v>190</v>
      </c>
      <c r="N56" s="484" t="s">
        <v>197</v>
      </c>
      <c r="O56" s="197"/>
      <c r="P56" s="216"/>
      <c r="Q56" s="216"/>
    </row>
    <row r="57" spans="1:17">
      <c r="A57" s="202"/>
      <c r="B57" s="202"/>
      <c r="C57" s="202"/>
      <c r="D57" s="214" t="s">
        <v>189</v>
      </c>
      <c r="E57" s="208"/>
      <c r="F57" s="208"/>
      <c r="G57" s="208"/>
      <c r="H57" s="202"/>
      <c r="I57" s="202"/>
      <c r="J57" s="205"/>
      <c r="K57" s="206" t="s">
        <v>813</v>
      </c>
      <c r="L57" s="353"/>
      <c r="M57" s="215" t="s">
        <v>190</v>
      </c>
      <c r="N57" s="484" t="s">
        <v>197</v>
      </c>
      <c r="O57" s="197"/>
      <c r="P57" s="216"/>
      <c r="Q57" s="216"/>
    </row>
    <row r="58" spans="1:17">
      <c r="A58" s="202"/>
      <c r="B58" s="202"/>
      <c r="C58" s="202"/>
      <c r="D58" s="214" t="s">
        <v>189</v>
      </c>
      <c r="E58" s="208"/>
      <c r="F58" s="208"/>
      <c r="G58" s="208"/>
      <c r="H58" s="202"/>
      <c r="I58" s="202"/>
      <c r="J58" s="205"/>
      <c r="K58" s="206" t="s">
        <v>813</v>
      </c>
      <c r="L58" s="353"/>
      <c r="M58" s="215" t="s">
        <v>190</v>
      </c>
      <c r="N58" s="484" t="s">
        <v>197</v>
      </c>
      <c r="O58" s="197"/>
      <c r="P58" s="216"/>
      <c r="Q58" s="216"/>
    </row>
    <row r="59" spans="1:17">
      <c r="A59" s="202"/>
      <c r="B59" s="202"/>
      <c r="C59" s="202"/>
      <c r="D59" s="214" t="s">
        <v>189</v>
      </c>
      <c r="E59" s="208"/>
      <c r="F59" s="208"/>
      <c r="G59" s="208"/>
      <c r="H59" s="202"/>
      <c r="I59" s="202"/>
      <c r="J59" s="205"/>
      <c r="K59" s="206" t="s">
        <v>813</v>
      </c>
      <c r="L59" s="353"/>
      <c r="M59" s="215" t="s">
        <v>190</v>
      </c>
      <c r="N59" s="484" t="s">
        <v>197</v>
      </c>
      <c r="O59" s="197"/>
      <c r="P59" s="216"/>
      <c r="Q59" s="216"/>
    </row>
    <row r="60" spans="1:17">
      <c r="A60" s="202"/>
      <c r="B60" s="202"/>
      <c r="C60" s="202"/>
      <c r="D60" s="214" t="s">
        <v>189</v>
      </c>
      <c r="E60" s="208"/>
      <c r="F60" s="208"/>
      <c r="G60" s="208"/>
      <c r="H60" s="202"/>
      <c r="I60" s="202"/>
      <c r="J60" s="205"/>
      <c r="K60" s="206" t="s">
        <v>813</v>
      </c>
      <c r="L60" s="353"/>
      <c r="M60" s="215" t="s">
        <v>190</v>
      </c>
      <c r="N60" s="484" t="s">
        <v>197</v>
      </c>
      <c r="O60" s="197"/>
      <c r="P60" s="216"/>
      <c r="Q60" s="216"/>
    </row>
    <row r="61" spans="1:17">
      <c r="A61" s="202"/>
      <c r="B61" s="202"/>
      <c r="C61" s="202"/>
      <c r="D61" s="214" t="s">
        <v>189</v>
      </c>
      <c r="E61" s="208"/>
      <c r="F61" s="208"/>
      <c r="G61" s="208"/>
      <c r="H61" s="202"/>
      <c r="I61" s="202"/>
      <c r="J61" s="205"/>
      <c r="K61" s="206" t="s">
        <v>813</v>
      </c>
      <c r="L61" s="353"/>
      <c r="M61" s="215" t="s">
        <v>190</v>
      </c>
      <c r="N61" s="484" t="s">
        <v>197</v>
      </c>
      <c r="O61" s="197"/>
      <c r="P61" s="216"/>
      <c r="Q61" s="216"/>
    </row>
    <row r="62" spans="1:17">
      <c r="A62" s="202"/>
      <c r="B62" s="202"/>
      <c r="C62" s="202"/>
      <c r="D62" s="214" t="s">
        <v>189</v>
      </c>
      <c r="E62" s="208"/>
      <c r="F62" s="208"/>
      <c r="G62" s="208"/>
      <c r="H62" s="202"/>
      <c r="I62" s="202"/>
      <c r="J62" s="205"/>
      <c r="K62" s="206" t="s">
        <v>813</v>
      </c>
      <c r="L62" s="353"/>
      <c r="M62" s="215" t="s">
        <v>190</v>
      </c>
      <c r="N62" s="484" t="s">
        <v>197</v>
      </c>
      <c r="O62" s="197"/>
      <c r="P62" s="216"/>
      <c r="Q62" s="216"/>
    </row>
    <row r="63" spans="1:17">
      <c r="A63" s="202"/>
      <c r="B63" s="202"/>
      <c r="C63" s="202"/>
      <c r="D63" s="214" t="s">
        <v>189</v>
      </c>
      <c r="E63" s="208"/>
      <c r="F63" s="208"/>
      <c r="G63" s="208"/>
      <c r="H63" s="202"/>
      <c r="I63" s="202"/>
      <c r="J63" s="205"/>
      <c r="K63" s="206" t="s">
        <v>813</v>
      </c>
      <c r="L63" s="353"/>
      <c r="M63" s="215" t="s">
        <v>190</v>
      </c>
      <c r="N63" s="484" t="s">
        <v>197</v>
      </c>
      <c r="O63" s="197"/>
      <c r="P63" s="216"/>
      <c r="Q63" s="216"/>
    </row>
    <row r="64" spans="1:17">
      <c r="A64" s="202"/>
      <c r="B64" s="202"/>
      <c r="C64" s="202"/>
      <c r="D64" s="214" t="s">
        <v>189</v>
      </c>
      <c r="E64" s="208"/>
      <c r="F64" s="208"/>
      <c r="G64" s="208"/>
      <c r="H64" s="202"/>
      <c r="I64" s="202"/>
      <c r="J64" s="205"/>
      <c r="K64" s="206" t="s">
        <v>813</v>
      </c>
      <c r="L64" s="353"/>
      <c r="M64" s="215" t="s">
        <v>190</v>
      </c>
      <c r="N64" s="484" t="s">
        <v>197</v>
      </c>
      <c r="O64" s="197"/>
      <c r="P64" s="216"/>
      <c r="Q64" s="216"/>
    </row>
    <row r="65" spans="1:17">
      <c r="A65" s="202"/>
      <c r="B65" s="202"/>
      <c r="C65" s="202"/>
      <c r="D65" s="214" t="s">
        <v>189</v>
      </c>
      <c r="E65" s="208"/>
      <c r="F65" s="208"/>
      <c r="G65" s="208"/>
      <c r="H65" s="202"/>
      <c r="I65" s="202"/>
      <c r="J65" s="205"/>
      <c r="K65" s="206" t="s">
        <v>813</v>
      </c>
      <c r="L65" s="353"/>
      <c r="M65" s="215" t="s">
        <v>190</v>
      </c>
      <c r="N65" s="484" t="s">
        <v>197</v>
      </c>
      <c r="O65" s="197"/>
      <c r="P65" s="216"/>
      <c r="Q65" s="216"/>
    </row>
    <row r="66" spans="1:17">
      <c r="A66" s="202"/>
      <c r="B66" s="202"/>
      <c r="C66" s="202"/>
      <c r="D66" s="214" t="s">
        <v>189</v>
      </c>
      <c r="E66" s="208"/>
      <c r="F66" s="208"/>
      <c r="G66" s="208"/>
      <c r="H66" s="202"/>
      <c r="I66" s="202"/>
      <c r="J66" s="205"/>
      <c r="K66" s="206" t="s">
        <v>813</v>
      </c>
      <c r="L66" s="353"/>
      <c r="M66" s="215" t="s">
        <v>190</v>
      </c>
      <c r="N66" s="484" t="s">
        <v>197</v>
      </c>
      <c r="O66" s="197"/>
      <c r="P66" s="216"/>
      <c r="Q66" s="216"/>
    </row>
    <row r="67" spans="1:17">
      <c r="A67" s="202"/>
      <c r="B67" s="202"/>
      <c r="C67" s="202"/>
      <c r="D67" s="214" t="s">
        <v>189</v>
      </c>
      <c r="E67" s="208"/>
      <c r="F67" s="208"/>
      <c r="G67" s="208"/>
      <c r="H67" s="202"/>
      <c r="I67" s="202"/>
      <c r="J67" s="205"/>
      <c r="K67" s="206" t="s">
        <v>813</v>
      </c>
      <c r="L67" s="353"/>
      <c r="M67" s="215" t="s">
        <v>190</v>
      </c>
      <c r="N67" s="484" t="s">
        <v>197</v>
      </c>
      <c r="O67" s="197"/>
      <c r="P67" s="216"/>
      <c r="Q67" s="216"/>
    </row>
    <row r="68" spans="1:17">
      <c r="A68" s="202"/>
      <c r="B68" s="202"/>
      <c r="C68" s="202"/>
      <c r="D68" s="214" t="s">
        <v>189</v>
      </c>
      <c r="E68" s="208"/>
      <c r="F68" s="208"/>
      <c r="G68" s="208"/>
      <c r="H68" s="202"/>
      <c r="I68" s="202"/>
      <c r="J68" s="205"/>
      <c r="K68" s="206" t="s">
        <v>813</v>
      </c>
      <c r="L68" s="353"/>
      <c r="M68" s="215" t="s">
        <v>190</v>
      </c>
      <c r="N68" s="484" t="s">
        <v>197</v>
      </c>
      <c r="O68" s="197"/>
      <c r="P68" s="216"/>
      <c r="Q68" s="216"/>
    </row>
    <row r="69" spans="1:17">
      <c r="A69" s="202"/>
      <c r="B69" s="202"/>
      <c r="C69" s="202"/>
      <c r="D69" s="214" t="s">
        <v>189</v>
      </c>
      <c r="E69" s="208"/>
      <c r="F69" s="208"/>
      <c r="G69" s="208"/>
      <c r="H69" s="202"/>
      <c r="I69" s="202"/>
      <c r="J69" s="205"/>
      <c r="K69" s="206" t="s">
        <v>813</v>
      </c>
      <c r="L69" s="353"/>
      <c r="M69" s="215" t="s">
        <v>190</v>
      </c>
      <c r="N69" s="484" t="s">
        <v>197</v>
      </c>
      <c r="O69" s="197"/>
      <c r="P69" s="216"/>
      <c r="Q69" s="216"/>
    </row>
    <row r="70" spans="1:17">
      <c r="A70" s="202"/>
      <c r="B70" s="202"/>
      <c r="C70" s="202"/>
      <c r="D70" s="214" t="s">
        <v>189</v>
      </c>
      <c r="E70" s="208"/>
      <c r="F70" s="208"/>
      <c r="G70" s="208"/>
      <c r="H70" s="202"/>
      <c r="I70" s="202"/>
      <c r="J70" s="205"/>
      <c r="K70" s="206" t="s">
        <v>813</v>
      </c>
      <c r="L70" s="353"/>
      <c r="M70" s="215" t="s">
        <v>190</v>
      </c>
      <c r="N70" s="484" t="s">
        <v>197</v>
      </c>
      <c r="O70" s="197"/>
      <c r="P70" s="216"/>
      <c r="Q70" s="216"/>
    </row>
    <row r="71" spans="1:17">
      <c r="A71" s="202"/>
      <c r="B71" s="202"/>
      <c r="C71" s="202"/>
      <c r="D71" s="214" t="s">
        <v>189</v>
      </c>
      <c r="E71" s="208"/>
      <c r="F71" s="208"/>
      <c r="G71" s="208"/>
      <c r="H71" s="202"/>
      <c r="I71" s="202"/>
      <c r="J71" s="205"/>
      <c r="K71" s="206" t="s">
        <v>813</v>
      </c>
      <c r="L71" s="353"/>
      <c r="M71" s="215" t="s">
        <v>190</v>
      </c>
      <c r="N71" s="484" t="s">
        <v>197</v>
      </c>
      <c r="O71" s="197"/>
      <c r="P71" s="216"/>
      <c r="Q71" s="216"/>
    </row>
    <row r="72" spans="1:17">
      <c r="A72" s="202"/>
      <c r="B72" s="202"/>
      <c r="C72" s="202"/>
      <c r="D72" s="214" t="s">
        <v>189</v>
      </c>
      <c r="E72" s="208"/>
      <c r="F72" s="208"/>
      <c r="G72" s="208"/>
      <c r="H72" s="202"/>
      <c r="I72" s="202"/>
      <c r="J72" s="205"/>
      <c r="K72" s="206" t="s">
        <v>813</v>
      </c>
      <c r="L72" s="353"/>
      <c r="M72" s="215" t="s">
        <v>190</v>
      </c>
      <c r="N72" s="484" t="s">
        <v>197</v>
      </c>
      <c r="O72" s="197"/>
      <c r="P72" s="216"/>
      <c r="Q72" s="216"/>
    </row>
    <row r="73" spans="1:17">
      <c r="A73" s="202"/>
      <c r="B73" s="202"/>
      <c r="C73" s="202"/>
      <c r="D73" s="214" t="s">
        <v>189</v>
      </c>
      <c r="E73" s="208"/>
      <c r="F73" s="208"/>
      <c r="G73" s="208"/>
      <c r="H73" s="202"/>
      <c r="I73" s="202"/>
      <c r="J73" s="205"/>
      <c r="K73" s="206" t="s">
        <v>813</v>
      </c>
      <c r="L73" s="353"/>
      <c r="M73" s="215" t="s">
        <v>190</v>
      </c>
      <c r="N73" s="484" t="s">
        <v>197</v>
      </c>
      <c r="O73" s="197"/>
      <c r="P73" s="216"/>
      <c r="Q73" s="216"/>
    </row>
    <row r="74" spans="1:17">
      <c r="A74" s="202"/>
      <c r="B74" s="202"/>
      <c r="C74" s="202"/>
      <c r="D74" s="214" t="s">
        <v>189</v>
      </c>
      <c r="E74" s="208"/>
      <c r="F74" s="208"/>
      <c r="G74" s="208"/>
      <c r="H74" s="202"/>
      <c r="I74" s="202"/>
      <c r="J74" s="205"/>
      <c r="K74" s="206" t="s">
        <v>813</v>
      </c>
      <c r="L74" s="353"/>
      <c r="M74" s="215" t="s">
        <v>190</v>
      </c>
      <c r="N74" s="484" t="s">
        <v>197</v>
      </c>
      <c r="P74" s="216"/>
      <c r="Q74" s="216"/>
    </row>
    <row r="75" spans="1:17">
      <c r="A75" s="202">
        <v>1</v>
      </c>
      <c r="B75" s="202" t="s">
        <v>212</v>
      </c>
      <c r="C75" s="202" t="s">
        <v>213</v>
      </c>
      <c r="D75" s="214" t="s">
        <v>189</v>
      </c>
      <c r="E75" s="208">
        <v>222</v>
      </c>
      <c r="F75" s="208">
        <v>201</v>
      </c>
      <c r="G75" s="208">
        <v>156</v>
      </c>
      <c r="H75" s="202">
        <v>63</v>
      </c>
      <c r="I75" s="202">
        <v>122</v>
      </c>
      <c r="J75" s="205">
        <v>1.1990000000000001</v>
      </c>
      <c r="K75" s="206" t="s">
        <v>813</v>
      </c>
      <c r="L75" s="353">
        <v>1897.4</v>
      </c>
      <c r="M75" s="215" t="s">
        <v>190</v>
      </c>
      <c r="N75" s="484" t="s">
        <v>197</v>
      </c>
      <c r="P75" s="216" t="s">
        <v>628</v>
      </c>
      <c r="Q75" s="216"/>
    </row>
    <row r="76" spans="1:17">
      <c r="A76" s="202">
        <v>2</v>
      </c>
      <c r="B76" s="202" t="s">
        <v>698</v>
      </c>
      <c r="C76" s="202" t="s">
        <v>696</v>
      </c>
      <c r="D76" s="214" t="s">
        <v>189</v>
      </c>
      <c r="E76" s="208">
        <v>227</v>
      </c>
      <c r="F76" s="208">
        <v>206</v>
      </c>
      <c r="G76" s="208">
        <v>156</v>
      </c>
      <c r="H76" s="202">
        <v>63</v>
      </c>
      <c r="I76" s="202">
        <v>122</v>
      </c>
      <c r="J76" s="205">
        <v>1.1990000000000001</v>
      </c>
      <c r="K76" s="206" t="s">
        <v>813</v>
      </c>
      <c r="L76" s="353">
        <v>2238.61</v>
      </c>
      <c r="M76" s="215" t="s">
        <v>190</v>
      </c>
      <c r="N76" s="484" t="s">
        <v>197</v>
      </c>
      <c r="P76" s="216" t="s">
        <v>628</v>
      </c>
      <c r="Q76" s="216"/>
    </row>
    <row r="77" spans="1:17">
      <c r="A77" s="202">
        <v>3</v>
      </c>
      <c r="B77" s="202" t="s">
        <v>779</v>
      </c>
      <c r="C77" s="202" t="s">
        <v>780</v>
      </c>
      <c r="D77" s="214" t="s">
        <v>189</v>
      </c>
      <c r="E77" s="208">
        <v>227</v>
      </c>
      <c r="F77" s="208">
        <v>206</v>
      </c>
      <c r="G77" s="208">
        <v>156</v>
      </c>
      <c r="H77" s="202">
        <v>63</v>
      </c>
      <c r="I77" s="202">
        <v>122</v>
      </c>
      <c r="J77" s="205">
        <v>1.1990000000000001</v>
      </c>
      <c r="K77" s="206" t="s">
        <v>813</v>
      </c>
      <c r="L77" s="353">
        <v>2239.13</v>
      </c>
      <c r="M77" s="215" t="s">
        <v>190</v>
      </c>
      <c r="N77" s="484" t="s">
        <v>197</v>
      </c>
      <c r="P77" s="216" t="s">
        <v>628</v>
      </c>
      <c r="Q77" s="216"/>
    </row>
    <row r="78" spans="1:17">
      <c r="A78" s="202">
        <v>4</v>
      </c>
      <c r="B78" s="202" t="s">
        <v>788</v>
      </c>
      <c r="C78" s="202" t="s">
        <v>810</v>
      </c>
      <c r="D78" s="214" t="s">
        <v>189</v>
      </c>
      <c r="E78" s="208">
        <v>227</v>
      </c>
      <c r="F78" s="208">
        <v>206</v>
      </c>
      <c r="G78" s="208">
        <v>156</v>
      </c>
      <c r="H78" s="202">
        <v>63</v>
      </c>
      <c r="I78" s="202">
        <v>122</v>
      </c>
      <c r="J78" s="205">
        <v>1.1990000000000001</v>
      </c>
      <c r="K78" s="206" t="s">
        <v>813</v>
      </c>
      <c r="L78" s="353">
        <v>2250.1999999999998</v>
      </c>
      <c r="M78" s="215" t="s">
        <v>190</v>
      </c>
      <c r="N78" s="484" t="s">
        <v>197</v>
      </c>
      <c r="P78" s="216" t="s">
        <v>628</v>
      </c>
      <c r="Q78" s="216"/>
    </row>
    <row r="79" spans="1:17">
      <c r="A79" s="202">
        <v>5</v>
      </c>
      <c r="B79" s="202" t="s">
        <v>705</v>
      </c>
      <c r="C79" s="202" t="s">
        <v>710</v>
      </c>
      <c r="D79" s="214" t="s">
        <v>189</v>
      </c>
      <c r="E79" s="208">
        <v>227</v>
      </c>
      <c r="F79" s="208">
        <v>206</v>
      </c>
      <c r="G79" s="208">
        <v>156</v>
      </c>
      <c r="H79" s="202">
        <v>63</v>
      </c>
      <c r="I79" s="202">
        <v>122</v>
      </c>
      <c r="J79" s="205">
        <v>1.1990000000000001</v>
      </c>
      <c r="K79" s="206" t="s">
        <v>813</v>
      </c>
      <c r="L79" s="353">
        <v>2238.6799999999998</v>
      </c>
      <c r="M79" s="215" t="s">
        <v>190</v>
      </c>
      <c r="N79" s="484" t="s">
        <v>197</v>
      </c>
      <c r="O79" s="197"/>
      <c r="P79" s="216" t="s">
        <v>628</v>
      </c>
      <c r="Q79" s="216"/>
    </row>
    <row r="80" spans="1:17">
      <c r="A80" s="202">
        <v>6</v>
      </c>
      <c r="B80" s="202" t="s">
        <v>214</v>
      </c>
      <c r="C80" s="202" t="s">
        <v>215</v>
      </c>
      <c r="D80" s="214" t="s">
        <v>189</v>
      </c>
      <c r="E80" s="208">
        <v>222</v>
      </c>
      <c r="F80" s="208">
        <v>201</v>
      </c>
      <c r="G80" s="208">
        <v>156</v>
      </c>
      <c r="H80" s="202">
        <v>63</v>
      </c>
      <c r="I80" s="202">
        <v>122</v>
      </c>
      <c r="J80" s="205">
        <v>1.1990000000000001</v>
      </c>
      <c r="K80" s="206" t="s">
        <v>813</v>
      </c>
      <c r="L80" s="353">
        <v>1897.4</v>
      </c>
      <c r="M80" s="215" t="s">
        <v>190</v>
      </c>
      <c r="N80" s="484" t="s">
        <v>197</v>
      </c>
      <c r="O80" s="197"/>
      <c r="P80" s="216" t="s">
        <v>628</v>
      </c>
      <c r="Q80" s="216"/>
    </row>
    <row r="81" spans="1:17">
      <c r="A81" s="202">
        <v>7</v>
      </c>
      <c r="B81" s="202" t="s">
        <v>216</v>
      </c>
      <c r="C81" s="202" t="s">
        <v>217</v>
      </c>
      <c r="D81" s="214" t="s">
        <v>189</v>
      </c>
      <c r="E81" s="208">
        <v>222</v>
      </c>
      <c r="F81" s="208">
        <v>201</v>
      </c>
      <c r="G81" s="208">
        <v>156</v>
      </c>
      <c r="H81" s="202">
        <v>63</v>
      </c>
      <c r="I81" s="202">
        <v>122</v>
      </c>
      <c r="J81" s="205">
        <v>1.1990000000000001</v>
      </c>
      <c r="K81" s="206" t="s">
        <v>813</v>
      </c>
      <c r="L81" s="353">
        <v>2347.63</v>
      </c>
      <c r="M81" s="215" t="s">
        <v>190</v>
      </c>
      <c r="N81" s="484" t="s">
        <v>197</v>
      </c>
      <c r="O81" s="197"/>
      <c r="P81" s="216" t="s">
        <v>628</v>
      </c>
      <c r="Q81" s="216"/>
    </row>
    <row r="82" spans="1:17" s="235" customFormat="1">
      <c r="A82" s="202">
        <v>8</v>
      </c>
      <c r="B82" s="202" t="s">
        <v>218</v>
      </c>
      <c r="C82" s="202" t="s">
        <v>219</v>
      </c>
      <c r="D82" s="214" t="s">
        <v>189</v>
      </c>
      <c r="E82" s="208">
        <v>222</v>
      </c>
      <c r="F82" s="208">
        <v>201</v>
      </c>
      <c r="G82" s="208">
        <v>156</v>
      </c>
      <c r="H82" s="202">
        <v>63</v>
      </c>
      <c r="I82" s="202">
        <v>122</v>
      </c>
      <c r="J82" s="205">
        <v>1.1990000000000001</v>
      </c>
      <c r="K82" s="206" t="s">
        <v>813</v>
      </c>
      <c r="L82" s="353">
        <v>2347.6799999999998</v>
      </c>
      <c r="M82" s="215" t="s">
        <v>190</v>
      </c>
      <c r="N82" s="484" t="s">
        <v>197</v>
      </c>
      <c r="O82" s="197"/>
      <c r="P82" s="216" t="s">
        <v>628</v>
      </c>
      <c r="Q82" s="216"/>
    </row>
    <row r="83" spans="1:17" s="235" customFormat="1">
      <c r="A83" s="202"/>
      <c r="B83" s="202"/>
      <c r="C83" s="202"/>
      <c r="D83" s="214" t="s">
        <v>189</v>
      </c>
      <c r="E83" s="208"/>
      <c r="F83" s="208"/>
      <c r="G83" s="208"/>
      <c r="H83" s="202"/>
      <c r="I83" s="202"/>
      <c r="J83" s="205"/>
      <c r="K83" s="206" t="s">
        <v>813</v>
      </c>
      <c r="L83" s="353"/>
      <c r="M83" s="215" t="s">
        <v>190</v>
      </c>
      <c r="N83" s="484" t="s">
        <v>197</v>
      </c>
      <c r="O83" s="197"/>
      <c r="P83" s="216"/>
      <c r="Q83" s="216"/>
    </row>
    <row r="84" spans="1:17" s="235" customFormat="1">
      <c r="A84" s="202"/>
      <c r="B84" s="202"/>
      <c r="C84" s="202"/>
      <c r="D84" s="214" t="s">
        <v>189</v>
      </c>
      <c r="E84" s="208"/>
      <c r="F84" s="208"/>
      <c r="G84" s="208"/>
      <c r="H84" s="202"/>
      <c r="I84" s="202"/>
      <c r="J84" s="205"/>
      <c r="K84" s="206" t="s">
        <v>813</v>
      </c>
      <c r="L84" s="353"/>
      <c r="M84" s="215" t="s">
        <v>190</v>
      </c>
      <c r="N84" s="484" t="s">
        <v>197</v>
      </c>
      <c r="O84" s="197"/>
      <c r="P84" s="216"/>
      <c r="Q84" s="216"/>
    </row>
    <row r="85" spans="1:17" s="235" customFormat="1">
      <c r="A85" s="202"/>
      <c r="B85" s="202"/>
      <c r="C85" s="202"/>
      <c r="D85" s="214" t="s">
        <v>189</v>
      </c>
      <c r="E85" s="208"/>
      <c r="F85" s="208"/>
      <c r="G85" s="208"/>
      <c r="H85" s="202"/>
      <c r="I85" s="202"/>
      <c r="J85" s="205"/>
      <c r="K85" s="206" t="s">
        <v>813</v>
      </c>
      <c r="L85" s="353"/>
      <c r="M85" s="215" t="s">
        <v>190</v>
      </c>
      <c r="N85" s="484" t="s">
        <v>197</v>
      </c>
      <c r="O85" s="197"/>
      <c r="P85" s="216"/>
      <c r="Q85" s="216"/>
    </row>
    <row r="86" spans="1:17" s="235" customFormat="1">
      <c r="A86" s="202"/>
      <c r="B86" s="202"/>
      <c r="C86" s="202"/>
      <c r="D86" s="214" t="s">
        <v>189</v>
      </c>
      <c r="E86" s="208"/>
      <c r="F86" s="208"/>
      <c r="G86" s="208"/>
      <c r="H86" s="202"/>
      <c r="I86" s="202"/>
      <c r="J86" s="205"/>
      <c r="K86" s="206" t="s">
        <v>813</v>
      </c>
      <c r="L86" s="353"/>
      <c r="M86" s="215" t="s">
        <v>190</v>
      </c>
      <c r="N86" s="484" t="s">
        <v>197</v>
      </c>
      <c r="O86" s="197"/>
      <c r="P86" s="216"/>
      <c r="Q86" s="216"/>
    </row>
    <row r="87" spans="1:17" s="235" customFormat="1">
      <c r="A87" s="202"/>
      <c r="B87" s="202"/>
      <c r="C87" s="202"/>
      <c r="D87" s="214" t="s">
        <v>189</v>
      </c>
      <c r="E87" s="208"/>
      <c r="F87" s="208"/>
      <c r="G87" s="208"/>
      <c r="H87" s="202"/>
      <c r="I87" s="202"/>
      <c r="J87" s="205"/>
      <c r="K87" s="206" t="s">
        <v>813</v>
      </c>
      <c r="L87" s="353"/>
      <c r="M87" s="215" t="s">
        <v>190</v>
      </c>
      <c r="N87" s="484" t="s">
        <v>197</v>
      </c>
      <c r="O87" s="197"/>
      <c r="P87" s="216"/>
      <c r="Q87" s="216"/>
    </row>
    <row r="88" spans="1:17">
      <c r="A88" s="202">
        <v>1</v>
      </c>
      <c r="B88" s="202" t="s">
        <v>348</v>
      </c>
      <c r="C88" s="202" t="s">
        <v>349</v>
      </c>
      <c r="D88" s="214" t="s">
        <v>189</v>
      </c>
      <c r="E88" s="208">
        <v>220</v>
      </c>
      <c r="F88" s="208">
        <v>199</v>
      </c>
      <c r="G88" s="208">
        <v>158</v>
      </c>
      <c r="H88" s="202">
        <v>62</v>
      </c>
      <c r="I88" s="202">
        <v>121</v>
      </c>
      <c r="J88" s="205">
        <v>1.1850000000000001</v>
      </c>
      <c r="K88" s="206" t="s">
        <v>813</v>
      </c>
      <c r="L88" s="353">
        <v>1991.71</v>
      </c>
      <c r="M88" s="215" t="s">
        <v>190</v>
      </c>
      <c r="N88" s="484" t="s">
        <v>197</v>
      </c>
      <c r="P88" s="216" t="s">
        <v>628</v>
      </c>
      <c r="Q88" s="216"/>
    </row>
    <row r="89" spans="1:17">
      <c r="A89" s="202">
        <v>2</v>
      </c>
      <c r="B89" s="202" t="s">
        <v>32</v>
      </c>
      <c r="C89" s="202" t="s">
        <v>35</v>
      </c>
      <c r="D89" s="214" t="s">
        <v>189</v>
      </c>
      <c r="E89" s="208">
        <v>220</v>
      </c>
      <c r="F89" s="208">
        <v>199</v>
      </c>
      <c r="G89" s="208">
        <v>158</v>
      </c>
      <c r="H89" s="202">
        <v>62</v>
      </c>
      <c r="I89" s="202">
        <v>121</v>
      </c>
      <c r="J89" s="205">
        <v>1.1850000000000001</v>
      </c>
      <c r="K89" s="206" t="s">
        <v>813</v>
      </c>
      <c r="L89" s="353">
        <v>2033.63</v>
      </c>
      <c r="M89" s="215" t="s">
        <v>190</v>
      </c>
      <c r="N89" s="484" t="s">
        <v>197</v>
      </c>
      <c r="P89" s="216" t="s">
        <v>628</v>
      </c>
      <c r="Q89" s="216"/>
    </row>
    <row r="90" spans="1:17">
      <c r="A90" s="202">
        <v>3</v>
      </c>
      <c r="B90" s="202" t="s">
        <v>388</v>
      </c>
      <c r="C90" s="202" t="s">
        <v>389</v>
      </c>
      <c r="D90" s="214" t="s">
        <v>189</v>
      </c>
      <c r="E90" s="208">
        <v>220</v>
      </c>
      <c r="F90" s="208">
        <v>199</v>
      </c>
      <c r="G90" s="208">
        <v>158</v>
      </c>
      <c r="H90" s="202">
        <v>62</v>
      </c>
      <c r="I90" s="202">
        <v>121</v>
      </c>
      <c r="J90" s="205">
        <v>1.1850000000000001</v>
      </c>
      <c r="K90" s="206" t="s">
        <v>813</v>
      </c>
      <c r="L90" s="353">
        <v>2167.13</v>
      </c>
      <c r="M90" s="215" t="s">
        <v>190</v>
      </c>
      <c r="N90" s="484" t="s">
        <v>197</v>
      </c>
      <c r="P90" s="216" t="s">
        <v>628</v>
      </c>
      <c r="Q90" s="216"/>
    </row>
    <row r="91" spans="1:17">
      <c r="A91" s="202">
        <v>4</v>
      </c>
      <c r="B91" s="202" t="s">
        <v>24</v>
      </c>
      <c r="C91" s="202" t="s">
        <v>28</v>
      </c>
      <c r="D91" s="214" t="s">
        <v>189</v>
      </c>
      <c r="E91" s="208">
        <v>220</v>
      </c>
      <c r="F91" s="208">
        <v>199</v>
      </c>
      <c r="G91" s="208">
        <v>158</v>
      </c>
      <c r="H91" s="202">
        <v>62</v>
      </c>
      <c r="I91" s="202">
        <v>121</v>
      </c>
      <c r="J91" s="205">
        <v>1.1850000000000001</v>
      </c>
      <c r="K91" s="206" t="s">
        <v>813</v>
      </c>
      <c r="L91" s="353">
        <v>2445.35</v>
      </c>
      <c r="M91" s="215" t="s">
        <v>190</v>
      </c>
      <c r="N91" s="484" t="s">
        <v>197</v>
      </c>
      <c r="P91" s="216" t="s">
        <v>628</v>
      </c>
      <c r="Q91" s="216"/>
    </row>
    <row r="92" spans="1:17">
      <c r="A92" s="202">
        <v>5</v>
      </c>
      <c r="B92" s="202" t="s">
        <v>25</v>
      </c>
      <c r="C92" s="202" t="s">
        <v>29</v>
      </c>
      <c r="D92" s="214" t="s">
        <v>189</v>
      </c>
      <c r="E92" s="208">
        <v>220</v>
      </c>
      <c r="F92" s="208">
        <v>199</v>
      </c>
      <c r="G92" s="208">
        <v>158</v>
      </c>
      <c r="H92" s="202">
        <v>62</v>
      </c>
      <c r="I92" s="202">
        <v>121</v>
      </c>
      <c r="J92" s="205">
        <v>1.1850000000000001</v>
      </c>
      <c r="K92" s="206" t="s">
        <v>813</v>
      </c>
      <c r="L92" s="353">
        <v>2456.2800000000002</v>
      </c>
      <c r="M92" s="215" t="s">
        <v>190</v>
      </c>
      <c r="N92" s="484" t="s">
        <v>197</v>
      </c>
      <c r="P92" s="216" t="s">
        <v>628</v>
      </c>
      <c r="Q92" s="216"/>
    </row>
    <row r="93" spans="1:17" s="240" customFormat="1">
      <c r="A93" s="202">
        <v>6</v>
      </c>
      <c r="B93" s="202" t="s">
        <v>462</v>
      </c>
      <c r="C93" s="202" t="s">
        <v>463</v>
      </c>
      <c r="D93" s="214" t="s">
        <v>189</v>
      </c>
      <c r="E93" s="208">
        <v>215</v>
      </c>
      <c r="F93" s="208">
        <v>194</v>
      </c>
      <c r="G93" s="208">
        <v>158</v>
      </c>
      <c r="H93" s="202">
        <v>62</v>
      </c>
      <c r="I93" s="202">
        <v>121</v>
      </c>
      <c r="J93" s="205">
        <v>1.1850000000000001</v>
      </c>
      <c r="K93" s="206" t="s">
        <v>813</v>
      </c>
      <c r="L93" s="353">
        <v>1933.89</v>
      </c>
      <c r="M93" s="215" t="s">
        <v>190</v>
      </c>
      <c r="N93" s="484" t="s">
        <v>197</v>
      </c>
      <c r="P93" s="216" t="s">
        <v>629</v>
      </c>
      <c r="Q93" s="216"/>
    </row>
    <row r="94" spans="1:17" s="240" customFormat="1">
      <c r="A94" s="202">
        <v>7</v>
      </c>
      <c r="B94" s="202" t="s">
        <v>468</v>
      </c>
      <c r="C94" s="202" t="s">
        <v>469</v>
      </c>
      <c r="D94" s="214" t="s">
        <v>189</v>
      </c>
      <c r="E94" s="208">
        <v>215</v>
      </c>
      <c r="F94" s="208">
        <v>194</v>
      </c>
      <c r="G94" s="208">
        <v>158</v>
      </c>
      <c r="H94" s="202">
        <v>62</v>
      </c>
      <c r="I94" s="202">
        <v>121</v>
      </c>
      <c r="J94" s="205">
        <v>1.1850000000000001</v>
      </c>
      <c r="K94" s="206" t="s">
        <v>813</v>
      </c>
      <c r="L94" s="353">
        <v>2382.59</v>
      </c>
      <c r="M94" s="215" t="s">
        <v>190</v>
      </c>
      <c r="N94" s="484" t="s">
        <v>197</v>
      </c>
      <c r="P94" s="216" t="s">
        <v>629</v>
      </c>
      <c r="Q94" s="216"/>
    </row>
    <row r="95" spans="1:17" s="240" customFormat="1">
      <c r="A95" s="202">
        <v>8</v>
      </c>
      <c r="B95" s="202" t="s">
        <v>466</v>
      </c>
      <c r="C95" s="202" t="s">
        <v>467</v>
      </c>
      <c r="D95" s="214" t="s">
        <v>189</v>
      </c>
      <c r="E95" s="208">
        <v>215</v>
      </c>
      <c r="F95" s="208">
        <v>194</v>
      </c>
      <c r="G95" s="208">
        <v>158</v>
      </c>
      <c r="H95" s="202">
        <v>62</v>
      </c>
      <c r="I95" s="202">
        <v>121</v>
      </c>
      <c r="J95" s="205">
        <v>1.1850000000000001</v>
      </c>
      <c r="K95" s="206" t="s">
        <v>813</v>
      </c>
      <c r="L95" s="353">
        <v>2371.59</v>
      </c>
      <c r="M95" s="215" t="s">
        <v>190</v>
      </c>
      <c r="N95" s="484" t="s">
        <v>197</v>
      </c>
      <c r="P95" s="216" t="s">
        <v>629</v>
      </c>
      <c r="Q95" s="216"/>
    </row>
    <row r="96" spans="1:17" s="240" customFormat="1">
      <c r="A96" s="202">
        <v>9</v>
      </c>
      <c r="B96" s="202" t="s">
        <v>470</v>
      </c>
      <c r="C96" s="202" t="s">
        <v>471</v>
      </c>
      <c r="D96" s="214" t="s">
        <v>189</v>
      </c>
      <c r="E96" s="208">
        <v>215</v>
      </c>
      <c r="F96" s="208">
        <v>194</v>
      </c>
      <c r="G96" s="208">
        <v>158</v>
      </c>
      <c r="H96" s="202">
        <v>62</v>
      </c>
      <c r="I96" s="202">
        <v>121</v>
      </c>
      <c r="J96" s="205">
        <v>1.1850000000000001</v>
      </c>
      <c r="K96" s="206" t="s">
        <v>813</v>
      </c>
      <c r="L96" s="353">
        <v>2086.5500000000002</v>
      </c>
      <c r="M96" s="215" t="s">
        <v>190</v>
      </c>
      <c r="N96" s="484" t="s">
        <v>197</v>
      </c>
      <c r="P96" s="216" t="s">
        <v>629</v>
      </c>
      <c r="Q96" s="216"/>
    </row>
    <row r="97" spans="1:17" s="240" customFormat="1">
      <c r="A97" s="202">
        <v>10</v>
      </c>
      <c r="B97" s="202" t="s">
        <v>472</v>
      </c>
      <c r="C97" s="202" t="s">
        <v>473</v>
      </c>
      <c r="D97" s="214" t="s">
        <v>189</v>
      </c>
      <c r="E97" s="208">
        <v>215</v>
      </c>
      <c r="F97" s="208">
        <v>194</v>
      </c>
      <c r="G97" s="208">
        <v>158</v>
      </c>
      <c r="H97" s="202">
        <v>62</v>
      </c>
      <c r="I97" s="202">
        <v>121</v>
      </c>
      <c r="J97" s="205">
        <v>1.1850000000000001</v>
      </c>
      <c r="K97" s="206" t="s">
        <v>813</v>
      </c>
      <c r="L97" s="353">
        <v>2242.12</v>
      </c>
      <c r="M97" s="215" t="s">
        <v>190</v>
      </c>
      <c r="N97" s="484" t="s">
        <v>197</v>
      </c>
      <c r="O97" s="197"/>
      <c r="P97" s="216" t="s">
        <v>629</v>
      </c>
      <c r="Q97" s="216"/>
    </row>
    <row r="98" spans="1:17" s="240" customFormat="1">
      <c r="A98" s="202">
        <v>11</v>
      </c>
      <c r="B98" s="202" t="s">
        <v>474</v>
      </c>
      <c r="C98" s="202" t="s">
        <v>475</v>
      </c>
      <c r="D98" s="214" t="s">
        <v>189</v>
      </c>
      <c r="E98" s="208">
        <v>215</v>
      </c>
      <c r="F98" s="208">
        <v>194</v>
      </c>
      <c r="G98" s="208">
        <v>158</v>
      </c>
      <c r="H98" s="202">
        <v>62</v>
      </c>
      <c r="I98" s="202">
        <v>121</v>
      </c>
      <c r="J98" s="205">
        <v>1.1850000000000001</v>
      </c>
      <c r="K98" s="206" t="s">
        <v>813</v>
      </c>
      <c r="L98" s="353">
        <v>2193.87</v>
      </c>
      <c r="M98" s="215" t="s">
        <v>190</v>
      </c>
      <c r="N98" s="484" t="s">
        <v>197</v>
      </c>
      <c r="O98" s="197"/>
      <c r="P98" s="216" t="s">
        <v>629</v>
      </c>
      <c r="Q98" s="216"/>
    </row>
    <row r="99" spans="1:17" s="240" customFormat="1">
      <c r="A99" s="202">
        <v>12</v>
      </c>
      <c r="B99" s="202" t="s">
        <v>476</v>
      </c>
      <c r="C99" s="202" t="s">
        <v>477</v>
      </c>
      <c r="D99" s="214" t="s">
        <v>189</v>
      </c>
      <c r="E99" s="208">
        <v>215</v>
      </c>
      <c r="F99" s="208">
        <v>194</v>
      </c>
      <c r="G99" s="208">
        <v>158</v>
      </c>
      <c r="H99" s="202">
        <v>62</v>
      </c>
      <c r="I99" s="202">
        <v>121</v>
      </c>
      <c r="J99" s="205">
        <v>1.1850000000000001</v>
      </c>
      <c r="K99" s="206" t="s">
        <v>813</v>
      </c>
      <c r="L99" s="353">
        <v>2172.6799999999998</v>
      </c>
      <c r="M99" s="215" t="s">
        <v>190</v>
      </c>
      <c r="N99" s="484" t="s">
        <v>197</v>
      </c>
      <c r="P99" s="216" t="s">
        <v>629</v>
      </c>
      <c r="Q99" s="216"/>
    </row>
    <row r="100" spans="1:17" s="240" customFormat="1">
      <c r="A100" s="202">
        <v>13</v>
      </c>
      <c r="B100" s="202" t="s">
        <v>690</v>
      </c>
      <c r="C100" s="202" t="s">
        <v>670</v>
      </c>
      <c r="D100" s="214" t="s">
        <v>189</v>
      </c>
      <c r="E100" s="208">
        <v>225</v>
      </c>
      <c r="F100" s="208">
        <v>204</v>
      </c>
      <c r="G100" s="208">
        <v>158</v>
      </c>
      <c r="H100" s="202">
        <v>62</v>
      </c>
      <c r="I100" s="202">
        <v>121</v>
      </c>
      <c r="J100" s="205">
        <v>1.1850000000000001</v>
      </c>
      <c r="K100" s="206" t="s">
        <v>813</v>
      </c>
      <c r="L100" s="353">
        <v>2343</v>
      </c>
      <c r="M100" s="215" t="s">
        <v>190</v>
      </c>
      <c r="N100" s="484" t="s">
        <v>197</v>
      </c>
      <c r="O100" s="197"/>
      <c r="P100" s="216" t="s">
        <v>628</v>
      </c>
      <c r="Q100" s="216"/>
    </row>
    <row r="101" spans="1:17" s="240" customFormat="1">
      <c r="A101" s="202">
        <v>14</v>
      </c>
      <c r="B101" s="202" t="s">
        <v>762</v>
      </c>
      <c r="C101" s="202" t="s">
        <v>770</v>
      </c>
      <c r="D101" s="214" t="s">
        <v>189</v>
      </c>
      <c r="E101" s="208">
        <v>225</v>
      </c>
      <c r="F101" s="208">
        <v>204</v>
      </c>
      <c r="G101" s="208">
        <v>158</v>
      </c>
      <c r="H101" s="202">
        <v>62</v>
      </c>
      <c r="I101" s="202">
        <v>121</v>
      </c>
      <c r="J101" s="205">
        <v>1.1850000000000001</v>
      </c>
      <c r="K101" s="206" t="s">
        <v>813</v>
      </c>
      <c r="L101" s="353">
        <v>2384.88</v>
      </c>
      <c r="M101" s="215" t="s">
        <v>190</v>
      </c>
      <c r="N101" s="484" t="s">
        <v>197</v>
      </c>
      <c r="O101" s="197"/>
      <c r="P101" s="216" t="s">
        <v>628</v>
      </c>
      <c r="Q101" s="216"/>
    </row>
    <row r="102" spans="1:17" s="240" customFormat="1">
      <c r="A102" s="202">
        <v>15</v>
      </c>
      <c r="B102" s="202" t="s">
        <v>763</v>
      </c>
      <c r="C102" s="202" t="s">
        <v>771</v>
      </c>
      <c r="D102" s="214" t="s">
        <v>189</v>
      </c>
      <c r="E102" s="208">
        <v>225</v>
      </c>
      <c r="F102" s="208">
        <v>204</v>
      </c>
      <c r="G102" s="208">
        <v>158</v>
      </c>
      <c r="H102" s="202">
        <v>62</v>
      </c>
      <c r="I102" s="202">
        <v>121</v>
      </c>
      <c r="J102" s="205">
        <v>1.1850000000000001</v>
      </c>
      <c r="K102" s="206" t="s">
        <v>813</v>
      </c>
      <c r="L102" s="353">
        <v>2796.8</v>
      </c>
      <c r="M102" s="215" t="s">
        <v>190</v>
      </c>
      <c r="N102" s="484" t="s">
        <v>197</v>
      </c>
      <c r="O102" s="197"/>
      <c r="P102" s="216" t="s">
        <v>628</v>
      </c>
      <c r="Q102" s="216"/>
    </row>
    <row r="103" spans="1:17" s="240" customFormat="1">
      <c r="A103" s="202">
        <v>16</v>
      </c>
      <c r="B103" s="202" t="s">
        <v>764</v>
      </c>
      <c r="C103" s="202" t="s">
        <v>772</v>
      </c>
      <c r="D103" s="214" t="s">
        <v>189</v>
      </c>
      <c r="E103" s="208">
        <v>225</v>
      </c>
      <c r="F103" s="208">
        <v>204</v>
      </c>
      <c r="G103" s="208">
        <v>158</v>
      </c>
      <c r="H103" s="202">
        <v>62</v>
      </c>
      <c r="I103" s="202">
        <v>121</v>
      </c>
      <c r="J103" s="205">
        <v>1.1850000000000001</v>
      </c>
      <c r="K103" s="206" t="s">
        <v>813</v>
      </c>
      <c r="L103" s="353">
        <v>2807.73</v>
      </c>
      <c r="M103" s="215" t="s">
        <v>190</v>
      </c>
      <c r="N103" s="484" t="s">
        <v>197</v>
      </c>
      <c r="O103" s="197"/>
      <c r="P103" s="216" t="s">
        <v>628</v>
      </c>
      <c r="Q103" s="216"/>
    </row>
    <row r="104" spans="1:17" s="240" customFormat="1">
      <c r="A104" s="202">
        <v>17</v>
      </c>
      <c r="B104" s="202" t="s">
        <v>799</v>
      </c>
      <c r="C104" s="202" t="s">
        <v>802</v>
      </c>
      <c r="D104" s="214" t="s">
        <v>189</v>
      </c>
      <c r="E104" s="208">
        <v>225</v>
      </c>
      <c r="F104" s="208">
        <v>204</v>
      </c>
      <c r="G104" s="208">
        <v>158</v>
      </c>
      <c r="H104" s="202">
        <v>62</v>
      </c>
      <c r="I104" s="202">
        <v>121</v>
      </c>
      <c r="J104" s="205">
        <v>1.1850000000000001</v>
      </c>
      <c r="K104" s="206" t="s">
        <v>813</v>
      </c>
      <c r="L104" s="353">
        <v>2516.15</v>
      </c>
      <c r="M104" s="215" t="s">
        <v>190</v>
      </c>
      <c r="N104" s="484" t="s">
        <v>197</v>
      </c>
      <c r="O104" s="197"/>
      <c r="P104" s="216" t="s">
        <v>628</v>
      </c>
      <c r="Q104" s="216"/>
    </row>
    <row r="105" spans="1:17" s="240" customFormat="1">
      <c r="A105" s="202">
        <v>18</v>
      </c>
      <c r="B105" s="202" t="s">
        <v>660</v>
      </c>
      <c r="C105" s="202" t="s">
        <v>667</v>
      </c>
      <c r="D105" s="214" t="s">
        <v>189</v>
      </c>
      <c r="E105" s="208">
        <v>220</v>
      </c>
      <c r="F105" s="208">
        <v>199</v>
      </c>
      <c r="G105" s="208">
        <v>158</v>
      </c>
      <c r="H105" s="202">
        <v>62</v>
      </c>
      <c r="I105" s="202">
        <v>121</v>
      </c>
      <c r="J105" s="205">
        <v>1.1850000000000001</v>
      </c>
      <c r="K105" s="206" t="s">
        <v>813</v>
      </c>
      <c r="L105" s="353">
        <v>2297.34</v>
      </c>
      <c r="M105" s="215" t="s">
        <v>190</v>
      </c>
      <c r="N105" s="484" t="s">
        <v>197</v>
      </c>
      <c r="O105" s="197"/>
      <c r="P105" s="216" t="s">
        <v>629</v>
      </c>
      <c r="Q105" s="216"/>
    </row>
    <row r="106" spans="1:17" s="240" customFormat="1">
      <c r="A106" s="202">
        <v>19</v>
      </c>
      <c r="B106" s="202" t="s">
        <v>668</v>
      </c>
      <c r="C106" s="202" t="s">
        <v>669</v>
      </c>
      <c r="D106" s="214" t="s">
        <v>189</v>
      </c>
      <c r="E106" s="208">
        <v>220</v>
      </c>
      <c r="F106" s="208">
        <v>199</v>
      </c>
      <c r="G106" s="208">
        <v>158</v>
      </c>
      <c r="H106" s="202">
        <v>62</v>
      </c>
      <c r="I106" s="202">
        <v>121</v>
      </c>
      <c r="J106" s="205">
        <v>1.1850000000000001</v>
      </c>
      <c r="K106" s="206" t="s">
        <v>813</v>
      </c>
      <c r="L106" s="353">
        <v>2449.66</v>
      </c>
      <c r="M106" s="215" t="s">
        <v>190</v>
      </c>
      <c r="N106" s="484" t="s">
        <v>197</v>
      </c>
      <c r="O106" s="197"/>
      <c r="P106" s="216" t="s">
        <v>628</v>
      </c>
      <c r="Q106" s="216"/>
    </row>
    <row r="107" spans="1:17" s="240" customFormat="1">
      <c r="A107" s="202">
        <v>20</v>
      </c>
      <c r="B107" s="202" t="s">
        <v>747</v>
      </c>
      <c r="C107" s="202" t="s">
        <v>734</v>
      </c>
      <c r="D107" s="214" t="s">
        <v>189</v>
      </c>
      <c r="E107" s="208">
        <v>220</v>
      </c>
      <c r="F107" s="208">
        <v>199</v>
      </c>
      <c r="G107" s="208">
        <v>158</v>
      </c>
      <c r="H107" s="202">
        <v>62</v>
      </c>
      <c r="I107" s="202">
        <v>121</v>
      </c>
      <c r="J107" s="205">
        <v>1.1850000000000001</v>
      </c>
      <c r="K107" s="206" t="s">
        <v>813</v>
      </c>
      <c r="L107" s="353">
        <v>2735.24</v>
      </c>
      <c r="M107" s="215" t="s">
        <v>190</v>
      </c>
      <c r="N107" s="484" t="s">
        <v>197</v>
      </c>
      <c r="O107" s="197"/>
      <c r="P107" s="216" t="s">
        <v>629</v>
      </c>
      <c r="Q107" s="216"/>
    </row>
    <row r="108" spans="1:17" s="240" customFormat="1">
      <c r="A108" s="202">
        <v>21</v>
      </c>
      <c r="B108" s="202" t="s">
        <v>749</v>
      </c>
      <c r="C108" s="202" t="s">
        <v>736</v>
      </c>
      <c r="D108" s="214" t="s">
        <v>189</v>
      </c>
      <c r="E108" s="208">
        <v>220</v>
      </c>
      <c r="F108" s="208">
        <v>199</v>
      </c>
      <c r="G108" s="208">
        <v>158</v>
      </c>
      <c r="H108" s="202">
        <v>62</v>
      </c>
      <c r="I108" s="202">
        <v>121</v>
      </c>
      <c r="J108" s="205">
        <v>1.1850000000000001</v>
      </c>
      <c r="K108" s="206" t="s">
        <v>813</v>
      </c>
      <c r="L108" s="353">
        <v>2746.17</v>
      </c>
      <c r="M108" s="215" t="s">
        <v>190</v>
      </c>
      <c r="N108" s="484" t="s">
        <v>197</v>
      </c>
      <c r="P108" s="216" t="s">
        <v>629</v>
      </c>
      <c r="Q108" s="216"/>
    </row>
    <row r="109" spans="1:17" s="240" customFormat="1">
      <c r="A109" s="202">
        <v>22</v>
      </c>
      <c r="B109" s="202" t="s">
        <v>759</v>
      </c>
      <c r="C109" s="202" t="s">
        <v>760</v>
      </c>
      <c r="D109" s="214" t="s">
        <v>189</v>
      </c>
      <c r="E109" s="208">
        <v>220</v>
      </c>
      <c r="F109" s="208">
        <v>199</v>
      </c>
      <c r="G109" s="208">
        <v>158</v>
      </c>
      <c r="H109" s="202">
        <v>62</v>
      </c>
      <c r="I109" s="202">
        <v>121</v>
      </c>
      <c r="J109" s="205">
        <v>1.1850000000000001</v>
      </c>
      <c r="K109" s="206" t="s">
        <v>813</v>
      </c>
      <c r="L109" s="353">
        <v>2339.4499999999998</v>
      </c>
      <c r="M109" s="215" t="s">
        <v>190</v>
      </c>
      <c r="N109" s="484" t="s">
        <v>197</v>
      </c>
      <c r="P109" s="216" t="s">
        <v>629</v>
      </c>
      <c r="Q109" s="216"/>
    </row>
    <row r="110" spans="1:17" s="240" customFormat="1">
      <c r="A110" s="202">
        <v>23</v>
      </c>
      <c r="B110" s="202" t="s">
        <v>752</v>
      </c>
      <c r="C110" s="202" t="s">
        <v>739</v>
      </c>
      <c r="D110" s="214" t="s">
        <v>189</v>
      </c>
      <c r="E110" s="208">
        <v>220</v>
      </c>
      <c r="F110" s="208">
        <v>199</v>
      </c>
      <c r="G110" s="208">
        <v>158</v>
      </c>
      <c r="H110" s="202">
        <v>62</v>
      </c>
      <c r="I110" s="202">
        <v>121</v>
      </c>
      <c r="J110" s="205">
        <v>1.1850000000000001</v>
      </c>
      <c r="K110" s="206" t="s">
        <v>813</v>
      </c>
      <c r="L110" s="353">
        <v>2606</v>
      </c>
      <c r="M110" s="215" t="s">
        <v>190</v>
      </c>
      <c r="N110" s="484" t="s">
        <v>197</v>
      </c>
      <c r="O110" s="197"/>
      <c r="P110" s="216" t="s">
        <v>629</v>
      </c>
      <c r="Q110" s="216"/>
    </row>
    <row r="111" spans="1:17" s="240" customFormat="1">
      <c r="A111" s="202">
        <v>24</v>
      </c>
      <c r="B111" s="202" t="s">
        <v>754</v>
      </c>
      <c r="C111" s="202" t="s">
        <v>741</v>
      </c>
      <c r="D111" s="214" t="s">
        <v>189</v>
      </c>
      <c r="E111" s="208">
        <v>220</v>
      </c>
      <c r="F111" s="208">
        <v>199</v>
      </c>
      <c r="G111" s="208">
        <v>158</v>
      </c>
      <c r="H111" s="202">
        <v>62</v>
      </c>
      <c r="I111" s="202">
        <v>121</v>
      </c>
      <c r="J111" s="205">
        <v>1.1850000000000001</v>
      </c>
      <c r="K111" s="206" t="s">
        <v>813</v>
      </c>
      <c r="L111" s="353">
        <v>2557.5</v>
      </c>
      <c r="M111" s="215" t="s">
        <v>190</v>
      </c>
      <c r="N111" s="484" t="s">
        <v>197</v>
      </c>
      <c r="O111" s="197"/>
      <c r="P111" s="216" t="s">
        <v>629</v>
      </c>
      <c r="Q111" s="216"/>
    </row>
    <row r="112" spans="1:17" s="240" customFormat="1">
      <c r="A112" s="202">
        <v>25</v>
      </c>
      <c r="B112" s="202" t="s">
        <v>750</v>
      </c>
      <c r="C112" s="202" t="s">
        <v>737</v>
      </c>
      <c r="D112" s="214" t="s">
        <v>189</v>
      </c>
      <c r="E112" s="208">
        <v>220</v>
      </c>
      <c r="F112" s="208">
        <v>199</v>
      </c>
      <c r="G112" s="208">
        <v>158</v>
      </c>
      <c r="H112" s="202">
        <v>62</v>
      </c>
      <c r="I112" s="202">
        <v>121</v>
      </c>
      <c r="J112" s="205">
        <v>1.1850000000000001</v>
      </c>
      <c r="K112" s="206" t="s">
        <v>813</v>
      </c>
      <c r="L112" s="353">
        <v>2536.65</v>
      </c>
      <c r="M112" s="215" t="s">
        <v>190</v>
      </c>
      <c r="N112" s="484" t="s">
        <v>197</v>
      </c>
      <c r="O112" s="197"/>
      <c r="P112" s="216" t="s">
        <v>629</v>
      </c>
      <c r="Q112" s="216"/>
    </row>
    <row r="113" spans="1:17" s="240" customFormat="1">
      <c r="A113" s="202">
        <v>26</v>
      </c>
      <c r="B113" s="202" t="s">
        <v>464</v>
      </c>
      <c r="C113" s="202" t="s">
        <v>465</v>
      </c>
      <c r="D113" s="214" t="s">
        <v>189</v>
      </c>
      <c r="E113" s="208">
        <v>215</v>
      </c>
      <c r="F113" s="208">
        <v>194</v>
      </c>
      <c r="G113" s="208">
        <v>158</v>
      </c>
      <c r="H113" s="202">
        <v>62</v>
      </c>
      <c r="I113" s="202">
        <v>121</v>
      </c>
      <c r="J113" s="205">
        <v>1.1850000000000001</v>
      </c>
      <c r="K113" s="206" t="s">
        <v>813</v>
      </c>
      <c r="L113" s="353">
        <v>1975.79</v>
      </c>
      <c r="M113" s="215" t="s">
        <v>190</v>
      </c>
      <c r="N113" s="484" t="s">
        <v>197</v>
      </c>
      <c r="O113" s="197"/>
      <c r="P113" s="216" t="s">
        <v>629</v>
      </c>
      <c r="Q113" s="216"/>
    </row>
    <row r="114" spans="1:17" s="240" customFormat="1">
      <c r="A114" s="202">
        <v>27</v>
      </c>
      <c r="B114" s="202" t="s">
        <v>289</v>
      </c>
      <c r="C114" s="202" t="s">
        <v>290</v>
      </c>
      <c r="D114" s="214" t="s">
        <v>189</v>
      </c>
      <c r="E114" s="208">
        <v>215</v>
      </c>
      <c r="F114" s="208">
        <v>194</v>
      </c>
      <c r="G114" s="208">
        <v>158</v>
      </c>
      <c r="H114" s="202">
        <v>62</v>
      </c>
      <c r="I114" s="202">
        <v>121</v>
      </c>
      <c r="J114" s="205">
        <v>1.1850000000000001</v>
      </c>
      <c r="K114" s="206" t="s">
        <v>813</v>
      </c>
      <c r="L114" s="353">
        <v>2010.68</v>
      </c>
      <c r="M114" s="215" t="s">
        <v>190</v>
      </c>
      <c r="N114" s="484" t="s">
        <v>197</v>
      </c>
      <c r="O114" s="197"/>
      <c r="P114" s="216" t="s">
        <v>629</v>
      </c>
      <c r="Q114" s="216"/>
    </row>
    <row r="115" spans="1:17" s="240" customFormat="1">
      <c r="A115" s="202">
        <v>28</v>
      </c>
      <c r="B115" s="202" t="s">
        <v>89</v>
      </c>
      <c r="C115" s="202" t="s">
        <v>556</v>
      </c>
      <c r="D115" s="214" t="s">
        <v>189</v>
      </c>
      <c r="E115" s="208">
        <v>215</v>
      </c>
      <c r="F115" s="208">
        <v>194</v>
      </c>
      <c r="G115" s="208">
        <v>158</v>
      </c>
      <c r="H115" s="202">
        <v>62</v>
      </c>
      <c r="I115" s="202">
        <v>121</v>
      </c>
      <c r="J115" s="205">
        <v>1.1850000000000001</v>
      </c>
      <c r="K115" s="206" t="s">
        <v>813</v>
      </c>
      <c r="L115" s="353">
        <v>2435.66</v>
      </c>
      <c r="M115" s="215" t="s">
        <v>190</v>
      </c>
      <c r="N115" s="484" t="s">
        <v>197</v>
      </c>
      <c r="O115" s="197"/>
      <c r="P115" s="216" t="s">
        <v>629</v>
      </c>
      <c r="Q115" s="216"/>
    </row>
    <row r="116" spans="1:17" s="240" customFormat="1">
      <c r="A116" s="202">
        <v>29</v>
      </c>
      <c r="B116" s="202" t="s">
        <v>90</v>
      </c>
      <c r="C116" s="202" t="s">
        <v>555</v>
      </c>
      <c r="D116" s="214" t="s">
        <v>189</v>
      </c>
      <c r="E116" s="208">
        <v>215</v>
      </c>
      <c r="F116" s="208">
        <v>194</v>
      </c>
      <c r="G116" s="208">
        <v>158</v>
      </c>
      <c r="H116" s="202">
        <v>62</v>
      </c>
      <c r="I116" s="202">
        <v>121</v>
      </c>
      <c r="J116" s="205">
        <v>1.1850000000000001</v>
      </c>
      <c r="K116" s="206" t="s">
        <v>813</v>
      </c>
      <c r="L116" s="353">
        <v>2139.33</v>
      </c>
      <c r="M116" s="215" t="s">
        <v>190</v>
      </c>
      <c r="N116" s="484" t="s">
        <v>197</v>
      </c>
      <c r="O116" s="197"/>
      <c r="P116" s="216" t="s">
        <v>629</v>
      </c>
      <c r="Q116" s="216"/>
    </row>
    <row r="117" spans="1:17" s="240" customFormat="1">
      <c r="A117" s="202">
        <v>30</v>
      </c>
      <c r="B117" s="202" t="s">
        <v>719</v>
      </c>
      <c r="C117" s="202" t="s">
        <v>700</v>
      </c>
      <c r="D117" s="214" t="s">
        <v>189</v>
      </c>
      <c r="E117" s="208">
        <v>220</v>
      </c>
      <c r="F117" s="208">
        <v>199</v>
      </c>
      <c r="G117" s="208">
        <v>158</v>
      </c>
      <c r="H117" s="202">
        <v>62</v>
      </c>
      <c r="I117" s="202">
        <v>121</v>
      </c>
      <c r="J117" s="205">
        <v>1.1850000000000001</v>
      </c>
      <c r="K117" s="206" t="s">
        <v>813</v>
      </c>
      <c r="L117" s="353">
        <v>2359.85</v>
      </c>
      <c r="M117" s="215" t="s">
        <v>190</v>
      </c>
      <c r="N117" s="484" t="s">
        <v>197</v>
      </c>
      <c r="O117" s="197"/>
      <c r="P117" s="216" t="s">
        <v>629</v>
      </c>
      <c r="Q117" s="216"/>
    </row>
    <row r="118" spans="1:17" s="240" customFormat="1">
      <c r="A118" s="202">
        <v>31</v>
      </c>
      <c r="B118" s="202" t="s">
        <v>783</v>
      </c>
      <c r="C118" s="202" t="s">
        <v>785</v>
      </c>
      <c r="D118" s="214" t="s">
        <v>189</v>
      </c>
      <c r="E118" s="208">
        <v>220</v>
      </c>
      <c r="F118" s="208">
        <v>194</v>
      </c>
      <c r="G118" s="208">
        <v>158</v>
      </c>
      <c r="H118" s="202">
        <v>62</v>
      </c>
      <c r="I118" s="202">
        <v>121</v>
      </c>
      <c r="J118" s="205">
        <v>1.1850000000000001</v>
      </c>
      <c r="K118" s="206" t="s">
        <v>813</v>
      </c>
      <c r="L118" s="353">
        <v>2784.32</v>
      </c>
      <c r="M118" s="215" t="s">
        <v>190</v>
      </c>
      <c r="N118" s="484" t="s">
        <v>197</v>
      </c>
      <c r="O118" s="197"/>
      <c r="P118" s="216" t="s">
        <v>629</v>
      </c>
      <c r="Q118" s="216"/>
    </row>
    <row r="119" spans="1:17" s="240" customFormat="1">
      <c r="A119" s="202">
        <v>32</v>
      </c>
      <c r="B119" s="202" t="s">
        <v>784</v>
      </c>
      <c r="C119" s="202" t="s">
        <v>786</v>
      </c>
      <c r="D119" s="214" t="s">
        <v>189</v>
      </c>
      <c r="E119" s="208">
        <v>220</v>
      </c>
      <c r="F119" s="208">
        <v>199</v>
      </c>
      <c r="G119" s="208">
        <v>158</v>
      </c>
      <c r="H119" s="202">
        <v>62</v>
      </c>
      <c r="I119" s="202">
        <v>121</v>
      </c>
      <c r="J119" s="205">
        <v>1.1850000000000001</v>
      </c>
      <c r="K119" s="206" t="s">
        <v>813</v>
      </c>
      <c r="L119" s="353">
        <v>2487.0100000000002</v>
      </c>
      <c r="M119" s="215" t="s">
        <v>190</v>
      </c>
      <c r="N119" s="484" t="s">
        <v>197</v>
      </c>
      <c r="P119" s="216" t="s">
        <v>629</v>
      </c>
      <c r="Q119" s="216"/>
    </row>
    <row r="120" spans="1:17">
      <c r="A120" s="202"/>
      <c r="B120" s="202"/>
      <c r="C120" s="202"/>
      <c r="D120" s="214" t="s">
        <v>189</v>
      </c>
      <c r="E120" s="208"/>
      <c r="F120" s="208"/>
      <c r="G120" s="208"/>
      <c r="H120" s="202"/>
      <c r="I120" s="202"/>
      <c r="J120" s="205"/>
      <c r="K120" s="206" t="s">
        <v>813</v>
      </c>
      <c r="L120" s="353"/>
      <c r="M120" s="215" t="s">
        <v>190</v>
      </c>
      <c r="N120" s="484" t="s">
        <v>197</v>
      </c>
      <c r="P120" s="216"/>
      <c r="Q120" s="216"/>
    </row>
    <row r="121" spans="1:17">
      <c r="A121" s="202"/>
      <c r="B121" s="202"/>
      <c r="C121" s="202"/>
      <c r="D121" s="214" t="s">
        <v>189</v>
      </c>
      <c r="E121" s="208"/>
      <c r="F121" s="208"/>
      <c r="G121" s="208"/>
      <c r="H121" s="202"/>
      <c r="I121" s="202"/>
      <c r="J121" s="205"/>
      <c r="K121" s="206" t="s">
        <v>813</v>
      </c>
      <c r="L121" s="353"/>
      <c r="M121" s="215" t="s">
        <v>190</v>
      </c>
      <c r="N121" s="484" t="s">
        <v>197</v>
      </c>
      <c r="P121" s="216"/>
      <c r="Q121" s="216"/>
    </row>
    <row r="122" spans="1:17">
      <c r="A122" s="202"/>
      <c r="B122" s="202"/>
      <c r="C122" s="202"/>
      <c r="D122" s="214" t="s">
        <v>189</v>
      </c>
      <c r="E122" s="208"/>
      <c r="F122" s="208"/>
      <c r="G122" s="208"/>
      <c r="H122" s="202"/>
      <c r="I122" s="202"/>
      <c r="J122" s="205"/>
      <c r="K122" s="206" t="s">
        <v>813</v>
      </c>
      <c r="L122" s="353"/>
      <c r="M122" s="215" t="s">
        <v>190</v>
      </c>
      <c r="N122" s="484" t="s">
        <v>197</v>
      </c>
      <c r="O122" s="197"/>
      <c r="P122" s="216"/>
      <c r="Q122" s="216"/>
    </row>
    <row r="123" spans="1:17">
      <c r="A123" s="202"/>
      <c r="B123" s="202"/>
      <c r="C123" s="202"/>
      <c r="D123" s="214" t="s">
        <v>189</v>
      </c>
      <c r="E123" s="208"/>
      <c r="F123" s="208"/>
      <c r="G123" s="208"/>
      <c r="H123" s="202"/>
      <c r="I123" s="202"/>
      <c r="J123" s="205"/>
      <c r="K123" s="206" t="s">
        <v>813</v>
      </c>
      <c r="L123" s="353"/>
      <c r="M123" s="215" t="s">
        <v>190</v>
      </c>
      <c r="N123" s="484" t="s">
        <v>197</v>
      </c>
      <c r="O123" s="197"/>
      <c r="P123" s="216"/>
      <c r="Q123" s="216"/>
    </row>
    <row r="124" spans="1:17">
      <c r="A124" s="202"/>
      <c r="B124" s="202"/>
      <c r="C124" s="202"/>
      <c r="D124" s="214" t="s">
        <v>189</v>
      </c>
      <c r="E124" s="208"/>
      <c r="F124" s="208"/>
      <c r="G124" s="208"/>
      <c r="H124" s="202"/>
      <c r="I124" s="202"/>
      <c r="J124" s="205"/>
      <c r="K124" s="206" t="s">
        <v>813</v>
      </c>
      <c r="L124" s="353"/>
      <c r="M124" s="215" t="s">
        <v>190</v>
      </c>
      <c r="N124" s="484" t="s">
        <v>197</v>
      </c>
      <c r="O124" s="197"/>
      <c r="P124" s="216"/>
      <c r="Q124" s="216"/>
    </row>
    <row r="125" spans="1:17">
      <c r="A125" s="202"/>
      <c r="B125" s="202"/>
      <c r="C125" s="202"/>
      <c r="D125" s="214" t="s">
        <v>189</v>
      </c>
      <c r="E125" s="208"/>
      <c r="F125" s="208"/>
      <c r="G125" s="208"/>
      <c r="H125" s="202"/>
      <c r="I125" s="202"/>
      <c r="J125" s="205"/>
      <c r="K125" s="206" t="s">
        <v>813</v>
      </c>
      <c r="L125" s="353"/>
      <c r="M125" s="215" t="s">
        <v>190</v>
      </c>
      <c r="N125" s="484" t="s">
        <v>197</v>
      </c>
      <c r="O125" s="197"/>
      <c r="P125" s="216"/>
      <c r="Q125" s="216"/>
    </row>
    <row r="126" spans="1:17">
      <c r="A126" s="202"/>
      <c r="B126" s="202"/>
      <c r="C126" s="202"/>
      <c r="D126" s="214" t="s">
        <v>189</v>
      </c>
      <c r="E126" s="208"/>
      <c r="F126" s="208"/>
      <c r="G126" s="208"/>
      <c r="H126" s="202"/>
      <c r="I126" s="202"/>
      <c r="J126" s="205"/>
      <c r="K126" s="206" t="s">
        <v>813</v>
      </c>
      <c r="L126" s="353"/>
      <c r="M126" s="215" t="s">
        <v>190</v>
      </c>
      <c r="N126" s="484" t="s">
        <v>197</v>
      </c>
      <c r="P126" s="216"/>
      <c r="Q126" s="216"/>
    </row>
    <row r="127" spans="1:17">
      <c r="A127" s="202"/>
      <c r="B127" s="202"/>
      <c r="C127" s="202"/>
      <c r="D127" s="214" t="s">
        <v>189</v>
      </c>
      <c r="E127" s="208"/>
      <c r="F127" s="208"/>
      <c r="G127" s="208"/>
      <c r="H127" s="202"/>
      <c r="I127" s="202"/>
      <c r="J127" s="205"/>
      <c r="K127" s="206" t="s">
        <v>813</v>
      </c>
      <c r="L127" s="353"/>
      <c r="M127" s="215" t="s">
        <v>190</v>
      </c>
      <c r="N127" s="484" t="s">
        <v>197</v>
      </c>
      <c r="P127" s="216"/>
      <c r="Q127" s="216"/>
    </row>
    <row r="128" spans="1:17">
      <c r="A128" s="202"/>
      <c r="B128" s="202"/>
      <c r="C128" s="202"/>
      <c r="D128" s="214" t="s">
        <v>189</v>
      </c>
      <c r="E128" s="208"/>
      <c r="F128" s="208"/>
      <c r="G128" s="208"/>
      <c r="H128" s="202"/>
      <c r="I128" s="202"/>
      <c r="J128" s="205"/>
      <c r="K128" s="206" t="s">
        <v>813</v>
      </c>
      <c r="L128" s="353"/>
      <c r="M128" s="215" t="s">
        <v>190</v>
      </c>
      <c r="N128" s="484" t="s">
        <v>197</v>
      </c>
      <c r="O128" s="197"/>
      <c r="P128" s="216"/>
      <c r="Q128" s="216"/>
    </row>
    <row r="129" spans="1:17">
      <c r="A129" s="202"/>
      <c r="B129" s="202"/>
      <c r="C129" s="202"/>
      <c r="D129" s="214" t="s">
        <v>189</v>
      </c>
      <c r="E129" s="208"/>
      <c r="F129" s="208"/>
      <c r="G129" s="208"/>
      <c r="H129" s="202"/>
      <c r="I129" s="202"/>
      <c r="J129" s="205"/>
      <c r="K129" s="206" t="s">
        <v>813</v>
      </c>
      <c r="L129" s="353"/>
      <c r="M129" s="215" t="s">
        <v>190</v>
      </c>
      <c r="N129" s="484" t="s">
        <v>197</v>
      </c>
      <c r="P129" s="216"/>
      <c r="Q129" s="216"/>
    </row>
    <row r="130" spans="1:17" s="240" customFormat="1">
      <c r="A130" s="202">
        <v>1</v>
      </c>
      <c r="B130" s="202" t="s">
        <v>350</v>
      </c>
      <c r="C130" s="202" t="s">
        <v>351</v>
      </c>
      <c r="D130" s="214" t="s">
        <v>189</v>
      </c>
      <c r="E130" s="208">
        <v>267</v>
      </c>
      <c r="F130" s="208">
        <v>242</v>
      </c>
      <c r="G130" s="208">
        <v>160</v>
      </c>
      <c r="H130" s="202">
        <v>71</v>
      </c>
      <c r="I130" s="202">
        <v>131</v>
      </c>
      <c r="J130" s="205">
        <v>1.488</v>
      </c>
      <c r="K130" s="206" t="s">
        <v>813</v>
      </c>
      <c r="L130" s="353">
        <v>2302.7199999999998</v>
      </c>
      <c r="M130" s="215" t="s">
        <v>190</v>
      </c>
      <c r="N130" s="484" t="s">
        <v>197</v>
      </c>
      <c r="O130" s="197"/>
      <c r="P130" s="216" t="s">
        <v>628</v>
      </c>
      <c r="Q130" s="216"/>
    </row>
    <row r="131" spans="1:17" s="240" customFormat="1">
      <c r="A131" s="202">
        <v>2</v>
      </c>
      <c r="B131" s="202" t="s">
        <v>33</v>
      </c>
      <c r="C131" s="202" t="s">
        <v>36</v>
      </c>
      <c r="D131" s="214" t="s">
        <v>189</v>
      </c>
      <c r="E131" s="208">
        <v>267</v>
      </c>
      <c r="F131" s="208">
        <v>242</v>
      </c>
      <c r="G131" s="208">
        <v>160</v>
      </c>
      <c r="H131" s="202">
        <v>71</v>
      </c>
      <c r="I131" s="202">
        <v>131</v>
      </c>
      <c r="J131" s="205">
        <v>1.488</v>
      </c>
      <c r="K131" s="206" t="s">
        <v>813</v>
      </c>
      <c r="L131" s="353">
        <v>2344.4699999999998</v>
      </c>
      <c r="M131" s="215" t="s">
        <v>190</v>
      </c>
      <c r="N131" s="484" t="s">
        <v>197</v>
      </c>
      <c r="P131" s="216" t="s">
        <v>628</v>
      </c>
      <c r="Q131" s="216"/>
    </row>
    <row r="132" spans="1:17" s="240" customFormat="1">
      <c r="A132" s="202">
        <v>3</v>
      </c>
      <c r="B132" s="202" t="s">
        <v>390</v>
      </c>
      <c r="C132" s="202" t="s">
        <v>391</v>
      </c>
      <c r="D132" s="214" t="s">
        <v>189</v>
      </c>
      <c r="E132" s="208">
        <v>267</v>
      </c>
      <c r="F132" s="208">
        <v>242</v>
      </c>
      <c r="G132" s="208">
        <v>160</v>
      </c>
      <c r="H132" s="202">
        <v>71</v>
      </c>
      <c r="I132" s="202">
        <v>131</v>
      </c>
      <c r="J132" s="205">
        <v>1.488</v>
      </c>
      <c r="K132" s="206" t="s">
        <v>813</v>
      </c>
      <c r="L132" s="353">
        <v>2531</v>
      </c>
      <c r="M132" s="215" t="s">
        <v>190</v>
      </c>
      <c r="N132" s="484" t="s">
        <v>197</v>
      </c>
      <c r="O132" s="197"/>
      <c r="P132" s="216" t="s">
        <v>628</v>
      </c>
      <c r="Q132" s="216"/>
    </row>
    <row r="133" spans="1:17" s="240" customFormat="1">
      <c r="A133" s="202">
        <v>4</v>
      </c>
      <c r="B133" s="202" t="s">
        <v>26</v>
      </c>
      <c r="C133" s="202" t="s">
        <v>30</v>
      </c>
      <c r="D133" s="214" t="s">
        <v>189</v>
      </c>
      <c r="E133" s="208">
        <v>267</v>
      </c>
      <c r="F133" s="208">
        <v>242</v>
      </c>
      <c r="G133" s="208">
        <v>160</v>
      </c>
      <c r="H133" s="202">
        <v>71</v>
      </c>
      <c r="I133" s="202">
        <v>131</v>
      </c>
      <c r="J133" s="205">
        <v>1.488</v>
      </c>
      <c r="K133" s="206" t="s">
        <v>813</v>
      </c>
      <c r="L133" s="353">
        <v>2662.91</v>
      </c>
      <c r="M133" s="215" t="s">
        <v>190</v>
      </c>
      <c r="N133" s="484" t="s">
        <v>197</v>
      </c>
      <c r="O133" s="197"/>
      <c r="P133" s="216" t="s">
        <v>628</v>
      </c>
      <c r="Q133" s="216"/>
    </row>
    <row r="134" spans="1:17" s="240" customFormat="1">
      <c r="A134" s="202">
        <v>5</v>
      </c>
      <c r="B134" s="202" t="s">
        <v>27</v>
      </c>
      <c r="C134" s="202" t="s">
        <v>37</v>
      </c>
      <c r="D134" s="214" t="s">
        <v>189</v>
      </c>
      <c r="E134" s="208">
        <v>267</v>
      </c>
      <c r="F134" s="208">
        <v>242</v>
      </c>
      <c r="G134" s="208">
        <v>160</v>
      </c>
      <c r="H134" s="202">
        <v>71</v>
      </c>
      <c r="I134" s="202">
        <v>131</v>
      </c>
      <c r="J134" s="205">
        <v>1.488</v>
      </c>
      <c r="K134" s="206" t="s">
        <v>813</v>
      </c>
      <c r="L134" s="353">
        <v>2671.97</v>
      </c>
      <c r="M134" s="215" t="s">
        <v>190</v>
      </c>
      <c r="N134" s="484" t="s">
        <v>197</v>
      </c>
      <c r="O134" s="197"/>
      <c r="P134" s="216" t="s">
        <v>628</v>
      </c>
      <c r="Q134" s="216"/>
    </row>
    <row r="135" spans="1:17" s="240" customFormat="1">
      <c r="A135" s="202">
        <v>6</v>
      </c>
      <c r="B135" s="202" t="s">
        <v>479</v>
      </c>
      <c r="C135" s="202" t="s">
        <v>480</v>
      </c>
      <c r="D135" s="214" t="s">
        <v>189</v>
      </c>
      <c r="E135" s="208">
        <v>262</v>
      </c>
      <c r="F135" s="208">
        <v>237</v>
      </c>
      <c r="G135" s="208">
        <v>160</v>
      </c>
      <c r="H135" s="202">
        <v>71</v>
      </c>
      <c r="I135" s="202">
        <v>131</v>
      </c>
      <c r="J135" s="205">
        <v>1.488</v>
      </c>
      <c r="K135" s="206" t="s">
        <v>813</v>
      </c>
      <c r="L135" s="353">
        <v>2244.61</v>
      </c>
      <c r="M135" s="215" t="s">
        <v>190</v>
      </c>
      <c r="N135" s="484" t="s">
        <v>197</v>
      </c>
      <c r="O135" s="197"/>
      <c r="P135" s="216" t="s">
        <v>629</v>
      </c>
      <c r="Q135" s="216"/>
    </row>
    <row r="136" spans="1:17" s="240" customFormat="1">
      <c r="A136" s="202">
        <v>7</v>
      </c>
      <c r="B136" s="202" t="s">
        <v>481</v>
      </c>
      <c r="C136" s="202" t="s">
        <v>482</v>
      </c>
      <c r="D136" s="214" t="s">
        <v>189</v>
      </c>
      <c r="E136" s="208">
        <v>262</v>
      </c>
      <c r="F136" s="208">
        <v>237</v>
      </c>
      <c r="G136" s="208">
        <v>160</v>
      </c>
      <c r="H136" s="202">
        <v>71</v>
      </c>
      <c r="I136" s="202">
        <v>131</v>
      </c>
      <c r="J136" s="205">
        <v>1.488</v>
      </c>
      <c r="K136" s="206" t="s">
        <v>813</v>
      </c>
      <c r="L136" s="353">
        <v>2588.89</v>
      </c>
      <c r="M136" s="215" t="s">
        <v>190</v>
      </c>
      <c r="N136" s="484" t="s">
        <v>197</v>
      </c>
      <c r="O136" s="197"/>
      <c r="P136" s="216" t="s">
        <v>629</v>
      </c>
      <c r="Q136" s="216"/>
    </row>
    <row r="137" spans="1:17" s="240" customFormat="1">
      <c r="A137" s="202">
        <v>8</v>
      </c>
      <c r="B137" s="202" t="s">
        <v>483</v>
      </c>
      <c r="C137" s="202" t="s">
        <v>484</v>
      </c>
      <c r="D137" s="214" t="s">
        <v>189</v>
      </c>
      <c r="E137" s="208">
        <v>262</v>
      </c>
      <c r="F137" s="208">
        <v>237</v>
      </c>
      <c r="G137" s="208">
        <v>160</v>
      </c>
      <c r="H137" s="202">
        <v>71</v>
      </c>
      <c r="I137" s="202">
        <v>131</v>
      </c>
      <c r="J137" s="205">
        <v>1.488</v>
      </c>
      <c r="K137" s="206" t="s">
        <v>813</v>
      </c>
      <c r="L137" s="353">
        <v>2450.15</v>
      </c>
      <c r="M137" s="215" t="s">
        <v>190</v>
      </c>
      <c r="N137" s="484" t="s">
        <v>197</v>
      </c>
      <c r="O137" s="197"/>
      <c r="P137" s="216" t="s">
        <v>629</v>
      </c>
      <c r="Q137" s="216"/>
    </row>
    <row r="138" spans="1:17" s="240" customFormat="1">
      <c r="A138" s="202">
        <v>9</v>
      </c>
      <c r="B138" s="202" t="s">
        <v>485</v>
      </c>
      <c r="C138" s="202" t="s">
        <v>486</v>
      </c>
      <c r="D138" s="214" t="s">
        <v>189</v>
      </c>
      <c r="E138" s="208">
        <v>262</v>
      </c>
      <c r="F138" s="208">
        <v>237</v>
      </c>
      <c r="G138" s="208">
        <v>160</v>
      </c>
      <c r="H138" s="202">
        <v>71</v>
      </c>
      <c r="I138" s="202">
        <v>131</v>
      </c>
      <c r="J138" s="205">
        <v>1.488</v>
      </c>
      <c r="K138" s="206" t="s">
        <v>813</v>
      </c>
      <c r="L138" s="353">
        <v>2565.8200000000002</v>
      </c>
      <c r="M138" s="215" t="s">
        <v>190</v>
      </c>
      <c r="N138" s="484" t="s">
        <v>197</v>
      </c>
      <c r="O138" s="197"/>
      <c r="P138" s="216" t="s">
        <v>629</v>
      </c>
      <c r="Q138" s="216"/>
    </row>
    <row r="139" spans="1:17" s="240" customFormat="1">
      <c r="A139" s="202">
        <v>10</v>
      </c>
      <c r="B139" s="202" t="s">
        <v>487</v>
      </c>
      <c r="C139" s="202" t="s">
        <v>488</v>
      </c>
      <c r="D139" s="214" t="s">
        <v>189</v>
      </c>
      <c r="E139" s="208">
        <v>262</v>
      </c>
      <c r="F139" s="208">
        <v>237</v>
      </c>
      <c r="G139" s="208">
        <v>160</v>
      </c>
      <c r="H139" s="202">
        <v>71</v>
      </c>
      <c r="I139" s="202">
        <v>131</v>
      </c>
      <c r="J139" s="205">
        <v>1.488</v>
      </c>
      <c r="K139" s="206" t="s">
        <v>813</v>
      </c>
      <c r="L139" s="353">
        <v>2485.34</v>
      </c>
      <c r="M139" s="215" t="s">
        <v>190</v>
      </c>
      <c r="N139" s="484" t="s">
        <v>197</v>
      </c>
      <c r="O139" s="197"/>
      <c r="P139" s="216" t="s">
        <v>629</v>
      </c>
      <c r="Q139" s="216"/>
    </row>
    <row r="140" spans="1:17" s="240" customFormat="1">
      <c r="A140" s="202">
        <v>11</v>
      </c>
      <c r="B140" s="202" t="s">
        <v>691</v>
      </c>
      <c r="C140" s="202" t="s">
        <v>674</v>
      </c>
      <c r="D140" s="214" t="s">
        <v>189</v>
      </c>
      <c r="E140" s="208">
        <v>272</v>
      </c>
      <c r="F140" s="208">
        <v>247</v>
      </c>
      <c r="G140" s="208">
        <v>160</v>
      </c>
      <c r="H140" s="202">
        <v>71</v>
      </c>
      <c r="I140" s="202">
        <v>131</v>
      </c>
      <c r="J140" s="205">
        <v>1.488</v>
      </c>
      <c r="K140" s="206" t="s">
        <v>813</v>
      </c>
      <c r="L140" s="353">
        <v>2673.77</v>
      </c>
      <c r="M140" s="215" t="s">
        <v>190</v>
      </c>
      <c r="N140" s="484" t="s">
        <v>197</v>
      </c>
      <c r="O140" s="197"/>
      <c r="P140" s="216" t="s">
        <v>628</v>
      </c>
      <c r="Q140" s="216"/>
    </row>
    <row r="141" spans="1:17" s="240" customFormat="1">
      <c r="A141" s="202">
        <v>12</v>
      </c>
      <c r="B141" s="202" t="s">
        <v>765</v>
      </c>
      <c r="C141" s="202" t="s">
        <v>773</v>
      </c>
      <c r="D141" s="214" t="s">
        <v>189</v>
      </c>
      <c r="E141" s="208">
        <v>272</v>
      </c>
      <c r="F141" s="208">
        <v>247</v>
      </c>
      <c r="G141" s="208">
        <v>160</v>
      </c>
      <c r="H141" s="202">
        <v>71</v>
      </c>
      <c r="I141" s="202">
        <v>131</v>
      </c>
      <c r="J141" s="205">
        <v>1.488</v>
      </c>
      <c r="K141" s="206" t="s">
        <v>813</v>
      </c>
      <c r="L141" s="353">
        <v>2715.52</v>
      </c>
      <c r="M141" s="215" t="s">
        <v>190</v>
      </c>
      <c r="N141" s="484" t="s">
        <v>197</v>
      </c>
      <c r="O141" s="197"/>
      <c r="P141" s="216" t="s">
        <v>628</v>
      </c>
      <c r="Q141" s="216"/>
    </row>
    <row r="142" spans="1:17" s="240" customFormat="1">
      <c r="A142" s="202">
        <v>13</v>
      </c>
      <c r="B142" s="202" t="s">
        <v>767</v>
      </c>
      <c r="C142" s="202" t="s">
        <v>774</v>
      </c>
      <c r="D142" s="214" t="s">
        <v>189</v>
      </c>
      <c r="E142" s="208">
        <v>272</v>
      </c>
      <c r="F142" s="208">
        <v>247</v>
      </c>
      <c r="G142" s="208">
        <v>160</v>
      </c>
      <c r="H142" s="202">
        <v>71</v>
      </c>
      <c r="I142" s="202">
        <v>131</v>
      </c>
      <c r="J142" s="205">
        <v>1.488</v>
      </c>
      <c r="K142" s="206" t="s">
        <v>813</v>
      </c>
      <c r="L142" s="353">
        <v>3034.24</v>
      </c>
      <c r="M142" s="215" t="s">
        <v>190</v>
      </c>
      <c r="N142" s="484" t="s">
        <v>197</v>
      </c>
      <c r="O142" s="197"/>
      <c r="P142" s="216" t="s">
        <v>628</v>
      </c>
      <c r="Q142" s="216"/>
    </row>
    <row r="143" spans="1:17" s="240" customFormat="1">
      <c r="A143" s="202">
        <v>14</v>
      </c>
      <c r="B143" s="202" t="s">
        <v>766</v>
      </c>
      <c r="C143" s="202" t="s">
        <v>775</v>
      </c>
      <c r="D143" s="214" t="s">
        <v>189</v>
      </c>
      <c r="E143" s="208">
        <v>272</v>
      </c>
      <c r="F143" s="208">
        <v>247</v>
      </c>
      <c r="G143" s="208">
        <v>160</v>
      </c>
      <c r="H143" s="202">
        <v>71</v>
      </c>
      <c r="I143" s="202">
        <v>131</v>
      </c>
      <c r="J143" s="205">
        <v>1.488</v>
      </c>
      <c r="K143" s="206" t="s">
        <v>813</v>
      </c>
      <c r="L143" s="353">
        <v>3043.29</v>
      </c>
      <c r="M143" s="215" t="s">
        <v>190</v>
      </c>
      <c r="N143" s="484" t="s">
        <v>197</v>
      </c>
      <c r="O143" s="197"/>
      <c r="P143" s="216" t="s">
        <v>628</v>
      </c>
      <c r="Q143" s="216"/>
    </row>
    <row r="144" spans="1:17" s="240" customFormat="1">
      <c r="A144" s="202">
        <v>15</v>
      </c>
      <c r="B144" s="202" t="s">
        <v>661</v>
      </c>
      <c r="C144" s="202" t="s">
        <v>671</v>
      </c>
      <c r="D144" s="214" t="s">
        <v>189</v>
      </c>
      <c r="E144" s="208">
        <v>267</v>
      </c>
      <c r="F144" s="208">
        <v>247</v>
      </c>
      <c r="G144" s="208">
        <v>160</v>
      </c>
      <c r="H144" s="202">
        <v>71</v>
      </c>
      <c r="I144" s="202">
        <v>131</v>
      </c>
      <c r="J144" s="205">
        <v>1.488</v>
      </c>
      <c r="K144" s="206" t="s">
        <v>813</v>
      </c>
      <c r="L144" s="353">
        <v>2627.86</v>
      </c>
      <c r="M144" s="215" t="s">
        <v>190</v>
      </c>
      <c r="N144" s="484" t="s">
        <v>197</v>
      </c>
      <c r="O144" s="197"/>
      <c r="P144" s="216" t="s">
        <v>629</v>
      </c>
      <c r="Q144" s="216"/>
    </row>
    <row r="145" spans="1:17" s="235" customFormat="1">
      <c r="A145" s="202">
        <v>16</v>
      </c>
      <c r="B145" s="202" t="s">
        <v>672</v>
      </c>
      <c r="C145" s="202" t="s">
        <v>673</v>
      </c>
      <c r="D145" s="214" t="s">
        <v>189</v>
      </c>
      <c r="E145" s="208">
        <v>267</v>
      </c>
      <c r="F145" s="208">
        <v>242</v>
      </c>
      <c r="G145" s="208">
        <v>160</v>
      </c>
      <c r="H145" s="202">
        <v>71</v>
      </c>
      <c r="I145" s="202">
        <v>131</v>
      </c>
      <c r="J145" s="205">
        <v>1.488</v>
      </c>
      <c r="K145" s="206" t="s">
        <v>813</v>
      </c>
      <c r="L145" s="353">
        <v>2832.84</v>
      </c>
      <c r="M145" s="215" t="s">
        <v>190</v>
      </c>
      <c r="N145" s="484" t="s">
        <v>197</v>
      </c>
      <c r="O145" s="197"/>
      <c r="P145" s="216" t="s">
        <v>629</v>
      </c>
      <c r="Q145" s="216"/>
    </row>
    <row r="146" spans="1:17" s="235" customFormat="1">
      <c r="A146" s="202">
        <v>17</v>
      </c>
      <c r="B146" s="202" t="s">
        <v>800</v>
      </c>
      <c r="C146" s="202" t="s">
        <v>803</v>
      </c>
      <c r="D146" s="214" t="s">
        <v>189</v>
      </c>
      <c r="E146" s="208">
        <v>272</v>
      </c>
      <c r="F146" s="208">
        <v>247</v>
      </c>
      <c r="G146" s="208">
        <v>160</v>
      </c>
      <c r="H146" s="202">
        <v>71</v>
      </c>
      <c r="I146" s="202">
        <v>131</v>
      </c>
      <c r="J146" s="205">
        <v>1.488</v>
      </c>
      <c r="K146" s="206" t="s">
        <v>813</v>
      </c>
      <c r="L146" s="353">
        <v>2901.55</v>
      </c>
      <c r="M146" s="215" t="s">
        <v>190</v>
      </c>
      <c r="N146" s="484" t="s">
        <v>197</v>
      </c>
      <c r="O146" s="197"/>
      <c r="P146" s="216" t="s">
        <v>628</v>
      </c>
      <c r="Q146" s="216"/>
    </row>
    <row r="147" spans="1:17" s="235" customFormat="1">
      <c r="A147" s="202">
        <v>18</v>
      </c>
      <c r="B147" s="202" t="s">
        <v>748</v>
      </c>
      <c r="C147" s="202" t="s">
        <v>735</v>
      </c>
      <c r="D147" s="214" t="s">
        <v>189</v>
      </c>
      <c r="E147" s="208">
        <v>267</v>
      </c>
      <c r="F147" s="208">
        <v>242</v>
      </c>
      <c r="G147" s="208">
        <v>160</v>
      </c>
      <c r="H147" s="202">
        <v>71</v>
      </c>
      <c r="I147" s="202">
        <v>131</v>
      </c>
      <c r="J147" s="205">
        <v>1.488</v>
      </c>
      <c r="K147" s="206" t="s">
        <v>813</v>
      </c>
      <c r="L147" s="353">
        <v>2972.41</v>
      </c>
      <c r="M147" s="215" t="s">
        <v>190</v>
      </c>
      <c r="N147" s="484" t="s">
        <v>197</v>
      </c>
      <c r="O147" s="197"/>
      <c r="P147" s="216" t="s">
        <v>629</v>
      </c>
      <c r="Q147" s="216"/>
    </row>
    <row r="148" spans="1:17" s="235" customFormat="1">
      <c r="A148" s="202">
        <v>19</v>
      </c>
      <c r="B148" s="202" t="s">
        <v>757</v>
      </c>
      <c r="C148" s="202" t="s">
        <v>758</v>
      </c>
      <c r="D148" s="214" t="s">
        <v>189</v>
      </c>
      <c r="E148" s="208">
        <v>267</v>
      </c>
      <c r="F148" s="208">
        <v>247</v>
      </c>
      <c r="G148" s="208">
        <v>160</v>
      </c>
      <c r="H148" s="202">
        <v>71</v>
      </c>
      <c r="I148" s="202">
        <v>131</v>
      </c>
      <c r="J148" s="205">
        <v>1.488</v>
      </c>
      <c r="K148" s="206" t="s">
        <v>813</v>
      </c>
      <c r="L148" s="353">
        <v>2669.61</v>
      </c>
      <c r="M148" s="215" t="s">
        <v>190</v>
      </c>
      <c r="N148" s="484" t="s">
        <v>197</v>
      </c>
      <c r="O148" s="240"/>
      <c r="P148" s="216" t="s">
        <v>629</v>
      </c>
      <c r="Q148" s="216"/>
    </row>
    <row r="149" spans="1:17" s="235" customFormat="1">
      <c r="A149" s="202">
        <v>20</v>
      </c>
      <c r="B149" s="202" t="s">
        <v>753</v>
      </c>
      <c r="C149" s="202" t="s">
        <v>740</v>
      </c>
      <c r="D149" s="214" t="s">
        <v>189</v>
      </c>
      <c r="E149" s="208">
        <v>267</v>
      </c>
      <c r="F149" s="208">
        <v>242</v>
      </c>
      <c r="G149" s="208">
        <v>160</v>
      </c>
      <c r="H149" s="202">
        <v>71</v>
      </c>
      <c r="I149" s="202">
        <v>131</v>
      </c>
      <c r="J149" s="205">
        <v>1.488</v>
      </c>
      <c r="K149" s="206" t="s">
        <v>813</v>
      </c>
      <c r="L149" s="353">
        <v>2949.34</v>
      </c>
      <c r="M149" s="215" t="s">
        <v>190</v>
      </c>
      <c r="N149" s="484" t="s">
        <v>197</v>
      </c>
      <c r="O149" s="240"/>
      <c r="P149" s="216" t="s">
        <v>629</v>
      </c>
      <c r="Q149" s="216"/>
    </row>
    <row r="150" spans="1:17" s="235" customFormat="1">
      <c r="A150" s="202">
        <v>21</v>
      </c>
      <c r="B150" s="202" t="s">
        <v>751</v>
      </c>
      <c r="C150" s="202" t="s">
        <v>738</v>
      </c>
      <c r="D150" s="214" t="s">
        <v>189</v>
      </c>
      <c r="E150" s="208">
        <v>267</v>
      </c>
      <c r="F150" s="208">
        <v>242</v>
      </c>
      <c r="G150" s="208">
        <v>160</v>
      </c>
      <c r="H150" s="202">
        <v>71</v>
      </c>
      <c r="I150" s="202">
        <v>131</v>
      </c>
      <c r="J150" s="205">
        <v>1.488</v>
      </c>
      <c r="K150" s="206" t="s">
        <v>813</v>
      </c>
      <c r="L150" s="353">
        <v>2868.86</v>
      </c>
      <c r="M150" s="215" t="s">
        <v>190</v>
      </c>
      <c r="N150" s="484" t="s">
        <v>197</v>
      </c>
      <c r="O150" s="197"/>
      <c r="P150" s="216" t="s">
        <v>629</v>
      </c>
      <c r="Q150" s="216"/>
    </row>
    <row r="151" spans="1:17" s="235" customFormat="1">
      <c r="A151" s="202">
        <v>22</v>
      </c>
      <c r="B151" s="202" t="s">
        <v>550</v>
      </c>
      <c r="C151" s="202" t="s">
        <v>551</v>
      </c>
      <c r="D151" s="214" t="s">
        <v>189</v>
      </c>
      <c r="E151" s="208">
        <v>262</v>
      </c>
      <c r="F151" s="208">
        <v>237</v>
      </c>
      <c r="G151" s="208">
        <v>160</v>
      </c>
      <c r="H151" s="202">
        <v>71</v>
      </c>
      <c r="I151" s="202">
        <v>131</v>
      </c>
      <c r="J151" s="205">
        <v>1.488</v>
      </c>
      <c r="K151" s="206" t="s">
        <v>813</v>
      </c>
      <c r="L151" s="353">
        <v>2286.36</v>
      </c>
      <c r="M151" s="215" t="s">
        <v>190</v>
      </c>
      <c r="N151" s="484" t="s">
        <v>197</v>
      </c>
      <c r="O151" s="197"/>
      <c r="P151" s="216" t="s">
        <v>629</v>
      </c>
      <c r="Q151" s="216"/>
    </row>
    <row r="152" spans="1:17" s="235" customFormat="1">
      <c r="A152" s="202">
        <v>23</v>
      </c>
      <c r="B152" s="202" t="s">
        <v>552</v>
      </c>
      <c r="C152" s="202" t="s">
        <v>553</v>
      </c>
      <c r="D152" s="214" t="s">
        <v>189</v>
      </c>
      <c r="E152" s="208">
        <v>277</v>
      </c>
      <c r="F152" s="208">
        <v>250</v>
      </c>
      <c r="G152" s="208">
        <v>165</v>
      </c>
      <c r="H152" s="202">
        <v>72</v>
      </c>
      <c r="I152" s="202">
        <v>132</v>
      </c>
      <c r="J152" s="205">
        <v>1.5680000000000001</v>
      </c>
      <c r="K152" s="206" t="s">
        <v>813</v>
      </c>
      <c r="L152" s="353">
        <v>2593.11</v>
      </c>
      <c r="M152" s="215" t="s">
        <v>190</v>
      </c>
      <c r="N152" s="484" t="s">
        <v>197</v>
      </c>
      <c r="O152" s="197"/>
      <c r="P152" s="216" t="s">
        <v>629</v>
      </c>
      <c r="Q152" s="216"/>
    </row>
    <row r="153" spans="1:17" s="235" customFormat="1">
      <c r="A153" s="202">
        <v>24</v>
      </c>
      <c r="B153" s="202" t="s">
        <v>794</v>
      </c>
      <c r="C153" s="202" t="s">
        <v>797</v>
      </c>
      <c r="D153" s="214" t="s">
        <v>189</v>
      </c>
      <c r="E153" s="208">
        <v>277</v>
      </c>
      <c r="F153" s="208">
        <v>250</v>
      </c>
      <c r="G153" s="208">
        <v>165</v>
      </c>
      <c r="H153" s="202">
        <v>72</v>
      </c>
      <c r="I153" s="202">
        <v>132</v>
      </c>
      <c r="J153" s="205">
        <v>1.5680000000000001</v>
      </c>
      <c r="K153" s="206" t="s">
        <v>813</v>
      </c>
      <c r="L153" s="353">
        <v>3000.12</v>
      </c>
      <c r="M153" s="215" t="s">
        <v>190</v>
      </c>
      <c r="N153" s="484" t="s">
        <v>197</v>
      </c>
      <c r="O153" s="197"/>
      <c r="P153" s="216" t="s">
        <v>629</v>
      </c>
      <c r="Q153" s="216"/>
    </row>
    <row r="154" spans="1:17" s="235" customFormat="1">
      <c r="A154" s="202">
        <v>25</v>
      </c>
      <c r="B154" s="202" t="s">
        <v>291</v>
      </c>
      <c r="C154" s="202" t="s">
        <v>292</v>
      </c>
      <c r="D154" s="214" t="s">
        <v>189</v>
      </c>
      <c r="E154" s="208">
        <v>262</v>
      </c>
      <c r="F154" s="208">
        <v>237</v>
      </c>
      <c r="G154" s="208">
        <v>160</v>
      </c>
      <c r="H154" s="202">
        <v>71</v>
      </c>
      <c r="I154" s="202">
        <v>131</v>
      </c>
      <c r="J154" s="205">
        <v>1.488</v>
      </c>
      <c r="K154" s="206" t="s">
        <v>813</v>
      </c>
      <c r="L154" s="353">
        <v>2173.38</v>
      </c>
      <c r="M154" s="215" t="s">
        <v>190</v>
      </c>
      <c r="N154" s="484" t="s">
        <v>197</v>
      </c>
      <c r="O154" s="197"/>
      <c r="P154" s="216" t="s">
        <v>629</v>
      </c>
      <c r="Q154" s="216"/>
    </row>
    <row r="155" spans="1:17" s="235" customFormat="1">
      <c r="A155" s="202">
        <v>26</v>
      </c>
      <c r="B155" s="202" t="s">
        <v>720</v>
      </c>
      <c r="C155" s="202" t="s">
        <v>699</v>
      </c>
      <c r="D155" s="214" t="s">
        <v>189</v>
      </c>
      <c r="E155" s="208">
        <v>267</v>
      </c>
      <c r="F155" s="208">
        <v>242</v>
      </c>
      <c r="G155" s="208">
        <v>160</v>
      </c>
      <c r="H155" s="202">
        <v>71</v>
      </c>
      <c r="I155" s="202">
        <v>131</v>
      </c>
      <c r="J155" s="205">
        <v>1.488</v>
      </c>
      <c r="K155" s="206" t="s">
        <v>813</v>
      </c>
      <c r="L155" s="353">
        <v>2540.94</v>
      </c>
      <c r="M155" s="215" t="s">
        <v>190</v>
      </c>
      <c r="N155" s="484" t="s">
        <v>197</v>
      </c>
      <c r="O155" s="197"/>
      <c r="P155" s="216" t="s">
        <v>629</v>
      </c>
      <c r="Q155" s="216"/>
    </row>
    <row r="156" spans="1:17" s="235" customFormat="1">
      <c r="A156" s="202">
        <v>27</v>
      </c>
      <c r="B156" s="202" t="s">
        <v>624</v>
      </c>
      <c r="C156" s="202" t="s">
        <v>627</v>
      </c>
      <c r="D156" s="214" t="s">
        <v>189</v>
      </c>
      <c r="E156" s="208">
        <v>262</v>
      </c>
      <c r="F156" s="208">
        <v>237</v>
      </c>
      <c r="G156" s="208">
        <v>160</v>
      </c>
      <c r="H156" s="202">
        <v>71</v>
      </c>
      <c r="I156" s="202">
        <v>131</v>
      </c>
      <c r="J156" s="205">
        <v>1.488</v>
      </c>
      <c r="K156" s="206" t="s">
        <v>813</v>
      </c>
      <c r="L156" s="353">
        <v>2162.66</v>
      </c>
      <c r="M156" s="215" t="s">
        <v>190</v>
      </c>
      <c r="N156" s="484" t="s">
        <v>197</v>
      </c>
      <c r="O156" s="240"/>
      <c r="P156" s="216" t="s">
        <v>629</v>
      </c>
      <c r="Q156" s="216" t="s">
        <v>960</v>
      </c>
    </row>
    <row r="157" spans="1:17" s="235" customFormat="1">
      <c r="A157" s="202">
        <v>28</v>
      </c>
      <c r="B157" s="202" t="s">
        <v>625</v>
      </c>
      <c r="C157" s="202" t="s">
        <v>626</v>
      </c>
      <c r="D157" s="214" t="s">
        <v>189</v>
      </c>
      <c r="E157" s="208">
        <v>262</v>
      </c>
      <c r="F157" s="208">
        <v>237</v>
      </c>
      <c r="G157" s="208">
        <v>160</v>
      </c>
      <c r="H157" s="202">
        <v>71</v>
      </c>
      <c r="I157" s="202">
        <v>131</v>
      </c>
      <c r="J157" s="205">
        <v>1.488</v>
      </c>
      <c r="K157" s="206" t="s">
        <v>813</v>
      </c>
      <c r="L157" s="353">
        <v>2162.66</v>
      </c>
      <c r="M157" s="215" t="s">
        <v>190</v>
      </c>
      <c r="N157" s="484" t="s">
        <v>197</v>
      </c>
      <c r="O157" s="240"/>
      <c r="P157" s="216" t="s">
        <v>629</v>
      </c>
      <c r="Q157" s="216" t="s">
        <v>960</v>
      </c>
    </row>
    <row r="158" spans="1:17" s="235" customFormat="1">
      <c r="A158" s="202">
        <v>29</v>
      </c>
      <c r="B158" s="202" t="s">
        <v>301</v>
      </c>
      <c r="C158" s="202" t="s">
        <v>302</v>
      </c>
      <c r="D158" s="214" t="s">
        <v>189</v>
      </c>
      <c r="E158" s="208">
        <v>259</v>
      </c>
      <c r="F158" s="208">
        <v>239</v>
      </c>
      <c r="G158" s="208">
        <v>160</v>
      </c>
      <c r="H158" s="202">
        <v>71</v>
      </c>
      <c r="I158" s="202">
        <v>131</v>
      </c>
      <c r="J158" s="205">
        <v>1.488</v>
      </c>
      <c r="K158" s="206" t="s">
        <v>813</v>
      </c>
      <c r="L158" s="353">
        <v>0</v>
      </c>
      <c r="M158" s="215" t="s">
        <v>190</v>
      </c>
      <c r="N158" s="484" t="s">
        <v>197</v>
      </c>
      <c r="O158" s="197"/>
      <c r="P158" s="216" t="s">
        <v>629</v>
      </c>
      <c r="Q158" s="216"/>
    </row>
    <row r="159" spans="1:17" s="235" customFormat="1">
      <c r="A159" s="202">
        <v>30</v>
      </c>
      <c r="B159" s="202" t="s">
        <v>21</v>
      </c>
      <c r="C159" s="202" t="s">
        <v>22</v>
      </c>
      <c r="D159" s="214" t="s">
        <v>189</v>
      </c>
      <c r="E159" s="208">
        <v>266</v>
      </c>
      <c r="F159" s="208">
        <v>246</v>
      </c>
      <c r="G159" s="208">
        <v>160</v>
      </c>
      <c r="H159" s="202">
        <v>71</v>
      </c>
      <c r="I159" s="202">
        <v>131</v>
      </c>
      <c r="J159" s="205">
        <v>1.488</v>
      </c>
      <c r="K159" s="206" t="s">
        <v>813</v>
      </c>
      <c r="L159" s="353">
        <v>0</v>
      </c>
      <c r="M159" s="215" t="s">
        <v>190</v>
      </c>
      <c r="N159" s="484" t="s">
        <v>197</v>
      </c>
      <c r="O159" s="197"/>
      <c r="P159" s="216" t="s">
        <v>629</v>
      </c>
      <c r="Q159" s="216"/>
    </row>
    <row r="160" spans="1:17" s="240" customFormat="1">
      <c r="A160" s="202">
        <v>31</v>
      </c>
      <c r="B160" s="202" t="s">
        <v>238</v>
      </c>
      <c r="C160" s="202" t="s">
        <v>239</v>
      </c>
      <c r="D160" s="214" t="s">
        <v>189</v>
      </c>
      <c r="E160" s="208">
        <v>266</v>
      </c>
      <c r="F160" s="208">
        <v>246</v>
      </c>
      <c r="G160" s="208">
        <v>160</v>
      </c>
      <c r="H160" s="202">
        <v>71</v>
      </c>
      <c r="I160" s="202">
        <v>131</v>
      </c>
      <c r="J160" s="205">
        <v>1.488</v>
      </c>
      <c r="K160" s="206" t="s">
        <v>813</v>
      </c>
      <c r="L160" s="353">
        <v>2618.06</v>
      </c>
      <c r="M160" s="215" t="s">
        <v>190</v>
      </c>
      <c r="N160" s="484" t="s">
        <v>197</v>
      </c>
      <c r="O160" s="197"/>
      <c r="P160" s="216" t="s">
        <v>628</v>
      </c>
      <c r="Q160" s="216"/>
    </row>
    <row r="161" spans="1:17" s="240" customFormat="1">
      <c r="A161" s="202">
        <v>32</v>
      </c>
      <c r="B161" s="202" t="s">
        <v>240</v>
      </c>
      <c r="C161" s="202" t="s">
        <v>241</v>
      </c>
      <c r="D161" s="214" t="s">
        <v>189</v>
      </c>
      <c r="E161" s="208">
        <v>266</v>
      </c>
      <c r="F161" s="208">
        <v>246</v>
      </c>
      <c r="G161" s="208">
        <v>160</v>
      </c>
      <c r="H161" s="202">
        <v>71</v>
      </c>
      <c r="I161" s="202">
        <v>131</v>
      </c>
      <c r="J161" s="205">
        <v>1.488</v>
      </c>
      <c r="K161" s="206" t="s">
        <v>813</v>
      </c>
      <c r="L161" s="353">
        <v>2618.06</v>
      </c>
      <c r="M161" s="215" t="s">
        <v>190</v>
      </c>
      <c r="N161" s="484" t="s">
        <v>197</v>
      </c>
      <c r="O161" s="197"/>
      <c r="P161" s="216" t="s">
        <v>628</v>
      </c>
      <c r="Q161" s="216"/>
    </row>
    <row r="162" spans="1:17" s="235" customFormat="1">
      <c r="A162" s="202">
        <v>33</v>
      </c>
      <c r="B162" s="202" t="s">
        <v>693</v>
      </c>
      <c r="C162" s="202" t="s">
        <v>685</v>
      </c>
      <c r="D162" s="214" t="s">
        <v>189</v>
      </c>
      <c r="E162" s="208">
        <v>276</v>
      </c>
      <c r="F162" s="208">
        <v>256</v>
      </c>
      <c r="G162" s="208">
        <v>160</v>
      </c>
      <c r="H162" s="202">
        <v>71</v>
      </c>
      <c r="I162" s="202">
        <v>131</v>
      </c>
      <c r="J162" s="205">
        <v>1.488</v>
      </c>
      <c r="K162" s="206" t="s">
        <v>813</v>
      </c>
      <c r="L162" s="353">
        <v>2978.04</v>
      </c>
      <c r="M162" s="215" t="s">
        <v>190</v>
      </c>
      <c r="N162" s="484" t="s">
        <v>197</v>
      </c>
      <c r="O162" s="197"/>
      <c r="P162" s="216" t="s">
        <v>628</v>
      </c>
      <c r="Q162" s="216"/>
    </row>
    <row r="163" spans="1:17" s="235" customFormat="1">
      <c r="A163" s="202">
        <v>34</v>
      </c>
      <c r="B163" s="202" t="s">
        <v>692</v>
      </c>
      <c r="C163" s="202" t="s">
        <v>684</v>
      </c>
      <c r="D163" s="214" t="s">
        <v>189</v>
      </c>
      <c r="E163" s="208">
        <v>276</v>
      </c>
      <c r="F163" s="208">
        <v>256</v>
      </c>
      <c r="G163" s="208">
        <v>160</v>
      </c>
      <c r="H163" s="202">
        <v>71</v>
      </c>
      <c r="I163" s="202">
        <v>131</v>
      </c>
      <c r="J163" s="205">
        <v>1.488</v>
      </c>
      <c r="K163" s="206" t="s">
        <v>813</v>
      </c>
      <c r="L163" s="353">
        <v>2978.04</v>
      </c>
      <c r="M163" s="215" t="s">
        <v>190</v>
      </c>
      <c r="N163" s="484" t="s">
        <v>197</v>
      </c>
      <c r="O163" s="197"/>
      <c r="P163" s="216" t="s">
        <v>628</v>
      </c>
      <c r="Q163" s="216"/>
    </row>
    <row r="164" spans="1:17" s="240" customFormat="1">
      <c r="A164" s="202">
        <v>35</v>
      </c>
      <c r="B164" s="202" t="s">
        <v>789</v>
      </c>
      <c r="C164" s="202" t="s">
        <v>811</v>
      </c>
      <c r="D164" s="214" t="s">
        <v>189</v>
      </c>
      <c r="E164" s="208">
        <v>276</v>
      </c>
      <c r="F164" s="208">
        <v>258</v>
      </c>
      <c r="G164" s="208">
        <v>160</v>
      </c>
      <c r="H164" s="202">
        <v>71</v>
      </c>
      <c r="I164" s="202">
        <v>131</v>
      </c>
      <c r="J164" s="205">
        <v>1.488</v>
      </c>
      <c r="K164" s="206" t="s">
        <v>813</v>
      </c>
      <c r="L164" s="353">
        <v>2989.1</v>
      </c>
      <c r="M164" s="215" t="s">
        <v>190</v>
      </c>
      <c r="N164" s="484" t="s">
        <v>197</v>
      </c>
      <c r="P164" s="216" t="s">
        <v>628</v>
      </c>
      <c r="Q164" s="216"/>
    </row>
    <row r="165" spans="1:17" s="235" customFormat="1">
      <c r="A165" s="202">
        <v>36</v>
      </c>
      <c r="B165" s="202" t="s">
        <v>707</v>
      </c>
      <c r="C165" s="202" t="s">
        <v>706</v>
      </c>
      <c r="D165" s="214" t="s">
        <v>189</v>
      </c>
      <c r="E165" s="208">
        <v>276</v>
      </c>
      <c r="F165" s="208">
        <v>256</v>
      </c>
      <c r="G165" s="208">
        <v>160</v>
      </c>
      <c r="H165" s="202">
        <v>71</v>
      </c>
      <c r="I165" s="202">
        <v>131</v>
      </c>
      <c r="J165" s="205">
        <v>1.488</v>
      </c>
      <c r="K165" s="206" t="s">
        <v>813</v>
      </c>
      <c r="L165" s="353">
        <v>2978.63</v>
      </c>
      <c r="M165" s="215" t="s">
        <v>190</v>
      </c>
      <c r="N165" s="484" t="s">
        <v>197</v>
      </c>
      <c r="O165" s="197"/>
      <c r="P165" s="216" t="s">
        <v>628</v>
      </c>
      <c r="Q165" s="216"/>
    </row>
    <row r="166" spans="1:17" s="235" customFormat="1">
      <c r="A166" s="202">
        <v>37</v>
      </c>
      <c r="B166" s="202" t="s">
        <v>410</v>
      </c>
      <c r="C166" s="202" t="s">
        <v>411</v>
      </c>
      <c r="D166" s="214" t="s">
        <v>189</v>
      </c>
      <c r="E166" s="208">
        <v>266</v>
      </c>
      <c r="F166" s="208">
        <v>246</v>
      </c>
      <c r="G166" s="208">
        <v>160</v>
      </c>
      <c r="H166" s="202">
        <v>71</v>
      </c>
      <c r="I166" s="202">
        <v>131</v>
      </c>
      <c r="J166" s="205">
        <v>1.488</v>
      </c>
      <c r="K166" s="206" t="s">
        <v>813</v>
      </c>
      <c r="L166" s="353">
        <v>2658.38</v>
      </c>
      <c r="M166" s="215" t="s">
        <v>190</v>
      </c>
      <c r="N166" s="484" t="s">
        <v>197</v>
      </c>
      <c r="O166" s="197"/>
      <c r="P166" s="216" t="s">
        <v>628</v>
      </c>
      <c r="Q166" s="216"/>
    </row>
    <row r="167" spans="1:17" s="235" customFormat="1">
      <c r="A167" s="202">
        <v>38</v>
      </c>
      <c r="B167" s="202" t="s">
        <v>412</v>
      </c>
      <c r="C167" s="202" t="s">
        <v>461</v>
      </c>
      <c r="D167" s="214" t="s">
        <v>189</v>
      </c>
      <c r="E167" s="208">
        <v>266</v>
      </c>
      <c r="F167" s="208">
        <v>246</v>
      </c>
      <c r="G167" s="208">
        <v>160</v>
      </c>
      <c r="H167" s="202">
        <v>71</v>
      </c>
      <c r="I167" s="202">
        <v>131</v>
      </c>
      <c r="J167" s="205">
        <v>1.488</v>
      </c>
      <c r="K167" s="206" t="s">
        <v>813</v>
      </c>
      <c r="L167" s="353">
        <v>2658.11</v>
      </c>
      <c r="M167" s="215" t="s">
        <v>190</v>
      </c>
      <c r="N167" s="484" t="s">
        <v>197</v>
      </c>
      <c r="O167" s="197"/>
      <c r="P167" s="216" t="s">
        <v>628</v>
      </c>
      <c r="Q167" s="216"/>
    </row>
    <row r="168" spans="1:17" s="235" customFormat="1">
      <c r="A168" s="202">
        <v>39</v>
      </c>
      <c r="B168" s="202" t="s">
        <v>293</v>
      </c>
      <c r="C168" s="202" t="s">
        <v>294</v>
      </c>
      <c r="D168" s="214" t="s">
        <v>189</v>
      </c>
      <c r="E168" s="208">
        <v>266</v>
      </c>
      <c r="F168" s="208">
        <v>246</v>
      </c>
      <c r="G168" s="208">
        <v>160</v>
      </c>
      <c r="H168" s="202">
        <v>71</v>
      </c>
      <c r="I168" s="202">
        <v>131</v>
      </c>
      <c r="J168" s="205">
        <v>1.488</v>
      </c>
      <c r="K168" s="206" t="s">
        <v>813</v>
      </c>
      <c r="L168" s="353">
        <v>2895.95</v>
      </c>
      <c r="M168" s="215" t="s">
        <v>190</v>
      </c>
      <c r="N168" s="484" t="s">
        <v>197</v>
      </c>
      <c r="O168" s="197"/>
      <c r="P168" s="216" t="s">
        <v>628</v>
      </c>
      <c r="Q168" s="216"/>
    </row>
    <row r="169" spans="1:17" s="235" customFormat="1">
      <c r="A169" s="202">
        <v>40</v>
      </c>
      <c r="B169" s="202" t="s">
        <v>295</v>
      </c>
      <c r="C169" s="202" t="s">
        <v>296</v>
      </c>
      <c r="D169" s="214" t="s">
        <v>189</v>
      </c>
      <c r="E169" s="208">
        <v>266</v>
      </c>
      <c r="F169" s="208">
        <v>246</v>
      </c>
      <c r="G169" s="208">
        <v>160</v>
      </c>
      <c r="H169" s="202">
        <v>71</v>
      </c>
      <c r="I169" s="202">
        <v>131</v>
      </c>
      <c r="J169" s="205">
        <v>1.488</v>
      </c>
      <c r="K169" s="206" t="s">
        <v>813</v>
      </c>
      <c r="L169" s="353">
        <v>2895.95</v>
      </c>
      <c r="M169" s="215" t="s">
        <v>190</v>
      </c>
      <c r="N169" s="484" t="s">
        <v>197</v>
      </c>
      <c r="O169" s="197"/>
      <c r="P169" s="216" t="s">
        <v>628</v>
      </c>
      <c r="Q169" s="216"/>
    </row>
    <row r="170" spans="1:17" s="235" customFormat="1">
      <c r="A170" s="202">
        <v>41</v>
      </c>
      <c r="B170" s="202" t="s">
        <v>297</v>
      </c>
      <c r="C170" s="202" t="s">
        <v>298</v>
      </c>
      <c r="D170" s="214" t="s">
        <v>189</v>
      </c>
      <c r="E170" s="208">
        <v>266</v>
      </c>
      <c r="F170" s="208">
        <v>246</v>
      </c>
      <c r="G170" s="208">
        <v>160</v>
      </c>
      <c r="H170" s="202">
        <v>71</v>
      </c>
      <c r="I170" s="202">
        <v>131</v>
      </c>
      <c r="J170" s="205">
        <v>1.488</v>
      </c>
      <c r="K170" s="206" t="s">
        <v>813</v>
      </c>
      <c r="L170" s="353">
        <v>2846.44</v>
      </c>
      <c r="M170" s="215" t="s">
        <v>190</v>
      </c>
      <c r="N170" s="484" t="s">
        <v>197</v>
      </c>
      <c r="O170" s="197"/>
      <c r="P170" s="216" t="s">
        <v>628</v>
      </c>
      <c r="Q170" s="216"/>
    </row>
    <row r="171" spans="1:17" s="235" customFormat="1">
      <c r="A171" s="202">
        <v>42</v>
      </c>
      <c r="B171" s="202" t="s">
        <v>299</v>
      </c>
      <c r="C171" s="202" t="s">
        <v>300</v>
      </c>
      <c r="D171" s="214" t="s">
        <v>189</v>
      </c>
      <c r="E171" s="208">
        <v>266</v>
      </c>
      <c r="F171" s="208">
        <v>246</v>
      </c>
      <c r="G171" s="208">
        <v>160</v>
      </c>
      <c r="H171" s="202">
        <v>71</v>
      </c>
      <c r="I171" s="202">
        <v>131</v>
      </c>
      <c r="J171" s="205">
        <v>1.488</v>
      </c>
      <c r="K171" s="206" t="s">
        <v>813</v>
      </c>
      <c r="L171" s="353">
        <v>2846.56</v>
      </c>
      <c r="M171" s="215" t="s">
        <v>190</v>
      </c>
      <c r="N171" s="484" t="s">
        <v>197</v>
      </c>
      <c r="O171" s="197"/>
      <c r="P171" s="216" t="s">
        <v>628</v>
      </c>
      <c r="Q171" s="216"/>
    </row>
    <row r="172" spans="1:17" s="235" customFormat="1">
      <c r="A172" s="202">
        <v>43</v>
      </c>
      <c r="B172" s="202" t="s">
        <v>242</v>
      </c>
      <c r="C172" s="202" t="s">
        <v>243</v>
      </c>
      <c r="D172" s="214" t="s">
        <v>189</v>
      </c>
      <c r="E172" s="208">
        <v>266</v>
      </c>
      <c r="F172" s="208">
        <v>246</v>
      </c>
      <c r="G172" s="208">
        <v>160</v>
      </c>
      <c r="H172" s="202">
        <v>71</v>
      </c>
      <c r="I172" s="202">
        <v>131</v>
      </c>
      <c r="J172" s="205">
        <v>1.488</v>
      </c>
      <c r="K172" s="206" t="s">
        <v>813</v>
      </c>
      <c r="L172" s="353">
        <v>3015.47</v>
      </c>
      <c r="M172" s="215" t="s">
        <v>190</v>
      </c>
      <c r="N172" s="484" t="s">
        <v>197</v>
      </c>
      <c r="O172" s="197"/>
      <c r="P172" s="216" t="s">
        <v>628</v>
      </c>
      <c r="Q172" s="216"/>
    </row>
    <row r="173" spans="1:17" s="235" customFormat="1">
      <c r="A173" s="202">
        <v>44</v>
      </c>
      <c r="B173" s="202" t="s">
        <v>244</v>
      </c>
      <c r="C173" s="202" t="s">
        <v>245</v>
      </c>
      <c r="D173" s="214" t="s">
        <v>189</v>
      </c>
      <c r="E173" s="208">
        <v>266</v>
      </c>
      <c r="F173" s="208">
        <v>246</v>
      </c>
      <c r="G173" s="208">
        <v>160</v>
      </c>
      <c r="H173" s="202">
        <v>71</v>
      </c>
      <c r="I173" s="202">
        <v>131</v>
      </c>
      <c r="J173" s="205">
        <v>1.488</v>
      </c>
      <c r="K173" s="206" t="s">
        <v>813</v>
      </c>
      <c r="L173" s="353">
        <v>3015.47</v>
      </c>
      <c r="M173" s="215" t="s">
        <v>190</v>
      </c>
      <c r="N173" s="484" t="s">
        <v>197</v>
      </c>
      <c r="O173" s="197"/>
      <c r="P173" s="216"/>
      <c r="Q173" s="216"/>
    </row>
    <row r="174" spans="1:17" s="235" customFormat="1">
      <c r="A174" s="202">
        <v>45</v>
      </c>
      <c r="B174" s="202" t="s">
        <v>825</v>
      </c>
      <c r="C174" s="202" t="s">
        <v>827</v>
      </c>
      <c r="D174" s="214" t="s">
        <v>189</v>
      </c>
      <c r="E174" s="208">
        <v>276</v>
      </c>
      <c r="F174" s="208">
        <v>256</v>
      </c>
      <c r="G174" s="208">
        <v>160</v>
      </c>
      <c r="H174" s="202">
        <v>71</v>
      </c>
      <c r="I174" s="202">
        <v>131</v>
      </c>
      <c r="J174" s="205">
        <v>1.488</v>
      </c>
      <c r="K174" s="206" t="s">
        <v>813</v>
      </c>
      <c r="L174" s="353">
        <v>3249.51</v>
      </c>
      <c r="M174" s="215" t="s">
        <v>190</v>
      </c>
      <c r="N174" s="484" t="s">
        <v>197</v>
      </c>
      <c r="O174" s="197"/>
      <c r="P174" s="216" t="s">
        <v>628</v>
      </c>
      <c r="Q174" s="216"/>
    </row>
    <row r="175" spans="1:17" s="235" customFormat="1">
      <c r="A175" s="202">
        <v>46</v>
      </c>
      <c r="B175" s="202" t="s">
        <v>828</v>
      </c>
      <c r="C175" s="202" t="s">
        <v>829</v>
      </c>
      <c r="D175" s="214" t="s">
        <v>189</v>
      </c>
      <c r="E175" s="208">
        <v>276</v>
      </c>
      <c r="F175" s="208">
        <v>256</v>
      </c>
      <c r="G175" s="208">
        <v>160</v>
      </c>
      <c r="H175" s="202">
        <v>71</v>
      </c>
      <c r="I175" s="202">
        <v>131</v>
      </c>
      <c r="J175" s="205">
        <v>1.488</v>
      </c>
      <c r="K175" s="206" t="s">
        <v>813</v>
      </c>
      <c r="L175" s="353">
        <v>3019.49</v>
      </c>
      <c r="M175" s="215" t="s">
        <v>190</v>
      </c>
      <c r="N175" s="484" t="s">
        <v>197</v>
      </c>
      <c r="O175" s="197"/>
      <c r="P175" s="216" t="s">
        <v>628</v>
      </c>
      <c r="Q175" s="216"/>
    </row>
    <row r="176" spans="1:17" s="235" customFormat="1">
      <c r="A176" s="202">
        <v>47</v>
      </c>
      <c r="B176" s="202" t="s">
        <v>834</v>
      </c>
      <c r="C176" s="202" t="s">
        <v>835</v>
      </c>
      <c r="D176" s="214" t="s">
        <v>189</v>
      </c>
      <c r="E176" s="208">
        <v>276</v>
      </c>
      <c r="F176" s="208">
        <v>256</v>
      </c>
      <c r="G176" s="208">
        <v>160</v>
      </c>
      <c r="H176" s="202">
        <v>71</v>
      </c>
      <c r="I176" s="202">
        <v>131</v>
      </c>
      <c r="J176" s="205">
        <v>1.488</v>
      </c>
      <c r="K176" s="206" t="s">
        <v>813</v>
      </c>
      <c r="L176" s="353">
        <v>3248.92</v>
      </c>
      <c r="M176" s="215" t="s">
        <v>190</v>
      </c>
      <c r="N176" s="484" t="s">
        <v>197</v>
      </c>
      <c r="O176" s="197"/>
      <c r="P176" s="216" t="s">
        <v>628</v>
      </c>
      <c r="Q176" s="216"/>
    </row>
    <row r="177" spans="1:17" s="530" customFormat="1">
      <c r="A177" s="520">
        <v>31</v>
      </c>
      <c r="B177" s="520" t="s">
        <v>238</v>
      </c>
      <c r="C177" s="520" t="s">
        <v>961</v>
      </c>
      <c r="D177" s="521" t="s">
        <v>189</v>
      </c>
      <c r="E177" s="522">
        <v>250</v>
      </c>
      <c r="F177" s="522">
        <v>237</v>
      </c>
      <c r="G177" s="522">
        <v>160</v>
      </c>
      <c r="H177" s="520">
        <v>71</v>
      </c>
      <c r="I177" s="520">
        <v>131</v>
      </c>
      <c r="J177" s="523">
        <v>1.343</v>
      </c>
      <c r="K177" s="524" t="s">
        <v>813</v>
      </c>
      <c r="L177" s="525">
        <v>2589.08</v>
      </c>
      <c r="M177" s="526" t="s">
        <v>190</v>
      </c>
      <c r="N177" s="527" t="s">
        <v>197</v>
      </c>
      <c r="O177" s="528"/>
      <c r="P177" s="529" t="s">
        <v>629</v>
      </c>
      <c r="Q177" s="529" t="s">
        <v>960</v>
      </c>
    </row>
    <row r="178" spans="1:17" s="530" customFormat="1">
      <c r="A178" s="520">
        <v>32</v>
      </c>
      <c r="B178" s="520" t="s">
        <v>240</v>
      </c>
      <c r="C178" s="520" t="s">
        <v>962</v>
      </c>
      <c r="D178" s="521" t="s">
        <v>189</v>
      </c>
      <c r="E178" s="522">
        <v>250</v>
      </c>
      <c r="F178" s="522">
        <v>237</v>
      </c>
      <c r="G178" s="522">
        <v>160</v>
      </c>
      <c r="H178" s="520">
        <v>71</v>
      </c>
      <c r="I178" s="520">
        <v>131</v>
      </c>
      <c r="J178" s="523">
        <v>1.343</v>
      </c>
      <c r="K178" s="524" t="s">
        <v>813</v>
      </c>
      <c r="L178" s="525">
        <v>2589.08</v>
      </c>
      <c r="M178" s="526" t="s">
        <v>190</v>
      </c>
      <c r="N178" s="527" t="s">
        <v>197</v>
      </c>
      <c r="O178" s="528"/>
      <c r="P178" s="529" t="s">
        <v>629</v>
      </c>
      <c r="Q178" s="529" t="s">
        <v>960</v>
      </c>
    </row>
    <row r="179" spans="1:17" s="235" customFormat="1">
      <c r="A179" s="202"/>
      <c r="B179" s="202"/>
      <c r="C179" s="202"/>
      <c r="D179" s="214" t="s">
        <v>189</v>
      </c>
      <c r="E179" s="208"/>
      <c r="F179" s="208"/>
      <c r="G179" s="208"/>
      <c r="H179" s="202"/>
      <c r="I179" s="202"/>
      <c r="J179" s="205"/>
      <c r="K179" s="206" t="s">
        <v>813</v>
      </c>
      <c r="L179" s="353"/>
      <c r="M179" s="215" t="s">
        <v>190</v>
      </c>
      <c r="N179" s="484" t="s">
        <v>197</v>
      </c>
      <c r="O179" s="197"/>
      <c r="P179" s="216"/>
      <c r="Q179" s="216"/>
    </row>
    <row r="180" spans="1:17" s="235" customFormat="1">
      <c r="A180" s="202"/>
      <c r="B180" s="202"/>
      <c r="C180" s="202"/>
      <c r="D180" s="214" t="s">
        <v>189</v>
      </c>
      <c r="E180" s="208"/>
      <c r="F180" s="208"/>
      <c r="G180" s="208"/>
      <c r="H180" s="202"/>
      <c r="I180" s="202"/>
      <c r="J180" s="205"/>
      <c r="K180" s="206" t="s">
        <v>813</v>
      </c>
      <c r="L180" s="353"/>
      <c r="M180" s="215" t="s">
        <v>190</v>
      </c>
      <c r="N180" s="484" t="s">
        <v>197</v>
      </c>
      <c r="O180" s="197"/>
      <c r="P180" s="216"/>
      <c r="Q180" s="216"/>
    </row>
    <row r="181" spans="1:17" s="235" customFormat="1">
      <c r="A181" s="202"/>
      <c r="B181" s="202"/>
      <c r="C181" s="202"/>
      <c r="D181" s="214" t="s">
        <v>189</v>
      </c>
      <c r="E181" s="208"/>
      <c r="F181" s="208"/>
      <c r="G181" s="208"/>
      <c r="H181" s="202"/>
      <c r="I181" s="202"/>
      <c r="J181" s="205"/>
      <c r="K181" s="206" t="s">
        <v>813</v>
      </c>
      <c r="L181" s="353"/>
      <c r="M181" s="215" t="s">
        <v>190</v>
      </c>
      <c r="N181" s="484" t="s">
        <v>197</v>
      </c>
      <c r="O181" s="197"/>
      <c r="P181" s="216"/>
      <c r="Q181" s="216"/>
    </row>
    <row r="182" spans="1:17" s="235" customFormat="1">
      <c r="A182" s="202"/>
      <c r="B182" s="202"/>
      <c r="C182" s="202"/>
      <c r="D182" s="214" t="s">
        <v>189</v>
      </c>
      <c r="E182" s="208"/>
      <c r="F182" s="208"/>
      <c r="G182" s="208"/>
      <c r="H182" s="202"/>
      <c r="I182" s="202"/>
      <c r="J182" s="205"/>
      <c r="K182" s="206" t="s">
        <v>813</v>
      </c>
      <c r="L182" s="353"/>
      <c r="M182" s="215" t="s">
        <v>190</v>
      </c>
      <c r="N182" s="484" t="s">
        <v>197</v>
      </c>
      <c r="O182" s="197"/>
      <c r="P182" s="216"/>
      <c r="Q182" s="216"/>
    </row>
    <row r="183" spans="1:17" s="235" customFormat="1">
      <c r="A183" s="202"/>
      <c r="B183" s="202"/>
      <c r="C183" s="202"/>
      <c r="D183" s="214" t="s">
        <v>189</v>
      </c>
      <c r="E183" s="208"/>
      <c r="F183" s="208"/>
      <c r="G183" s="208"/>
      <c r="H183" s="202"/>
      <c r="I183" s="202"/>
      <c r="J183" s="205"/>
      <c r="K183" s="206" t="s">
        <v>813</v>
      </c>
      <c r="L183" s="353"/>
      <c r="M183" s="215" t="s">
        <v>190</v>
      </c>
      <c r="N183" s="484" t="s">
        <v>197</v>
      </c>
      <c r="O183" s="197"/>
      <c r="P183" s="216"/>
      <c r="Q183" s="216"/>
    </row>
    <row r="184" spans="1:17" s="235" customFormat="1">
      <c r="A184" s="202"/>
      <c r="B184" s="202"/>
      <c r="C184" s="202"/>
      <c r="D184" s="214" t="s">
        <v>189</v>
      </c>
      <c r="E184" s="208"/>
      <c r="F184" s="208"/>
      <c r="G184" s="208"/>
      <c r="H184" s="202"/>
      <c r="I184" s="202"/>
      <c r="J184" s="205"/>
      <c r="K184" s="206" t="s">
        <v>813</v>
      </c>
      <c r="L184" s="353"/>
      <c r="M184" s="215" t="s">
        <v>190</v>
      </c>
      <c r="N184" s="484" t="s">
        <v>197</v>
      </c>
      <c r="O184" s="197"/>
      <c r="P184" s="216"/>
      <c r="Q184" s="216"/>
    </row>
    <row r="185" spans="1:17" s="235" customFormat="1">
      <c r="A185" s="202"/>
      <c r="B185" s="202"/>
      <c r="C185" s="202"/>
      <c r="D185" s="214" t="s">
        <v>189</v>
      </c>
      <c r="E185" s="208"/>
      <c r="F185" s="208"/>
      <c r="G185" s="208"/>
      <c r="H185" s="202"/>
      <c r="I185" s="202"/>
      <c r="J185" s="205"/>
      <c r="K185" s="206" t="s">
        <v>813</v>
      </c>
      <c r="L185" s="353"/>
      <c r="M185" s="215" t="s">
        <v>190</v>
      </c>
      <c r="N185" s="484" t="s">
        <v>197</v>
      </c>
      <c r="O185" s="197"/>
      <c r="P185" s="216"/>
      <c r="Q185" s="216"/>
    </row>
    <row r="186" spans="1:17" s="235" customFormat="1">
      <c r="A186" s="202"/>
      <c r="B186" s="202"/>
      <c r="C186" s="202"/>
      <c r="D186" s="214" t="s">
        <v>189</v>
      </c>
      <c r="E186" s="208"/>
      <c r="F186" s="208"/>
      <c r="G186" s="208"/>
      <c r="H186" s="202"/>
      <c r="I186" s="202"/>
      <c r="J186" s="205"/>
      <c r="K186" s="206" t="s">
        <v>813</v>
      </c>
      <c r="L186" s="353"/>
      <c r="M186" s="215" t="s">
        <v>190</v>
      </c>
      <c r="N186" s="484" t="s">
        <v>197</v>
      </c>
      <c r="O186" s="197"/>
      <c r="P186" s="216"/>
      <c r="Q186" s="216"/>
    </row>
    <row r="187" spans="1:17" s="235" customFormat="1">
      <c r="A187" s="202"/>
      <c r="B187" s="202"/>
      <c r="C187" s="202"/>
      <c r="D187" s="214" t="s">
        <v>189</v>
      </c>
      <c r="E187" s="208"/>
      <c r="F187" s="208"/>
      <c r="G187" s="208"/>
      <c r="H187" s="202"/>
      <c r="I187" s="202"/>
      <c r="J187" s="205"/>
      <c r="K187" s="206" t="s">
        <v>813</v>
      </c>
      <c r="L187" s="353"/>
      <c r="M187" s="215" t="s">
        <v>190</v>
      </c>
      <c r="N187" s="484" t="s">
        <v>197</v>
      </c>
      <c r="O187" s="197"/>
      <c r="P187" s="216"/>
      <c r="Q187" s="216"/>
    </row>
    <row r="188" spans="1:17" s="235" customFormat="1">
      <c r="A188" s="202"/>
      <c r="B188" s="202"/>
      <c r="C188" s="202"/>
      <c r="D188" s="214" t="s">
        <v>189</v>
      </c>
      <c r="E188" s="208"/>
      <c r="F188" s="208"/>
      <c r="G188" s="208"/>
      <c r="H188" s="202"/>
      <c r="I188" s="202"/>
      <c r="J188" s="205"/>
      <c r="K188" s="206" t="s">
        <v>813</v>
      </c>
      <c r="L188" s="353"/>
      <c r="M188" s="215" t="s">
        <v>190</v>
      </c>
      <c r="N188" s="484" t="s">
        <v>197</v>
      </c>
      <c r="O188" s="197"/>
      <c r="P188" s="216"/>
      <c r="Q188" s="216"/>
    </row>
    <row r="189" spans="1:17" s="235" customFormat="1">
      <c r="A189" s="202"/>
      <c r="B189" s="202"/>
      <c r="C189" s="202"/>
      <c r="D189" s="214" t="s">
        <v>189</v>
      </c>
      <c r="E189" s="208"/>
      <c r="F189" s="208"/>
      <c r="G189" s="208"/>
      <c r="H189" s="202"/>
      <c r="I189" s="202"/>
      <c r="J189" s="205"/>
      <c r="K189" s="206" t="s">
        <v>813</v>
      </c>
      <c r="L189" s="353"/>
      <c r="M189" s="215" t="s">
        <v>190</v>
      </c>
      <c r="N189" s="484" t="s">
        <v>197</v>
      </c>
      <c r="O189" s="197"/>
      <c r="P189" s="216"/>
      <c r="Q189" s="216"/>
    </row>
    <row r="190" spans="1:17" s="235" customFormat="1">
      <c r="A190" s="202">
        <v>1</v>
      </c>
      <c r="B190" s="202" t="s">
        <v>338</v>
      </c>
      <c r="C190" s="202" t="s">
        <v>339</v>
      </c>
      <c r="D190" s="214" t="s">
        <v>189</v>
      </c>
      <c r="E190" s="208">
        <v>260</v>
      </c>
      <c r="F190" s="208">
        <v>235</v>
      </c>
      <c r="G190" s="208">
        <v>162</v>
      </c>
      <c r="H190" s="202">
        <v>70</v>
      </c>
      <c r="I190" s="202">
        <v>124</v>
      </c>
      <c r="J190" s="205">
        <v>1.407</v>
      </c>
      <c r="K190" s="206" t="s">
        <v>813</v>
      </c>
      <c r="L190" s="353">
        <v>0</v>
      </c>
      <c r="M190" s="215" t="s">
        <v>190</v>
      </c>
      <c r="N190" s="484" t="s">
        <v>197</v>
      </c>
      <c r="O190" s="197"/>
      <c r="P190" s="216" t="s">
        <v>628</v>
      </c>
      <c r="Q190" s="216"/>
    </row>
    <row r="191" spans="1:17" s="235" customFormat="1">
      <c r="A191" s="202">
        <v>2</v>
      </c>
      <c r="B191" s="202" t="s">
        <v>340</v>
      </c>
      <c r="C191" s="202" t="s">
        <v>341</v>
      </c>
      <c r="D191" s="214" t="s">
        <v>189</v>
      </c>
      <c r="E191" s="208">
        <v>260</v>
      </c>
      <c r="F191" s="208">
        <v>235</v>
      </c>
      <c r="G191" s="208">
        <v>162</v>
      </c>
      <c r="H191" s="202">
        <v>70</v>
      </c>
      <c r="I191" s="202">
        <v>124</v>
      </c>
      <c r="J191" s="205">
        <v>1.407</v>
      </c>
      <c r="K191" s="206" t="s">
        <v>813</v>
      </c>
      <c r="L191" s="353">
        <v>0</v>
      </c>
      <c r="M191" s="215" t="s">
        <v>190</v>
      </c>
      <c r="N191" s="484" t="s">
        <v>197</v>
      </c>
      <c r="O191" s="197"/>
      <c r="P191" s="216" t="s">
        <v>628</v>
      </c>
      <c r="Q191" s="216"/>
    </row>
    <row r="192" spans="1:17" s="235" customFormat="1">
      <c r="A192" s="202">
        <v>3</v>
      </c>
      <c r="B192" s="202" t="s">
        <v>342</v>
      </c>
      <c r="C192" s="202" t="s">
        <v>343</v>
      </c>
      <c r="D192" s="214" t="s">
        <v>189</v>
      </c>
      <c r="E192" s="208">
        <v>260</v>
      </c>
      <c r="F192" s="208">
        <v>235</v>
      </c>
      <c r="G192" s="208">
        <v>162</v>
      </c>
      <c r="H192" s="202">
        <v>70</v>
      </c>
      <c r="I192" s="202">
        <v>124</v>
      </c>
      <c r="J192" s="205">
        <v>1.407</v>
      </c>
      <c r="K192" s="206" t="s">
        <v>813</v>
      </c>
      <c r="L192" s="353">
        <v>0</v>
      </c>
      <c r="M192" s="215" t="s">
        <v>190</v>
      </c>
      <c r="N192" s="484" t="s">
        <v>197</v>
      </c>
      <c r="O192" s="197"/>
      <c r="P192" s="216" t="s">
        <v>628</v>
      </c>
      <c r="Q192" s="216"/>
    </row>
    <row r="193" spans="1:17" s="235" customFormat="1">
      <c r="A193" s="202">
        <v>4</v>
      </c>
      <c r="B193" s="202" t="s">
        <v>278</v>
      </c>
      <c r="C193" s="202" t="s">
        <v>279</v>
      </c>
      <c r="D193" s="214" t="s">
        <v>189</v>
      </c>
      <c r="E193" s="208">
        <v>238</v>
      </c>
      <c r="F193" s="208">
        <v>216</v>
      </c>
      <c r="G193" s="208">
        <v>163</v>
      </c>
      <c r="H193" s="202">
        <v>65</v>
      </c>
      <c r="I193" s="202">
        <v>124</v>
      </c>
      <c r="J193" s="205">
        <v>1.3140000000000001</v>
      </c>
      <c r="K193" s="206" t="s">
        <v>813</v>
      </c>
      <c r="L193" s="353">
        <v>2268.35</v>
      </c>
      <c r="M193" s="215" t="s">
        <v>190</v>
      </c>
      <c r="N193" s="484" t="s">
        <v>197</v>
      </c>
      <c r="O193" s="197"/>
      <c r="P193" s="216" t="s">
        <v>629</v>
      </c>
      <c r="Q193" s="216"/>
    </row>
    <row r="194" spans="1:17" s="235" customFormat="1">
      <c r="A194" s="202">
        <v>5</v>
      </c>
      <c r="B194" s="202" t="s">
        <v>280</v>
      </c>
      <c r="C194" s="202" t="s">
        <v>281</v>
      </c>
      <c r="D194" s="214" t="s">
        <v>189</v>
      </c>
      <c r="E194" s="208">
        <v>238</v>
      </c>
      <c r="F194" s="208">
        <v>216</v>
      </c>
      <c r="G194" s="208">
        <v>163</v>
      </c>
      <c r="H194" s="202">
        <v>65</v>
      </c>
      <c r="I194" s="202">
        <v>124</v>
      </c>
      <c r="J194" s="205">
        <v>1.3140000000000001</v>
      </c>
      <c r="K194" s="206" t="s">
        <v>813</v>
      </c>
      <c r="L194" s="353">
        <v>2312.42</v>
      </c>
      <c r="M194" s="215" t="s">
        <v>190</v>
      </c>
      <c r="N194" s="484" t="s">
        <v>197</v>
      </c>
      <c r="O194" s="240"/>
      <c r="P194" s="216" t="s">
        <v>629</v>
      </c>
      <c r="Q194" s="216"/>
    </row>
    <row r="195" spans="1:17" s="235" customFormat="1">
      <c r="A195" s="202">
        <v>6</v>
      </c>
      <c r="B195" s="202" t="s">
        <v>711</v>
      </c>
      <c r="C195" s="202" t="s">
        <v>715</v>
      </c>
      <c r="D195" s="214" t="s">
        <v>189</v>
      </c>
      <c r="E195" s="208">
        <v>238</v>
      </c>
      <c r="F195" s="208">
        <v>216</v>
      </c>
      <c r="G195" s="208">
        <v>163</v>
      </c>
      <c r="H195" s="202">
        <v>65</v>
      </c>
      <c r="I195" s="202">
        <v>124</v>
      </c>
      <c r="J195" s="205">
        <v>1.3140000000000001</v>
      </c>
      <c r="K195" s="206" t="s">
        <v>813</v>
      </c>
      <c r="L195" s="353">
        <v>2209.64</v>
      </c>
      <c r="M195" s="215" t="s">
        <v>190</v>
      </c>
      <c r="N195" s="484" t="s">
        <v>197</v>
      </c>
      <c r="O195" s="240"/>
      <c r="P195" s="216" t="s">
        <v>629</v>
      </c>
      <c r="Q195" s="216" t="s">
        <v>960</v>
      </c>
    </row>
    <row r="196" spans="1:17" s="235" customFormat="1">
      <c r="A196" s="202">
        <v>7</v>
      </c>
      <c r="B196" s="202" t="s">
        <v>712</v>
      </c>
      <c r="C196" s="202" t="s">
        <v>716</v>
      </c>
      <c r="D196" s="214" t="s">
        <v>189</v>
      </c>
      <c r="E196" s="208">
        <v>238</v>
      </c>
      <c r="F196" s="208">
        <v>216</v>
      </c>
      <c r="G196" s="208">
        <v>163</v>
      </c>
      <c r="H196" s="202">
        <v>65</v>
      </c>
      <c r="I196" s="202">
        <v>124</v>
      </c>
      <c r="J196" s="205">
        <v>1.3140000000000001</v>
      </c>
      <c r="K196" s="206" t="s">
        <v>813</v>
      </c>
      <c r="L196" s="353">
        <v>2209.64</v>
      </c>
      <c r="M196" s="215" t="s">
        <v>190</v>
      </c>
      <c r="N196" s="484" t="s">
        <v>197</v>
      </c>
      <c r="O196" s="240"/>
      <c r="P196" s="216" t="s">
        <v>629</v>
      </c>
      <c r="Q196" s="216" t="s">
        <v>960</v>
      </c>
    </row>
    <row r="197" spans="1:17" s="235" customFormat="1">
      <c r="A197" s="202">
        <v>8</v>
      </c>
      <c r="B197" s="202" t="s">
        <v>282</v>
      </c>
      <c r="C197" s="202" t="s">
        <v>283</v>
      </c>
      <c r="D197" s="214" t="s">
        <v>189</v>
      </c>
      <c r="E197" s="208">
        <v>238</v>
      </c>
      <c r="F197" s="208">
        <v>216</v>
      </c>
      <c r="G197" s="208">
        <v>163</v>
      </c>
      <c r="H197" s="202">
        <v>65</v>
      </c>
      <c r="I197" s="202">
        <v>124</v>
      </c>
      <c r="J197" s="205">
        <v>1.3140000000000001</v>
      </c>
      <c r="K197" s="206" t="s">
        <v>813</v>
      </c>
      <c r="L197" s="353">
        <v>2401.4899999999998</v>
      </c>
      <c r="M197" s="215" t="s">
        <v>190</v>
      </c>
      <c r="N197" s="484" t="s">
        <v>197</v>
      </c>
      <c r="O197" s="240"/>
      <c r="P197" s="216" t="s">
        <v>629</v>
      </c>
      <c r="Q197" s="216"/>
    </row>
    <row r="198" spans="1:17" s="235" customFormat="1">
      <c r="A198" s="202">
        <v>9</v>
      </c>
      <c r="B198" s="202" t="s">
        <v>270</v>
      </c>
      <c r="C198" s="202" t="s">
        <v>271</v>
      </c>
      <c r="D198" s="214" t="s">
        <v>189</v>
      </c>
      <c r="E198" s="208">
        <v>254</v>
      </c>
      <c r="F198" s="208">
        <v>229</v>
      </c>
      <c r="G198" s="208">
        <v>163</v>
      </c>
      <c r="H198" s="202">
        <v>70</v>
      </c>
      <c r="I198" s="202">
        <v>130</v>
      </c>
      <c r="J198" s="205">
        <v>1.484</v>
      </c>
      <c r="K198" s="206" t="s">
        <v>813</v>
      </c>
      <c r="L198" s="353">
        <v>2511.65</v>
      </c>
      <c r="M198" s="215" t="s">
        <v>190</v>
      </c>
      <c r="N198" s="484" t="s">
        <v>197</v>
      </c>
      <c r="O198" s="197"/>
      <c r="P198" s="216" t="s">
        <v>629</v>
      </c>
      <c r="Q198" s="216"/>
    </row>
    <row r="199" spans="1:17" s="235" customFormat="1">
      <c r="A199" s="202">
        <v>10</v>
      </c>
      <c r="B199" s="202" t="s">
        <v>272</v>
      </c>
      <c r="C199" s="202" t="s">
        <v>273</v>
      </c>
      <c r="D199" s="214" t="s">
        <v>189</v>
      </c>
      <c r="E199" s="208">
        <v>254</v>
      </c>
      <c r="F199" s="208">
        <v>229</v>
      </c>
      <c r="G199" s="208">
        <v>163</v>
      </c>
      <c r="H199" s="202">
        <v>70</v>
      </c>
      <c r="I199" s="202">
        <v>130</v>
      </c>
      <c r="J199" s="205">
        <v>1.484</v>
      </c>
      <c r="K199" s="206" t="s">
        <v>813</v>
      </c>
      <c r="L199" s="353">
        <v>2555.37</v>
      </c>
      <c r="M199" s="215" t="s">
        <v>190</v>
      </c>
      <c r="N199" s="484" t="s">
        <v>197</v>
      </c>
      <c r="O199" s="197"/>
      <c r="P199" s="216" t="s">
        <v>629</v>
      </c>
      <c r="Q199" s="216"/>
    </row>
    <row r="200" spans="1:17" s="240" customFormat="1">
      <c r="A200" s="202">
        <v>11</v>
      </c>
      <c r="B200" s="202" t="s">
        <v>713</v>
      </c>
      <c r="C200" s="202" t="s">
        <v>717</v>
      </c>
      <c r="D200" s="214" t="s">
        <v>189</v>
      </c>
      <c r="E200" s="208">
        <v>254</v>
      </c>
      <c r="F200" s="208">
        <v>229</v>
      </c>
      <c r="G200" s="208">
        <v>163</v>
      </c>
      <c r="H200" s="202">
        <v>70</v>
      </c>
      <c r="I200" s="202">
        <v>130</v>
      </c>
      <c r="J200" s="205">
        <v>1.484</v>
      </c>
      <c r="K200" s="206" t="s">
        <v>813</v>
      </c>
      <c r="L200" s="353">
        <v>2438.41</v>
      </c>
      <c r="M200" s="215" t="s">
        <v>190</v>
      </c>
      <c r="N200" s="484" t="s">
        <v>197</v>
      </c>
      <c r="O200" s="197"/>
      <c r="P200" s="216" t="s">
        <v>629</v>
      </c>
      <c r="Q200" s="216" t="s">
        <v>960</v>
      </c>
    </row>
    <row r="201" spans="1:17" s="240" customFormat="1">
      <c r="A201" s="202">
        <v>12</v>
      </c>
      <c r="B201" s="202" t="s">
        <v>714</v>
      </c>
      <c r="C201" s="202" t="s">
        <v>718</v>
      </c>
      <c r="D201" s="214" t="s">
        <v>189</v>
      </c>
      <c r="E201" s="208">
        <v>254</v>
      </c>
      <c r="F201" s="208">
        <v>229</v>
      </c>
      <c r="G201" s="208">
        <v>163</v>
      </c>
      <c r="H201" s="202">
        <v>70</v>
      </c>
      <c r="I201" s="202">
        <v>130</v>
      </c>
      <c r="J201" s="205">
        <v>1.484</v>
      </c>
      <c r="K201" s="206" t="s">
        <v>813</v>
      </c>
      <c r="L201" s="353">
        <v>2438.41</v>
      </c>
      <c r="M201" s="215" t="s">
        <v>190</v>
      </c>
      <c r="N201" s="484" t="s">
        <v>197</v>
      </c>
      <c r="O201" s="197"/>
      <c r="P201" s="216" t="s">
        <v>629</v>
      </c>
      <c r="Q201" s="216" t="s">
        <v>960</v>
      </c>
    </row>
    <row r="202" spans="1:17" s="240" customFormat="1">
      <c r="A202" s="202">
        <v>13</v>
      </c>
      <c r="B202" s="202" t="s">
        <v>274</v>
      </c>
      <c r="C202" s="202" t="s">
        <v>275</v>
      </c>
      <c r="D202" s="214" t="s">
        <v>189</v>
      </c>
      <c r="E202" s="208">
        <v>254</v>
      </c>
      <c r="F202" s="208">
        <v>229</v>
      </c>
      <c r="G202" s="208">
        <v>163</v>
      </c>
      <c r="H202" s="202">
        <v>70</v>
      </c>
      <c r="I202" s="202">
        <v>130</v>
      </c>
      <c r="J202" s="205">
        <v>1.484</v>
      </c>
      <c r="K202" s="206" t="s">
        <v>813</v>
      </c>
      <c r="L202" s="353">
        <v>2653.84</v>
      </c>
      <c r="M202" s="215" t="s">
        <v>190</v>
      </c>
      <c r="N202" s="484" t="s">
        <v>197</v>
      </c>
      <c r="O202" s="197"/>
      <c r="P202" s="216" t="s">
        <v>629</v>
      </c>
      <c r="Q202" s="216"/>
    </row>
    <row r="203" spans="1:17" s="240" customFormat="1">
      <c r="A203" s="202">
        <v>14</v>
      </c>
      <c r="B203" s="202" t="s">
        <v>307</v>
      </c>
      <c r="C203" s="202" t="s">
        <v>308</v>
      </c>
      <c r="D203" s="214" t="s">
        <v>189</v>
      </c>
      <c r="E203" s="208">
        <v>254</v>
      </c>
      <c r="F203" s="208">
        <v>229</v>
      </c>
      <c r="G203" s="208">
        <v>163</v>
      </c>
      <c r="H203" s="202">
        <v>70</v>
      </c>
      <c r="I203" s="202">
        <v>130</v>
      </c>
      <c r="J203" s="205">
        <v>1.484</v>
      </c>
      <c r="K203" s="206" t="s">
        <v>813</v>
      </c>
      <c r="L203" s="353">
        <v>2560.27</v>
      </c>
      <c r="M203" s="215" t="s">
        <v>190</v>
      </c>
      <c r="N203" s="484" t="s">
        <v>197</v>
      </c>
      <c r="O203" s="197"/>
      <c r="P203" s="216" t="s">
        <v>629</v>
      </c>
      <c r="Q203" s="216"/>
    </row>
    <row r="204" spans="1:17" s="235" customFormat="1">
      <c r="A204" s="202">
        <v>15</v>
      </c>
      <c r="B204" s="202" t="s">
        <v>724</v>
      </c>
      <c r="C204" s="202" t="s">
        <v>725</v>
      </c>
      <c r="D204" s="214" t="s">
        <v>189</v>
      </c>
      <c r="E204" s="208">
        <v>259</v>
      </c>
      <c r="F204" s="208">
        <v>234</v>
      </c>
      <c r="G204" s="208">
        <v>163</v>
      </c>
      <c r="H204" s="202">
        <v>70</v>
      </c>
      <c r="I204" s="202">
        <v>130</v>
      </c>
      <c r="J204" s="205">
        <v>1.484</v>
      </c>
      <c r="K204" s="206" t="s">
        <v>813</v>
      </c>
      <c r="L204" s="353">
        <v>2969.83</v>
      </c>
      <c r="M204" s="215" t="s">
        <v>190</v>
      </c>
      <c r="N204" s="484" t="s">
        <v>197</v>
      </c>
      <c r="O204" s="197"/>
      <c r="P204" s="216" t="s">
        <v>629</v>
      </c>
      <c r="Q204" s="216"/>
    </row>
    <row r="205" spans="1:17" s="240" customFormat="1">
      <c r="A205" s="202">
        <v>16</v>
      </c>
      <c r="B205" s="202" t="s">
        <v>284</v>
      </c>
      <c r="C205" s="202" t="s">
        <v>285</v>
      </c>
      <c r="D205" s="214" t="s">
        <v>189</v>
      </c>
      <c r="E205" s="208">
        <v>238</v>
      </c>
      <c r="F205" s="208">
        <v>216</v>
      </c>
      <c r="G205" s="208">
        <v>163</v>
      </c>
      <c r="H205" s="202">
        <v>65</v>
      </c>
      <c r="I205" s="202">
        <v>124</v>
      </c>
      <c r="J205" s="205">
        <v>1.3140000000000001</v>
      </c>
      <c r="K205" s="206" t="s">
        <v>813</v>
      </c>
      <c r="L205" s="353">
        <v>2442.09</v>
      </c>
      <c r="M205" s="215" t="s">
        <v>190</v>
      </c>
      <c r="N205" s="484" t="s">
        <v>197</v>
      </c>
      <c r="O205" s="197"/>
      <c r="P205" s="216" t="s">
        <v>629</v>
      </c>
      <c r="Q205" s="216"/>
    </row>
    <row r="206" spans="1:17" s="240" customFormat="1">
      <c r="A206" s="202">
        <v>17</v>
      </c>
      <c r="B206" s="202" t="s">
        <v>276</v>
      </c>
      <c r="C206" s="202" t="s">
        <v>277</v>
      </c>
      <c r="D206" s="214" t="s">
        <v>189</v>
      </c>
      <c r="E206" s="208">
        <v>254</v>
      </c>
      <c r="F206" s="208">
        <v>229</v>
      </c>
      <c r="G206" s="208">
        <v>163</v>
      </c>
      <c r="H206" s="202">
        <v>70</v>
      </c>
      <c r="I206" s="202">
        <v>130</v>
      </c>
      <c r="J206" s="205">
        <v>1.484</v>
      </c>
      <c r="K206" s="206" t="s">
        <v>813</v>
      </c>
      <c r="L206" s="353">
        <v>2697.53</v>
      </c>
      <c r="M206" s="215" t="s">
        <v>190</v>
      </c>
      <c r="N206" s="484" t="s">
        <v>197</v>
      </c>
      <c r="O206" s="197"/>
      <c r="P206" s="216" t="s">
        <v>629</v>
      </c>
      <c r="Q206" s="216"/>
    </row>
    <row r="207" spans="1:17" s="240" customFormat="1">
      <c r="A207" s="202">
        <v>18</v>
      </c>
      <c r="B207" s="202" t="s">
        <v>676</v>
      </c>
      <c r="C207" s="202" t="s">
        <v>680</v>
      </c>
      <c r="D207" s="214" t="s">
        <v>189</v>
      </c>
      <c r="E207" s="208">
        <v>238</v>
      </c>
      <c r="F207" s="208">
        <v>216</v>
      </c>
      <c r="G207" s="208">
        <v>163</v>
      </c>
      <c r="H207" s="202">
        <v>65</v>
      </c>
      <c r="I207" s="202">
        <v>124</v>
      </c>
      <c r="J207" s="205">
        <v>1.3140000000000001</v>
      </c>
      <c r="K207" s="206" t="s">
        <v>813</v>
      </c>
      <c r="L207" s="353">
        <v>2665.96</v>
      </c>
      <c r="M207" s="215" t="s">
        <v>190</v>
      </c>
      <c r="N207" s="484" t="s">
        <v>197</v>
      </c>
      <c r="O207" s="197"/>
      <c r="P207" s="216" t="s">
        <v>629</v>
      </c>
      <c r="Q207" s="216"/>
    </row>
    <row r="208" spans="1:17" s="240" customFormat="1">
      <c r="A208" s="202">
        <v>19</v>
      </c>
      <c r="B208" s="202" t="s">
        <v>723</v>
      </c>
      <c r="C208" s="202" t="s">
        <v>726</v>
      </c>
      <c r="D208" s="214" t="s">
        <v>189</v>
      </c>
      <c r="E208" s="208">
        <v>243</v>
      </c>
      <c r="F208" s="208">
        <v>221</v>
      </c>
      <c r="G208" s="208">
        <v>163</v>
      </c>
      <c r="H208" s="202">
        <v>65</v>
      </c>
      <c r="I208" s="202">
        <v>124</v>
      </c>
      <c r="J208" s="205">
        <v>1.3140000000000001</v>
      </c>
      <c r="K208" s="206" t="s">
        <v>813</v>
      </c>
      <c r="L208" s="353">
        <v>2710.22</v>
      </c>
      <c r="M208" s="215" t="s">
        <v>190</v>
      </c>
      <c r="N208" s="484" t="s">
        <v>197</v>
      </c>
      <c r="O208" s="197"/>
      <c r="P208" s="216" t="s">
        <v>629</v>
      </c>
      <c r="Q208" s="216"/>
    </row>
    <row r="209" spans="1:17" s="240" customFormat="1">
      <c r="A209" s="202">
        <v>20</v>
      </c>
      <c r="B209" s="202" t="s">
        <v>677</v>
      </c>
      <c r="C209" s="202" t="s">
        <v>681</v>
      </c>
      <c r="D209" s="214" t="s">
        <v>189</v>
      </c>
      <c r="E209" s="208">
        <v>243</v>
      </c>
      <c r="F209" s="208">
        <v>221</v>
      </c>
      <c r="G209" s="208">
        <v>163</v>
      </c>
      <c r="H209" s="202">
        <v>65</v>
      </c>
      <c r="I209" s="202">
        <v>124</v>
      </c>
      <c r="J209" s="205">
        <v>1.3140000000000001</v>
      </c>
      <c r="K209" s="206" t="s">
        <v>813</v>
      </c>
      <c r="L209" s="353">
        <v>2798.66</v>
      </c>
      <c r="M209" s="215" t="s">
        <v>190</v>
      </c>
      <c r="N209" s="484" t="s">
        <v>197</v>
      </c>
      <c r="O209" s="197"/>
      <c r="P209" s="216" t="s">
        <v>629</v>
      </c>
      <c r="Q209" s="216"/>
    </row>
    <row r="210" spans="1:17" s="240" customFormat="1">
      <c r="A210" s="202">
        <v>21</v>
      </c>
      <c r="B210" s="202" t="s">
        <v>793</v>
      </c>
      <c r="C210" s="202" t="s">
        <v>795</v>
      </c>
      <c r="D210" s="214" t="s">
        <v>189</v>
      </c>
      <c r="E210" s="208">
        <v>243</v>
      </c>
      <c r="F210" s="208">
        <v>221</v>
      </c>
      <c r="G210" s="208">
        <v>163</v>
      </c>
      <c r="H210" s="202">
        <v>65</v>
      </c>
      <c r="I210" s="202">
        <v>124</v>
      </c>
      <c r="J210" s="205">
        <v>1.3140000000000001</v>
      </c>
      <c r="K210" s="206" t="s">
        <v>813</v>
      </c>
      <c r="L210" s="353">
        <v>2839.31</v>
      </c>
      <c r="M210" s="215" t="s">
        <v>190</v>
      </c>
      <c r="N210" s="484" t="s">
        <v>197</v>
      </c>
      <c r="P210" s="216" t="s">
        <v>629</v>
      </c>
      <c r="Q210" s="216"/>
    </row>
    <row r="211" spans="1:17" s="240" customFormat="1">
      <c r="A211" s="202">
        <v>22</v>
      </c>
      <c r="B211" s="202" t="s">
        <v>678</v>
      </c>
      <c r="C211" s="202" t="s">
        <v>682</v>
      </c>
      <c r="D211" s="214" t="s">
        <v>189</v>
      </c>
      <c r="E211" s="208">
        <v>254</v>
      </c>
      <c r="F211" s="208">
        <v>229</v>
      </c>
      <c r="G211" s="208">
        <v>163</v>
      </c>
      <c r="H211" s="202">
        <v>70</v>
      </c>
      <c r="I211" s="202">
        <v>130</v>
      </c>
      <c r="J211" s="205">
        <v>1.484</v>
      </c>
      <c r="K211" s="206" t="s">
        <v>813</v>
      </c>
      <c r="L211" s="353">
        <v>2921.12</v>
      </c>
      <c r="M211" s="215" t="s">
        <v>190</v>
      </c>
      <c r="N211" s="484" t="s">
        <v>197</v>
      </c>
      <c r="P211" s="216" t="s">
        <v>629</v>
      </c>
      <c r="Q211" s="216"/>
    </row>
    <row r="212" spans="1:17" s="240" customFormat="1">
      <c r="A212" s="202">
        <v>23</v>
      </c>
      <c r="B212" s="202" t="s">
        <v>721</v>
      </c>
      <c r="C212" s="202" t="s">
        <v>722</v>
      </c>
      <c r="D212" s="214" t="s">
        <v>189</v>
      </c>
      <c r="E212" s="208">
        <v>259</v>
      </c>
      <c r="F212" s="208">
        <v>234</v>
      </c>
      <c r="G212" s="208">
        <v>163</v>
      </c>
      <c r="H212" s="202">
        <v>70</v>
      </c>
      <c r="I212" s="202">
        <v>130</v>
      </c>
      <c r="J212" s="205">
        <v>1.484</v>
      </c>
      <c r="K212" s="206" t="s">
        <v>813</v>
      </c>
      <c r="L212" s="353">
        <v>2964.84</v>
      </c>
      <c r="M212" s="215" t="s">
        <v>190</v>
      </c>
      <c r="N212" s="484" t="s">
        <v>197</v>
      </c>
      <c r="P212" s="216" t="s">
        <v>629</v>
      </c>
      <c r="Q212" s="216"/>
    </row>
    <row r="213" spans="1:17" s="240" customFormat="1">
      <c r="A213" s="202">
        <v>24</v>
      </c>
      <c r="B213" s="202" t="s">
        <v>679</v>
      </c>
      <c r="C213" s="202" t="s">
        <v>683</v>
      </c>
      <c r="D213" s="214" t="s">
        <v>189</v>
      </c>
      <c r="E213" s="208">
        <v>259</v>
      </c>
      <c r="F213" s="208">
        <v>234</v>
      </c>
      <c r="G213" s="208">
        <v>163</v>
      </c>
      <c r="H213" s="202">
        <v>70</v>
      </c>
      <c r="I213" s="202">
        <v>130</v>
      </c>
      <c r="J213" s="205">
        <v>1.484</v>
      </c>
      <c r="K213" s="206" t="s">
        <v>813</v>
      </c>
      <c r="L213" s="353">
        <v>3062.68</v>
      </c>
      <c r="M213" s="215" t="s">
        <v>190</v>
      </c>
      <c r="N213" s="484" t="s">
        <v>197</v>
      </c>
      <c r="O213" s="197"/>
      <c r="P213" s="216" t="s">
        <v>629</v>
      </c>
      <c r="Q213" s="216"/>
    </row>
    <row r="214" spans="1:17" s="240" customFormat="1">
      <c r="A214" s="202">
        <v>25</v>
      </c>
      <c r="B214" s="202" t="s">
        <v>792</v>
      </c>
      <c r="C214" s="202" t="s">
        <v>796</v>
      </c>
      <c r="D214" s="214" t="s">
        <v>189</v>
      </c>
      <c r="E214" s="208">
        <v>259</v>
      </c>
      <c r="F214" s="208">
        <v>234</v>
      </c>
      <c r="G214" s="208">
        <v>163</v>
      </c>
      <c r="H214" s="202">
        <v>70</v>
      </c>
      <c r="I214" s="202">
        <v>130</v>
      </c>
      <c r="J214" s="205">
        <v>1.48</v>
      </c>
      <c r="K214" s="206" t="s">
        <v>813</v>
      </c>
      <c r="L214" s="353">
        <v>3106.4</v>
      </c>
      <c r="M214" s="215" t="s">
        <v>190</v>
      </c>
      <c r="N214" s="484" t="s">
        <v>197</v>
      </c>
      <c r="O214" s="197"/>
      <c r="P214" s="216" t="s">
        <v>629</v>
      </c>
      <c r="Q214" s="216"/>
    </row>
    <row r="215" spans="1:17" s="240" customFormat="1">
      <c r="A215" s="202">
        <v>26</v>
      </c>
      <c r="B215" s="202" t="s">
        <v>254</v>
      </c>
      <c r="C215" s="202" t="s">
        <v>255</v>
      </c>
      <c r="D215" s="214" t="s">
        <v>189</v>
      </c>
      <c r="E215" s="208">
        <v>223</v>
      </c>
      <c r="F215" s="208">
        <v>205</v>
      </c>
      <c r="G215" s="208">
        <v>156</v>
      </c>
      <c r="H215" s="202">
        <v>68</v>
      </c>
      <c r="I215" s="202">
        <v>119</v>
      </c>
      <c r="J215" s="205">
        <v>1.262</v>
      </c>
      <c r="K215" s="206" t="s">
        <v>813</v>
      </c>
      <c r="L215" s="353">
        <v>2856.61</v>
      </c>
      <c r="M215" s="215" t="s">
        <v>190</v>
      </c>
      <c r="N215" s="484" t="s">
        <v>197</v>
      </c>
      <c r="O215" s="197"/>
      <c r="P215" s="216" t="s">
        <v>628</v>
      </c>
      <c r="Q215" s="216"/>
    </row>
    <row r="216" spans="1:17" s="240" customFormat="1">
      <c r="A216" s="202">
        <v>27</v>
      </c>
      <c r="B216" s="202" t="s">
        <v>246</v>
      </c>
      <c r="C216" s="202" t="s">
        <v>247</v>
      </c>
      <c r="D216" s="214" t="s">
        <v>189</v>
      </c>
      <c r="E216" s="208">
        <v>223</v>
      </c>
      <c r="F216" s="208">
        <v>205</v>
      </c>
      <c r="G216" s="208">
        <v>156</v>
      </c>
      <c r="H216" s="202">
        <v>68</v>
      </c>
      <c r="I216" s="202">
        <v>119</v>
      </c>
      <c r="J216" s="205">
        <v>1.262</v>
      </c>
      <c r="K216" s="206" t="s">
        <v>813</v>
      </c>
      <c r="L216" s="353">
        <v>2856.95</v>
      </c>
      <c r="M216" s="215" t="s">
        <v>190</v>
      </c>
      <c r="N216" s="484" t="s">
        <v>197</v>
      </c>
      <c r="O216" s="197"/>
      <c r="P216" s="216" t="s">
        <v>628</v>
      </c>
      <c r="Q216" s="216"/>
    </row>
    <row r="217" spans="1:17" s="240" customFormat="1">
      <c r="A217" s="202">
        <v>28</v>
      </c>
      <c r="B217" s="202" t="s">
        <v>250</v>
      </c>
      <c r="C217" s="202" t="s">
        <v>251</v>
      </c>
      <c r="D217" s="214" t="s">
        <v>189</v>
      </c>
      <c r="E217" s="208">
        <v>223</v>
      </c>
      <c r="F217" s="208">
        <v>205</v>
      </c>
      <c r="G217" s="208">
        <v>156</v>
      </c>
      <c r="H217" s="202">
        <v>68</v>
      </c>
      <c r="I217" s="202">
        <v>119</v>
      </c>
      <c r="J217" s="205">
        <v>1.262</v>
      </c>
      <c r="K217" s="206" t="s">
        <v>813</v>
      </c>
      <c r="L217" s="353">
        <v>2855.62</v>
      </c>
      <c r="M217" s="215" t="s">
        <v>190</v>
      </c>
      <c r="N217" s="484" t="s">
        <v>197</v>
      </c>
      <c r="P217" s="216" t="s">
        <v>628</v>
      </c>
      <c r="Q217" s="216"/>
    </row>
    <row r="218" spans="1:17" s="240" customFormat="1">
      <c r="A218" s="202">
        <v>29</v>
      </c>
      <c r="B218" s="202" t="s">
        <v>256</v>
      </c>
      <c r="C218" s="202" t="s">
        <v>257</v>
      </c>
      <c r="D218" s="214" t="s">
        <v>189</v>
      </c>
      <c r="E218" s="208">
        <v>223</v>
      </c>
      <c r="F218" s="208">
        <v>205</v>
      </c>
      <c r="G218" s="208">
        <v>156</v>
      </c>
      <c r="H218" s="202">
        <v>68</v>
      </c>
      <c r="I218" s="202">
        <v>119</v>
      </c>
      <c r="J218" s="205">
        <v>1.262</v>
      </c>
      <c r="K218" s="206" t="s">
        <v>813</v>
      </c>
      <c r="L218" s="353">
        <v>3025.22</v>
      </c>
      <c r="M218" s="215" t="s">
        <v>190</v>
      </c>
      <c r="N218" s="484" t="s">
        <v>197</v>
      </c>
      <c r="O218" s="197"/>
      <c r="P218" s="216" t="s">
        <v>628</v>
      </c>
      <c r="Q218" s="216"/>
    </row>
    <row r="219" spans="1:17" s="240" customFormat="1">
      <c r="A219" s="202">
        <v>30</v>
      </c>
      <c r="B219" s="202" t="s">
        <v>248</v>
      </c>
      <c r="C219" s="202" t="s">
        <v>249</v>
      </c>
      <c r="D219" s="214" t="s">
        <v>189</v>
      </c>
      <c r="E219" s="208">
        <v>223</v>
      </c>
      <c r="F219" s="208">
        <v>205</v>
      </c>
      <c r="G219" s="208">
        <v>156</v>
      </c>
      <c r="H219" s="202">
        <v>68</v>
      </c>
      <c r="I219" s="202">
        <v>119</v>
      </c>
      <c r="J219" s="205">
        <v>1.262</v>
      </c>
      <c r="K219" s="206" t="s">
        <v>813</v>
      </c>
      <c r="L219" s="353">
        <v>3025.54</v>
      </c>
      <c r="M219" s="215" t="s">
        <v>190</v>
      </c>
      <c r="N219" s="484" t="s">
        <v>197</v>
      </c>
      <c r="O219" s="197"/>
      <c r="P219" s="216" t="s">
        <v>628</v>
      </c>
      <c r="Q219" s="216"/>
    </row>
    <row r="220" spans="1:17" s="240" customFormat="1">
      <c r="A220" s="202">
        <v>31</v>
      </c>
      <c r="B220" s="202" t="s">
        <v>252</v>
      </c>
      <c r="C220" s="202" t="s">
        <v>253</v>
      </c>
      <c r="D220" s="214" t="s">
        <v>189</v>
      </c>
      <c r="E220" s="208">
        <v>223</v>
      </c>
      <c r="F220" s="208">
        <v>205</v>
      </c>
      <c r="G220" s="208">
        <v>156</v>
      </c>
      <c r="H220" s="202">
        <v>68</v>
      </c>
      <c r="I220" s="202">
        <v>119</v>
      </c>
      <c r="J220" s="205">
        <v>1.262</v>
      </c>
      <c r="K220" s="206" t="s">
        <v>813</v>
      </c>
      <c r="L220" s="353">
        <v>3024.47</v>
      </c>
      <c r="M220" s="215" t="s">
        <v>190</v>
      </c>
      <c r="N220" s="484" t="s">
        <v>197</v>
      </c>
      <c r="O220" s="197"/>
      <c r="P220" s="216" t="s">
        <v>628</v>
      </c>
      <c r="Q220" s="216"/>
    </row>
    <row r="221" spans="1:17" s="240" customFormat="1">
      <c r="A221" s="202">
        <v>32</v>
      </c>
      <c r="B221" s="202" t="s">
        <v>542</v>
      </c>
      <c r="C221" s="202" t="s">
        <v>23</v>
      </c>
      <c r="D221" s="214" t="s">
        <v>189</v>
      </c>
      <c r="E221" s="208">
        <v>223</v>
      </c>
      <c r="F221" s="208">
        <v>205</v>
      </c>
      <c r="G221" s="208">
        <v>156</v>
      </c>
      <c r="H221" s="202">
        <v>68</v>
      </c>
      <c r="I221" s="202">
        <v>119</v>
      </c>
      <c r="J221" s="205">
        <v>1.262</v>
      </c>
      <c r="K221" s="206" t="s">
        <v>813</v>
      </c>
      <c r="L221" s="353">
        <v>0</v>
      </c>
      <c r="M221" s="215" t="s">
        <v>190</v>
      </c>
      <c r="N221" s="484" t="s">
        <v>197</v>
      </c>
      <c r="P221" s="216" t="s">
        <v>628</v>
      </c>
      <c r="Q221" s="216"/>
    </row>
    <row r="222" spans="1:17" s="240" customFormat="1">
      <c r="A222" s="202">
        <v>33</v>
      </c>
      <c r="B222" s="202" t="s">
        <v>819</v>
      </c>
      <c r="C222" s="202" t="s">
        <v>815</v>
      </c>
      <c r="D222" s="214" t="s">
        <v>189</v>
      </c>
      <c r="E222" s="208">
        <v>232</v>
      </c>
      <c r="F222" s="208">
        <v>212</v>
      </c>
      <c r="G222" s="208">
        <v>156</v>
      </c>
      <c r="H222" s="202">
        <v>68</v>
      </c>
      <c r="I222" s="202">
        <v>119</v>
      </c>
      <c r="J222" s="205">
        <v>1.262</v>
      </c>
      <c r="K222" s="206" t="s">
        <v>813</v>
      </c>
      <c r="L222" s="353">
        <v>3372.18</v>
      </c>
      <c r="M222" s="233" t="s">
        <v>190</v>
      </c>
      <c r="N222" s="484" t="s">
        <v>197</v>
      </c>
      <c r="P222" s="216" t="s">
        <v>628</v>
      </c>
      <c r="Q222" s="216"/>
    </row>
    <row r="223" spans="1:17" s="240" customFormat="1">
      <c r="A223" s="202">
        <v>34</v>
      </c>
      <c r="B223" s="202" t="s">
        <v>266</v>
      </c>
      <c r="C223" s="202" t="s">
        <v>267</v>
      </c>
      <c r="D223" s="214" t="s">
        <v>189</v>
      </c>
      <c r="E223" s="208">
        <v>262</v>
      </c>
      <c r="F223" s="208">
        <v>242</v>
      </c>
      <c r="G223" s="208">
        <v>164</v>
      </c>
      <c r="H223" s="202">
        <v>73</v>
      </c>
      <c r="I223" s="202">
        <v>126</v>
      </c>
      <c r="J223" s="205">
        <v>1.518</v>
      </c>
      <c r="K223" s="206" t="s">
        <v>813</v>
      </c>
      <c r="L223" s="353">
        <v>3084.04</v>
      </c>
      <c r="M223" s="233" t="s">
        <v>190</v>
      </c>
      <c r="N223" s="484" t="s">
        <v>197</v>
      </c>
      <c r="O223" s="197"/>
      <c r="P223" s="216" t="s">
        <v>628</v>
      </c>
      <c r="Q223" s="216" t="s">
        <v>963</v>
      </c>
    </row>
    <row r="224" spans="1:17" s="240" customFormat="1">
      <c r="A224" s="202">
        <v>35</v>
      </c>
      <c r="B224" s="202" t="s">
        <v>258</v>
      </c>
      <c r="C224" s="202" t="s">
        <v>259</v>
      </c>
      <c r="D224" s="214" t="s">
        <v>189</v>
      </c>
      <c r="E224" s="208">
        <v>262</v>
      </c>
      <c r="F224" s="208">
        <v>242</v>
      </c>
      <c r="G224" s="208">
        <v>164</v>
      </c>
      <c r="H224" s="202">
        <v>73</v>
      </c>
      <c r="I224" s="202">
        <v>126</v>
      </c>
      <c r="J224" s="205">
        <v>1.518</v>
      </c>
      <c r="K224" s="206" t="s">
        <v>813</v>
      </c>
      <c r="L224" s="353">
        <v>3082.01</v>
      </c>
      <c r="M224" s="215" t="s">
        <v>190</v>
      </c>
      <c r="N224" s="484" t="s">
        <v>197</v>
      </c>
      <c r="O224" s="197"/>
      <c r="P224" s="216" t="s">
        <v>628</v>
      </c>
      <c r="Q224" s="216" t="s">
        <v>963</v>
      </c>
    </row>
    <row r="225" spans="1:17" s="240" customFormat="1">
      <c r="A225" s="202">
        <v>36</v>
      </c>
      <c r="B225" s="202" t="s">
        <v>262</v>
      </c>
      <c r="C225" s="202" t="s">
        <v>263</v>
      </c>
      <c r="D225" s="214" t="s">
        <v>189</v>
      </c>
      <c r="E225" s="208">
        <v>262</v>
      </c>
      <c r="F225" s="208">
        <v>242</v>
      </c>
      <c r="G225" s="208">
        <v>164</v>
      </c>
      <c r="H225" s="202">
        <v>73</v>
      </c>
      <c r="I225" s="202">
        <v>126</v>
      </c>
      <c r="J225" s="205">
        <v>1.518</v>
      </c>
      <c r="K225" s="206" t="s">
        <v>813</v>
      </c>
      <c r="L225" s="353">
        <v>3082.41</v>
      </c>
      <c r="M225" s="215" t="s">
        <v>190</v>
      </c>
      <c r="N225" s="484" t="s">
        <v>197</v>
      </c>
      <c r="O225" s="197"/>
      <c r="P225" s="216" t="s">
        <v>628</v>
      </c>
      <c r="Q225" s="216" t="s">
        <v>963</v>
      </c>
    </row>
    <row r="226" spans="1:17" s="240" customFormat="1">
      <c r="A226" s="202">
        <v>37</v>
      </c>
      <c r="B226" s="202" t="s">
        <v>268</v>
      </c>
      <c r="C226" s="202" t="s">
        <v>269</v>
      </c>
      <c r="D226" s="214" t="s">
        <v>189</v>
      </c>
      <c r="E226" s="208">
        <v>262</v>
      </c>
      <c r="F226" s="208">
        <v>242</v>
      </c>
      <c r="G226" s="208">
        <v>164</v>
      </c>
      <c r="H226" s="202">
        <v>73</v>
      </c>
      <c r="I226" s="202">
        <v>126</v>
      </c>
      <c r="J226" s="205">
        <v>1.518</v>
      </c>
      <c r="K226" s="206" t="s">
        <v>813</v>
      </c>
      <c r="L226" s="353">
        <v>3084.01</v>
      </c>
      <c r="M226" s="215" t="s">
        <v>190</v>
      </c>
      <c r="N226" s="484" t="s">
        <v>197</v>
      </c>
      <c r="O226" s="197"/>
      <c r="P226" s="216" t="s">
        <v>628</v>
      </c>
      <c r="Q226" s="216" t="s">
        <v>963</v>
      </c>
    </row>
    <row r="227" spans="1:17" s="240" customFormat="1">
      <c r="A227" s="202">
        <v>38</v>
      </c>
      <c r="B227" s="202" t="s">
        <v>260</v>
      </c>
      <c r="C227" s="202" t="s">
        <v>261</v>
      </c>
      <c r="D227" s="214" t="s">
        <v>189</v>
      </c>
      <c r="E227" s="208">
        <v>262</v>
      </c>
      <c r="F227" s="208">
        <v>242</v>
      </c>
      <c r="G227" s="208">
        <v>164</v>
      </c>
      <c r="H227" s="202">
        <v>73</v>
      </c>
      <c r="I227" s="202">
        <v>126</v>
      </c>
      <c r="J227" s="205">
        <v>1.518</v>
      </c>
      <c r="K227" s="206" t="s">
        <v>813</v>
      </c>
      <c r="L227" s="353">
        <v>3081.99</v>
      </c>
      <c r="M227" s="215" t="s">
        <v>190</v>
      </c>
      <c r="N227" s="484" t="s">
        <v>197</v>
      </c>
      <c r="O227" s="197"/>
      <c r="P227" s="216" t="s">
        <v>628</v>
      </c>
      <c r="Q227" s="216" t="s">
        <v>963</v>
      </c>
    </row>
    <row r="228" spans="1:17" s="240" customFormat="1">
      <c r="A228" s="202">
        <v>39</v>
      </c>
      <c r="B228" s="202" t="s">
        <v>264</v>
      </c>
      <c r="C228" s="202" t="s">
        <v>265</v>
      </c>
      <c r="D228" s="214" t="s">
        <v>189</v>
      </c>
      <c r="E228" s="208">
        <v>262</v>
      </c>
      <c r="F228" s="208">
        <v>242</v>
      </c>
      <c r="G228" s="208">
        <v>164</v>
      </c>
      <c r="H228" s="202">
        <v>73</v>
      </c>
      <c r="I228" s="202">
        <v>126</v>
      </c>
      <c r="J228" s="205">
        <v>1.518</v>
      </c>
      <c r="K228" s="206" t="s">
        <v>813</v>
      </c>
      <c r="L228" s="353">
        <v>3082.41</v>
      </c>
      <c r="M228" s="215" t="s">
        <v>190</v>
      </c>
      <c r="N228" s="484" t="s">
        <v>197</v>
      </c>
      <c r="O228" s="197"/>
      <c r="P228" s="216" t="s">
        <v>628</v>
      </c>
      <c r="Q228" s="216" t="s">
        <v>963</v>
      </c>
    </row>
    <row r="229" spans="1:17" s="240" customFormat="1">
      <c r="A229" s="202">
        <v>40</v>
      </c>
      <c r="B229" s="202" t="s">
        <v>303</v>
      </c>
      <c r="C229" s="202" t="s">
        <v>304</v>
      </c>
      <c r="D229" s="214" t="s">
        <v>189</v>
      </c>
      <c r="E229" s="208">
        <v>194</v>
      </c>
      <c r="F229" s="208">
        <v>174</v>
      </c>
      <c r="G229" s="208">
        <v>157</v>
      </c>
      <c r="H229" s="202">
        <v>62</v>
      </c>
      <c r="I229" s="202">
        <v>116</v>
      </c>
      <c r="J229" s="205">
        <v>1.129</v>
      </c>
      <c r="K229" s="206" t="s">
        <v>813</v>
      </c>
      <c r="L229" s="353">
        <v>0</v>
      </c>
      <c r="M229" s="215" t="s">
        <v>190</v>
      </c>
      <c r="N229" s="484" t="s">
        <v>286</v>
      </c>
      <c r="O229" s="197"/>
      <c r="P229" s="216" t="s">
        <v>629</v>
      </c>
      <c r="Q229" s="216"/>
    </row>
    <row r="230" spans="1:17" s="240" customFormat="1">
      <c r="A230" s="202">
        <v>41</v>
      </c>
      <c r="B230" s="202" t="s">
        <v>305</v>
      </c>
      <c r="C230" s="202" t="s">
        <v>306</v>
      </c>
      <c r="D230" s="214" t="s">
        <v>189</v>
      </c>
      <c r="E230" s="208">
        <v>215</v>
      </c>
      <c r="F230" s="208">
        <v>194</v>
      </c>
      <c r="G230" s="208">
        <v>158</v>
      </c>
      <c r="H230" s="202">
        <v>62</v>
      </c>
      <c r="I230" s="202">
        <v>121</v>
      </c>
      <c r="J230" s="205">
        <v>1.1850000000000001</v>
      </c>
      <c r="K230" s="206" t="s">
        <v>813</v>
      </c>
      <c r="L230" s="353">
        <v>0</v>
      </c>
      <c r="M230" s="215" t="s">
        <v>190</v>
      </c>
      <c r="N230" s="484" t="s">
        <v>286</v>
      </c>
      <c r="O230" s="197"/>
      <c r="P230" s="216" t="s">
        <v>629</v>
      </c>
      <c r="Q230" s="216"/>
    </row>
    <row r="231" spans="1:17" s="240" customFormat="1">
      <c r="A231" s="202">
        <v>42</v>
      </c>
      <c r="B231" s="202" t="s">
        <v>545</v>
      </c>
      <c r="C231" s="202" t="s">
        <v>547</v>
      </c>
      <c r="D231" s="214" t="s">
        <v>189</v>
      </c>
      <c r="E231" s="208">
        <v>193</v>
      </c>
      <c r="F231" s="208">
        <v>183</v>
      </c>
      <c r="G231" s="208">
        <v>157</v>
      </c>
      <c r="H231" s="202">
        <v>62</v>
      </c>
      <c r="I231" s="202">
        <v>116</v>
      </c>
      <c r="J231" s="205">
        <v>1.129</v>
      </c>
      <c r="K231" s="206" t="s">
        <v>813</v>
      </c>
      <c r="L231" s="353">
        <v>0</v>
      </c>
      <c r="M231" s="215" t="s">
        <v>190</v>
      </c>
      <c r="N231" s="484" t="s">
        <v>286</v>
      </c>
      <c r="O231" s="197"/>
      <c r="P231" s="216" t="s">
        <v>629</v>
      </c>
      <c r="Q231" s="216"/>
    </row>
    <row r="232" spans="1:17" s="240" customFormat="1">
      <c r="A232" s="202">
        <v>43</v>
      </c>
      <c r="B232" s="202" t="s">
        <v>546</v>
      </c>
      <c r="C232" s="202" t="s">
        <v>548</v>
      </c>
      <c r="D232" s="214" t="s">
        <v>189</v>
      </c>
      <c r="E232" s="208">
        <v>213</v>
      </c>
      <c r="F232" s="208">
        <v>203</v>
      </c>
      <c r="G232" s="208">
        <v>158</v>
      </c>
      <c r="H232" s="202">
        <v>62</v>
      </c>
      <c r="I232" s="202">
        <v>121</v>
      </c>
      <c r="J232" s="205">
        <v>1.1850000000000001</v>
      </c>
      <c r="K232" s="206" t="s">
        <v>813</v>
      </c>
      <c r="L232" s="353">
        <v>0</v>
      </c>
      <c r="M232" s="215" t="s">
        <v>190</v>
      </c>
      <c r="N232" s="484" t="s">
        <v>286</v>
      </c>
      <c r="O232" s="197"/>
      <c r="P232" s="216" t="s">
        <v>629</v>
      </c>
      <c r="Q232" s="216"/>
    </row>
    <row r="233" spans="1:17" s="235" customFormat="1">
      <c r="A233" s="202">
        <v>1</v>
      </c>
      <c r="B233" s="202" t="s">
        <v>864</v>
      </c>
      <c r="C233" s="202" t="s">
        <v>853</v>
      </c>
      <c r="D233" s="214" t="s">
        <v>189</v>
      </c>
      <c r="E233" s="208">
        <v>260</v>
      </c>
      <c r="F233" s="208">
        <v>235</v>
      </c>
      <c r="G233" s="208">
        <v>162</v>
      </c>
      <c r="H233" s="202">
        <v>70</v>
      </c>
      <c r="I233" s="202">
        <v>124</v>
      </c>
      <c r="J233" s="205">
        <v>1.407</v>
      </c>
      <c r="K233" s="206" t="s">
        <v>813</v>
      </c>
      <c r="L233" s="353">
        <v>2518.09</v>
      </c>
      <c r="M233" s="215" t="s">
        <v>190</v>
      </c>
      <c r="N233" s="484" t="s">
        <v>197</v>
      </c>
      <c r="O233" s="197"/>
      <c r="P233" s="216" t="s">
        <v>628</v>
      </c>
      <c r="Q233" s="216"/>
    </row>
    <row r="234" spans="1:17" s="235" customFormat="1">
      <c r="A234" s="202">
        <v>2</v>
      </c>
      <c r="B234" s="202" t="s">
        <v>861</v>
      </c>
      <c r="C234" s="202" t="s">
        <v>854</v>
      </c>
      <c r="D234" s="214" t="s">
        <v>189</v>
      </c>
      <c r="E234" s="208">
        <v>265</v>
      </c>
      <c r="F234" s="208">
        <v>240</v>
      </c>
      <c r="G234" s="208">
        <v>162</v>
      </c>
      <c r="H234" s="202">
        <v>70</v>
      </c>
      <c r="I234" s="202">
        <v>124</v>
      </c>
      <c r="J234" s="205">
        <v>1.407</v>
      </c>
      <c r="K234" s="206" t="s">
        <v>813</v>
      </c>
      <c r="L234" s="353">
        <v>2919.87</v>
      </c>
      <c r="M234" s="215" t="s">
        <v>190</v>
      </c>
      <c r="N234" s="484" t="s">
        <v>197</v>
      </c>
      <c r="O234" s="197"/>
      <c r="P234" s="216" t="s">
        <v>628</v>
      </c>
      <c r="Q234" s="216"/>
    </row>
    <row r="235" spans="1:17" s="235" customFormat="1">
      <c r="A235" s="202">
        <v>3</v>
      </c>
      <c r="B235" s="202" t="s">
        <v>859</v>
      </c>
      <c r="C235" s="202" t="s">
        <v>855</v>
      </c>
      <c r="D235" s="214" t="s">
        <v>189</v>
      </c>
      <c r="E235" s="208">
        <v>270</v>
      </c>
      <c r="F235" s="208">
        <v>230</v>
      </c>
      <c r="G235" s="208">
        <v>162</v>
      </c>
      <c r="H235" s="202">
        <v>70</v>
      </c>
      <c r="I235" s="202">
        <v>124</v>
      </c>
      <c r="J235" s="205">
        <v>1.4039999999999999</v>
      </c>
      <c r="K235" s="206" t="s">
        <v>813</v>
      </c>
      <c r="L235" s="353">
        <v>2650.46</v>
      </c>
      <c r="M235" s="215" t="s">
        <v>190</v>
      </c>
      <c r="N235" s="484" t="s">
        <v>197</v>
      </c>
      <c r="O235" s="197"/>
      <c r="P235" s="216" t="s">
        <v>628</v>
      </c>
      <c r="Q235" s="216"/>
    </row>
    <row r="236" spans="1:17">
      <c r="A236" s="202"/>
      <c r="B236" s="202" t="s">
        <v>860</v>
      </c>
      <c r="C236" s="202" t="s">
        <v>856</v>
      </c>
      <c r="D236" s="214" t="s">
        <v>189</v>
      </c>
      <c r="E236" s="208">
        <v>265</v>
      </c>
      <c r="F236" s="208">
        <v>240</v>
      </c>
      <c r="G236" s="208">
        <v>162</v>
      </c>
      <c r="H236" s="202">
        <v>70</v>
      </c>
      <c r="I236" s="202">
        <v>124</v>
      </c>
      <c r="J236" s="205">
        <v>1.407</v>
      </c>
      <c r="K236" s="206" t="s">
        <v>813</v>
      </c>
      <c r="L236" s="353">
        <v>3103.93</v>
      </c>
      <c r="M236" s="215" t="s">
        <v>190</v>
      </c>
      <c r="N236" s="484" t="s">
        <v>197</v>
      </c>
      <c r="O236" s="197"/>
      <c r="P236" s="216" t="s">
        <v>628</v>
      </c>
      <c r="Q236" s="216"/>
    </row>
    <row r="237" spans="1:17">
      <c r="A237" s="202"/>
      <c r="B237" s="202" t="s">
        <v>862</v>
      </c>
      <c r="C237" s="202" t="s">
        <v>857</v>
      </c>
      <c r="D237" s="214" t="s">
        <v>189</v>
      </c>
      <c r="E237" s="208">
        <v>260</v>
      </c>
      <c r="F237" s="208">
        <v>235</v>
      </c>
      <c r="G237" s="208">
        <v>162</v>
      </c>
      <c r="H237" s="202">
        <v>70</v>
      </c>
      <c r="I237" s="202">
        <v>124</v>
      </c>
      <c r="J237" s="205">
        <v>1.407</v>
      </c>
      <c r="K237" s="206" t="s">
        <v>813</v>
      </c>
      <c r="L237" s="353">
        <v>2253.08</v>
      </c>
      <c r="M237" s="215" t="s">
        <v>190</v>
      </c>
      <c r="N237" s="484" t="s">
        <v>197</v>
      </c>
      <c r="O237" s="197"/>
      <c r="P237" s="216" t="s">
        <v>628</v>
      </c>
      <c r="Q237" s="216"/>
    </row>
    <row r="238" spans="1:17">
      <c r="A238" s="202"/>
      <c r="B238" s="202" t="s">
        <v>863</v>
      </c>
      <c r="C238" s="202" t="s">
        <v>858</v>
      </c>
      <c r="D238" s="214" t="s">
        <v>189</v>
      </c>
      <c r="E238" s="208">
        <v>260</v>
      </c>
      <c r="F238" s="208">
        <v>235</v>
      </c>
      <c r="G238" s="208">
        <v>162</v>
      </c>
      <c r="H238" s="202">
        <v>70</v>
      </c>
      <c r="I238" s="202">
        <v>124</v>
      </c>
      <c r="J238" s="205">
        <v>1.407</v>
      </c>
      <c r="K238" s="206" t="s">
        <v>813</v>
      </c>
      <c r="L238" s="353">
        <v>2696.84</v>
      </c>
      <c r="M238" s="215" t="s">
        <v>190</v>
      </c>
      <c r="N238" s="484" t="s">
        <v>197</v>
      </c>
      <c r="O238" s="197"/>
      <c r="P238" s="216" t="s">
        <v>628</v>
      </c>
      <c r="Q238" s="216"/>
    </row>
    <row r="239" spans="1:17">
      <c r="A239" s="202"/>
      <c r="B239" s="202"/>
      <c r="C239" s="202"/>
      <c r="D239" s="214" t="s">
        <v>189</v>
      </c>
      <c r="E239" s="208"/>
      <c r="F239" s="208"/>
      <c r="G239" s="208"/>
      <c r="H239" s="202"/>
      <c r="I239" s="202"/>
      <c r="J239" s="205"/>
      <c r="K239" s="206"/>
      <c r="L239" s="355"/>
      <c r="M239" s="215" t="s">
        <v>190</v>
      </c>
      <c r="N239" s="484"/>
      <c r="O239" s="197"/>
      <c r="P239" s="216"/>
      <c r="Q239" s="216"/>
    </row>
    <row r="240" spans="1:17">
      <c r="A240" s="202"/>
      <c r="B240" s="202"/>
      <c r="C240" s="202"/>
      <c r="D240" s="214" t="s">
        <v>189</v>
      </c>
      <c r="E240" s="208"/>
      <c r="F240" s="208"/>
      <c r="G240" s="208"/>
      <c r="H240" s="202"/>
      <c r="I240" s="202"/>
      <c r="J240" s="205"/>
      <c r="K240" s="206"/>
      <c r="L240" s="355"/>
      <c r="M240" s="215" t="s">
        <v>190</v>
      </c>
      <c r="N240" s="484"/>
      <c r="O240" s="197"/>
      <c r="P240" s="216"/>
      <c r="Q240" s="216"/>
    </row>
    <row r="241" spans="1:17" s="240" customFormat="1">
      <c r="A241" s="202"/>
      <c r="B241" s="202"/>
      <c r="C241" s="202"/>
      <c r="D241" s="214" t="s">
        <v>189</v>
      </c>
      <c r="E241" s="208"/>
      <c r="F241" s="208"/>
      <c r="G241" s="208"/>
      <c r="H241" s="202"/>
      <c r="I241" s="202"/>
      <c r="J241" s="205"/>
      <c r="K241" s="206"/>
      <c r="L241" s="354"/>
      <c r="M241" s="215" t="s">
        <v>190</v>
      </c>
      <c r="N241" s="484"/>
      <c r="O241" s="197"/>
      <c r="P241" s="216"/>
      <c r="Q241" s="216"/>
    </row>
    <row r="242" spans="1:17" s="240" customFormat="1">
      <c r="A242" s="202">
        <v>1</v>
      </c>
      <c r="B242" s="202" t="s">
        <v>352</v>
      </c>
      <c r="C242" s="202" t="s">
        <v>353</v>
      </c>
      <c r="D242" s="214" t="s">
        <v>189</v>
      </c>
      <c r="E242" s="208">
        <v>305</v>
      </c>
      <c r="F242" s="208">
        <v>269</v>
      </c>
      <c r="G242" s="208">
        <v>169</v>
      </c>
      <c r="H242" s="202">
        <v>55</v>
      </c>
      <c r="I242" s="202">
        <v>165</v>
      </c>
      <c r="J242" s="205">
        <v>1.534</v>
      </c>
      <c r="K242" s="206" t="s">
        <v>814</v>
      </c>
      <c r="L242" s="353">
        <v>4283.6499999999996</v>
      </c>
      <c r="M242" s="215" t="s">
        <v>190</v>
      </c>
      <c r="N242" s="484" t="s">
        <v>197</v>
      </c>
      <c r="O242" s="197"/>
      <c r="P242" s="216" t="s">
        <v>628</v>
      </c>
      <c r="Q242" s="216"/>
    </row>
    <row r="243" spans="1:17" s="240" customFormat="1">
      <c r="A243" s="202">
        <v>2</v>
      </c>
      <c r="B243" s="202" t="s">
        <v>354</v>
      </c>
      <c r="C243" s="202" t="s">
        <v>355</v>
      </c>
      <c r="D243" s="214" t="s">
        <v>189</v>
      </c>
      <c r="E243" s="208">
        <v>297</v>
      </c>
      <c r="F243" s="208">
        <v>262</v>
      </c>
      <c r="G243" s="208">
        <v>169</v>
      </c>
      <c r="H243" s="202">
        <v>55</v>
      </c>
      <c r="I243" s="202">
        <v>165</v>
      </c>
      <c r="J243" s="205">
        <v>1.534</v>
      </c>
      <c r="K243" s="206" t="s">
        <v>814</v>
      </c>
      <c r="L243" s="353">
        <v>4233.07</v>
      </c>
      <c r="M243" s="215" t="s">
        <v>190</v>
      </c>
      <c r="N243" s="484" t="s">
        <v>197</v>
      </c>
      <c r="O243" s="197"/>
      <c r="P243" s="216" t="s">
        <v>629</v>
      </c>
      <c r="Q243" s="216"/>
    </row>
    <row r="244" spans="1:17" s="240" customFormat="1">
      <c r="A244" s="202">
        <v>3</v>
      </c>
      <c r="B244" s="202" t="s">
        <v>356</v>
      </c>
      <c r="C244" s="202" t="s">
        <v>357</v>
      </c>
      <c r="D244" s="214" t="s">
        <v>189</v>
      </c>
      <c r="E244" s="208">
        <v>305</v>
      </c>
      <c r="F244" s="208">
        <v>269</v>
      </c>
      <c r="G244" s="208">
        <v>169</v>
      </c>
      <c r="H244" s="202">
        <v>55</v>
      </c>
      <c r="I244" s="202">
        <v>165</v>
      </c>
      <c r="J244" s="205">
        <v>1.534</v>
      </c>
      <c r="K244" s="206" t="s">
        <v>814</v>
      </c>
      <c r="L244" s="353">
        <v>4283.7299999999996</v>
      </c>
      <c r="M244" s="215" t="s">
        <v>190</v>
      </c>
      <c r="N244" s="484" t="s">
        <v>197</v>
      </c>
      <c r="O244" s="197"/>
      <c r="P244" s="216" t="s">
        <v>628</v>
      </c>
      <c r="Q244" s="216"/>
    </row>
    <row r="245" spans="1:17" s="240" customFormat="1">
      <c r="A245" s="202">
        <v>4</v>
      </c>
      <c r="B245" s="202" t="s">
        <v>358</v>
      </c>
      <c r="C245" s="202" t="s">
        <v>359</v>
      </c>
      <c r="D245" s="214" t="s">
        <v>189</v>
      </c>
      <c r="E245" s="208">
        <v>298</v>
      </c>
      <c r="F245" s="208">
        <v>262</v>
      </c>
      <c r="G245" s="208">
        <v>169</v>
      </c>
      <c r="H245" s="202">
        <v>55</v>
      </c>
      <c r="I245" s="202">
        <v>165</v>
      </c>
      <c r="J245" s="205">
        <v>1.534</v>
      </c>
      <c r="K245" s="206" t="s">
        <v>814</v>
      </c>
      <c r="L245" s="353">
        <v>4271.01</v>
      </c>
      <c r="M245" s="215" t="s">
        <v>190</v>
      </c>
      <c r="N245" s="484" t="s">
        <v>197</v>
      </c>
      <c r="O245" s="197"/>
      <c r="P245" s="216" t="s">
        <v>629</v>
      </c>
      <c r="Q245" s="216"/>
    </row>
    <row r="246" spans="1:17" s="240" customFormat="1">
      <c r="A246" s="202">
        <v>5</v>
      </c>
      <c r="B246" s="202" t="s">
        <v>525</v>
      </c>
      <c r="C246" s="202" t="s">
        <v>526</v>
      </c>
      <c r="D246" s="214" t="s">
        <v>189</v>
      </c>
      <c r="E246" s="208">
        <v>305</v>
      </c>
      <c r="F246" s="208">
        <v>269</v>
      </c>
      <c r="G246" s="208">
        <v>169</v>
      </c>
      <c r="H246" s="202">
        <v>55</v>
      </c>
      <c r="I246" s="202">
        <v>165</v>
      </c>
      <c r="J246" s="205">
        <v>1.534</v>
      </c>
      <c r="K246" s="206" t="s">
        <v>814</v>
      </c>
      <c r="L246" s="353">
        <v>4658.5600000000004</v>
      </c>
      <c r="M246" s="215" t="s">
        <v>190</v>
      </c>
      <c r="N246" s="484" t="s">
        <v>197</v>
      </c>
      <c r="O246" s="197"/>
      <c r="P246" s="216" t="s">
        <v>628</v>
      </c>
      <c r="Q246" s="216" t="s">
        <v>963</v>
      </c>
    </row>
    <row r="247" spans="1:17" s="240" customFormat="1">
      <c r="A247" s="202">
        <v>6</v>
      </c>
      <c r="B247" s="202" t="s">
        <v>512</v>
      </c>
      <c r="C247" s="202" t="s">
        <v>513</v>
      </c>
      <c r="D247" s="214" t="s">
        <v>189</v>
      </c>
      <c r="E247" s="208">
        <v>305</v>
      </c>
      <c r="F247" s="208">
        <v>269</v>
      </c>
      <c r="G247" s="208">
        <v>169</v>
      </c>
      <c r="H247" s="202">
        <v>55</v>
      </c>
      <c r="I247" s="202">
        <v>165</v>
      </c>
      <c r="J247" s="205">
        <v>1.534</v>
      </c>
      <c r="K247" s="206" t="s">
        <v>814</v>
      </c>
      <c r="L247" s="353">
        <v>4603.6099999999997</v>
      </c>
      <c r="M247" s="215" t="s">
        <v>190</v>
      </c>
      <c r="N247" s="484" t="s">
        <v>197</v>
      </c>
      <c r="O247" s="197"/>
      <c r="P247" s="216" t="s">
        <v>629</v>
      </c>
      <c r="Q247" s="216" t="s">
        <v>960</v>
      </c>
    </row>
    <row r="248" spans="1:17" s="240" customFormat="1">
      <c r="A248" s="202">
        <v>7</v>
      </c>
      <c r="B248" s="202" t="s">
        <v>38</v>
      </c>
      <c r="C248" s="202" t="s">
        <v>39</v>
      </c>
      <c r="D248" s="214" t="s">
        <v>189</v>
      </c>
      <c r="E248" s="208">
        <v>305</v>
      </c>
      <c r="F248" s="208">
        <v>269</v>
      </c>
      <c r="G248" s="208">
        <v>169</v>
      </c>
      <c r="H248" s="202">
        <v>55</v>
      </c>
      <c r="I248" s="202">
        <v>165</v>
      </c>
      <c r="J248" s="205">
        <v>1.534</v>
      </c>
      <c r="K248" s="206" t="s">
        <v>814</v>
      </c>
      <c r="L248" s="353">
        <v>4657.7700000000004</v>
      </c>
      <c r="M248" s="215" t="s">
        <v>190</v>
      </c>
      <c r="N248" s="484" t="s">
        <v>197</v>
      </c>
      <c r="O248" s="197"/>
      <c r="P248" s="216" t="s">
        <v>628</v>
      </c>
      <c r="Q248" s="216" t="s">
        <v>963</v>
      </c>
    </row>
    <row r="249" spans="1:17" s="240" customFormat="1">
      <c r="A249" s="202">
        <v>8</v>
      </c>
      <c r="B249" s="202" t="s">
        <v>820</v>
      </c>
      <c r="C249" s="202" t="s">
        <v>816</v>
      </c>
      <c r="D249" s="214" t="s">
        <v>189</v>
      </c>
      <c r="E249" s="208">
        <v>311</v>
      </c>
      <c r="F249" s="208">
        <v>275</v>
      </c>
      <c r="G249" s="208">
        <v>169</v>
      </c>
      <c r="H249" s="202">
        <v>55</v>
      </c>
      <c r="I249" s="202">
        <v>165</v>
      </c>
      <c r="J249" s="205">
        <v>1.534</v>
      </c>
      <c r="K249" s="206" t="s">
        <v>814</v>
      </c>
      <c r="L249" s="353">
        <v>6146.37</v>
      </c>
      <c r="M249" s="215" t="s">
        <v>190</v>
      </c>
      <c r="N249" s="484" t="s">
        <v>197</v>
      </c>
      <c r="O249" s="197"/>
      <c r="P249" s="216" t="s">
        <v>628</v>
      </c>
      <c r="Q249" s="216"/>
    </row>
    <row r="250" spans="1:17" s="240" customFormat="1">
      <c r="A250" s="202">
        <v>9</v>
      </c>
      <c r="B250" s="202" t="s">
        <v>777</v>
      </c>
      <c r="C250" s="202" t="s">
        <v>778</v>
      </c>
      <c r="D250" s="214" t="s">
        <v>189</v>
      </c>
      <c r="E250" s="208">
        <v>311</v>
      </c>
      <c r="F250" s="208">
        <v>275</v>
      </c>
      <c r="G250" s="208">
        <v>169</v>
      </c>
      <c r="H250" s="202">
        <v>55</v>
      </c>
      <c r="I250" s="202">
        <v>165</v>
      </c>
      <c r="J250" s="205">
        <v>1.534</v>
      </c>
      <c r="K250" s="206" t="s">
        <v>814</v>
      </c>
      <c r="L250" s="353">
        <v>6222</v>
      </c>
      <c r="M250" s="215" t="s">
        <v>190</v>
      </c>
      <c r="N250" s="484" t="s">
        <v>197</v>
      </c>
      <c r="O250" s="197"/>
      <c r="P250" s="216" t="s">
        <v>628</v>
      </c>
      <c r="Q250" s="216"/>
    </row>
    <row r="251" spans="1:17" s="240" customFormat="1">
      <c r="A251" s="202">
        <v>10</v>
      </c>
      <c r="B251" s="202" t="s">
        <v>366</v>
      </c>
      <c r="C251" s="202" t="s">
        <v>367</v>
      </c>
      <c r="D251" s="214" t="s">
        <v>189</v>
      </c>
      <c r="E251" s="208">
        <v>305</v>
      </c>
      <c r="F251" s="208">
        <v>269</v>
      </c>
      <c r="G251" s="208">
        <v>169</v>
      </c>
      <c r="H251" s="202">
        <v>55</v>
      </c>
      <c r="I251" s="202">
        <v>165</v>
      </c>
      <c r="J251" s="205">
        <v>1.534</v>
      </c>
      <c r="K251" s="206" t="s">
        <v>814</v>
      </c>
      <c r="L251" s="353">
        <v>5429.35</v>
      </c>
      <c r="M251" s="215" t="s">
        <v>190</v>
      </c>
      <c r="N251" s="484" t="s">
        <v>197</v>
      </c>
      <c r="O251" s="197"/>
      <c r="P251" s="216" t="s">
        <v>628</v>
      </c>
      <c r="Q251" s="216"/>
    </row>
    <row r="252" spans="1:17" s="240" customFormat="1">
      <c r="A252" s="202">
        <v>11</v>
      </c>
      <c r="B252" s="202" t="s">
        <v>368</v>
      </c>
      <c r="C252" s="202" t="s">
        <v>369</v>
      </c>
      <c r="D252" s="214" t="s">
        <v>189</v>
      </c>
      <c r="E252" s="208">
        <v>297</v>
      </c>
      <c r="F252" s="208">
        <v>262</v>
      </c>
      <c r="G252" s="208">
        <v>169</v>
      </c>
      <c r="H252" s="202">
        <v>55</v>
      </c>
      <c r="I252" s="202">
        <v>165</v>
      </c>
      <c r="J252" s="205">
        <v>1.534</v>
      </c>
      <c r="K252" s="206" t="s">
        <v>814</v>
      </c>
      <c r="L252" s="353">
        <v>5360.69</v>
      </c>
      <c r="M252" s="215" t="s">
        <v>190</v>
      </c>
      <c r="N252" s="484" t="s">
        <v>197</v>
      </c>
      <c r="O252" s="197"/>
      <c r="P252" s="216" t="s">
        <v>629</v>
      </c>
      <c r="Q252" s="216"/>
    </row>
    <row r="253" spans="1:17" s="240" customFormat="1">
      <c r="A253" s="202">
        <v>12</v>
      </c>
      <c r="B253" s="202" t="s">
        <v>370</v>
      </c>
      <c r="C253" s="202" t="s">
        <v>371</v>
      </c>
      <c r="D253" s="214" t="s">
        <v>189</v>
      </c>
      <c r="E253" s="208">
        <v>305</v>
      </c>
      <c r="F253" s="208">
        <v>269</v>
      </c>
      <c r="G253" s="208">
        <v>169</v>
      </c>
      <c r="H253" s="202">
        <v>55</v>
      </c>
      <c r="I253" s="202">
        <v>165</v>
      </c>
      <c r="J253" s="205">
        <v>1.534</v>
      </c>
      <c r="K253" s="206" t="s">
        <v>814</v>
      </c>
      <c r="L253" s="353">
        <v>5429.44</v>
      </c>
      <c r="M253" s="215" t="s">
        <v>190</v>
      </c>
      <c r="N253" s="484" t="s">
        <v>197</v>
      </c>
      <c r="O253" s="197"/>
      <c r="P253" s="216" t="s">
        <v>628</v>
      </c>
      <c r="Q253" s="216"/>
    </row>
    <row r="254" spans="1:17" s="240" customFormat="1">
      <c r="A254" s="202">
        <v>13</v>
      </c>
      <c r="B254" s="202" t="s">
        <v>360</v>
      </c>
      <c r="C254" s="202" t="s">
        <v>361</v>
      </c>
      <c r="D254" s="214" t="s">
        <v>189</v>
      </c>
      <c r="E254" s="208">
        <v>305</v>
      </c>
      <c r="F254" s="208">
        <v>269</v>
      </c>
      <c r="G254" s="208">
        <v>169</v>
      </c>
      <c r="H254" s="202">
        <v>55</v>
      </c>
      <c r="I254" s="202">
        <v>165</v>
      </c>
      <c r="J254" s="205">
        <v>1.534</v>
      </c>
      <c r="K254" s="206" t="s">
        <v>814</v>
      </c>
      <c r="L254" s="353">
        <v>5431.83</v>
      </c>
      <c r="M254" s="215" t="s">
        <v>190</v>
      </c>
      <c r="N254" s="484" t="s">
        <v>197</v>
      </c>
      <c r="O254" s="197"/>
      <c r="P254" s="216" t="s">
        <v>628</v>
      </c>
      <c r="Q254" s="216"/>
    </row>
    <row r="255" spans="1:17" s="240" customFormat="1">
      <c r="A255" s="202">
        <v>14</v>
      </c>
      <c r="B255" s="202" t="s">
        <v>362</v>
      </c>
      <c r="C255" s="202" t="s">
        <v>363</v>
      </c>
      <c r="D255" s="214" t="s">
        <v>189</v>
      </c>
      <c r="E255" s="208">
        <v>297</v>
      </c>
      <c r="F255" s="208">
        <v>262</v>
      </c>
      <c r="G255" s="208">
        <v>169</v>
      </c>
      <c r="H255" s="202">
        <v>55</v>
      </c>
      <c r="I255" s="202">
        <v>165</v>
      </c>
      <c r="J255" s="205">
        <v>1.534</v>
      </c>
      <c r="K255" s="206" t="s">
        <v>814</v>
      </c>
      <c r="L255" s="353">
        <v>5362.98</v>
      </c>
      <c r="M255" s="215" t="s">
        <v>190</v>
      </c>
      <c r="N255" s="484" t="s">
        <v>197</v>
      </c>
      <c r="O255" s="197"/>
      <c r="P255" s="216" t="s">
        <v>629</v>
      </c>
      <c r="Q255" s="216"/>
    </row>
    <row r="256" spans="1:17" s="240" customFormat="1">
      <c r="A256" s="202">
        <v>15</v>
      </c>
      <c r="B256" s="202" t="s">
        <v>364</v>
      </c>
      <c r="C256" s="202" t="s">
        <v>365</v>
      </c>
      <c r="D256" s="214" t="s">
        <v>189</v>
      </c>
      <c r="E256" s="208">
        <v>305</v>
      </c>
      <c r="F256" s="208">
        <v>269</v>
      </c>
      <c r="G256" s="208">
        <v>169</v>
      </c>
      <c r="H256" s="202">
        <v>55</v>
      </c>
      <c r="I256" s="202">
        <v>165</v>
      </c>
      <c r="J256" s="205">
        <v>1.534</v>
      </c>
      <c r="K256" s="206" t="s">
        <v>814</v>
      </c>
      <c r="L256" s="353">
        <v>5431.9</v>
      </c>
      <c r="M256" s="215" t="s">
        <v>190</v>
      </c>
      <c r="N256" s="484" t="s">
        <v>197</v>
      </c>
      <c r="O256" s="197"/>
      <c r="P256" s="216" t="s">
        <v>628</v>
      </c>
      <c r="Q256" s="216"/>
    </row>
    <row r="257" spans="1:17" s="240" customFormat="1">
      <c r="A257" s="202">
        <v>16</v>
      </c>
      <c r="B257" s="202" t="s">
        <v>372</v>
      </c>
      <c r="C257" s="202" t="s">
        <v>373</v>
      </c>
      <c r="D257" s="214" t="s">
        <v>189</v>
      </c>
      <c r="E257" s="208">
        <v>323</v>
      </c>
      <c r="F257" s="208">
        <v>285</v>
      </c>
      <c r="G257" s="208">
        <v>199</v>
      </c>
      <c r="H257" s="202">
        <v>55</v>
      </c>
      <c r="I257" s="202">
        <v>165</v>
      </c>
      <c r="J257" s="205">
        <v>1.806</v>
      </c>
      <c r="K257" s="206" t="s">
        <v>814</v>
      </c>
      <c r="L257" s="353">
        <v>6360.77</v>
      </c>
      <c r="M257" s="215" t="s">
        <v>190</v>
      </c>
      <c r="N257" s="484" t="s">
        <v>197</v>
      </c>
      <c r="O257" s="197"/>
      <c r="P257" s="216" t="s">
        <v>628</v>
      </c>
      <c r="Q257" s="216" t="s">
        <v>963</v>
      </c>
    </row>
    <row r="258" spans="1:17" s="240" customFormat="1">
      <c r="A258" s="202">
        <v>17</v>
      </c>
      <c r="B258" s="202" t="s">
        <v>376</v>
      </c>
      <c r="C258" s="202" t="s">
        <v>377</v>
      </c>
      <c r="D258" s="214" t="s">
        <v>189</v>
      </c>
      <c r="E258" s="208">
        <v>323</v>
      </c>
      <c r="F258" s="208">
        <v>285</v>
      </c>
      <c r="G258" s="208">
        <v>199</v>
      </c>
      <c r="H258" s="202">
        <v>55</v>
      </c>
      <c r="I258" s="202">
        <v>165</v>
      </c>
      <c r="J258" s="205">
        <v>1.806</v>
      </c>
      <c r="K258" s="206" t="s">
        <v>814</v>
      </c>
      <c r="L258" s="353">
        <v>6360.69</v>
      </c>
      <c r="M258" s="215" t="s">
        <v>190</v>
      </c>
      <c r="N258" s="484" t="s">
        <v>197</v>
      </c>
      <c r="O258" s="197"/>
      <c r="P258" s="216" t="s">
        <v>628</v>
      </c>
      <c r="Q258" s="216" t="s">
        <v>963</v>
      </c>
    </row>
    <row r="259" spans="1:17" s="240" customFormat="1">
      <c r="A259" s="202">
        <v>18</v>
      </c>
      <c r="B259" s="202" t="s">
        <v>374</v>
      </c>
      <c r="C259" s="202" t="s">
        <v>375</v>
      </c>
      <c r="D259" s="214" t="s">
        <v>189</v>
      </c>
      <c r="E259" s="208">
        <v>317</v>
      </c>
      <c r="F259" s="208">
        <v>279</v>
      </c>
      <c r="G259" s="208">
        <v>199</v>
      </c>
      <c r="H259" s="202">
        <v>55</v>
      </c>
      <c r="I259" s="202">
        <v>165</v>
      </c>
      <c r="J259" s="205">
        <v>1.806</v>
      </c>
      <c r="K259" s="206" t="s">
        <v>814</v>
      </c>
      <c r="L259" s="353">
        <v>6409.6</v>
      </c>
      <c r="M259" s="215" t="s">
        <v>190</v>
      </c>
      <c r="N259" s="484" t="s">
        <v>197</v>
      </c>
      <c r="O259" s="197"/>
      <c r="P259" s="216" t="s">
        <v>628</v>
      </c>
      <c r="Q259" s="216" t="s">
        <v>963</v>
      </c>
    </row>
    <row r="260" spans="1:17" s="240" customFormat="1">
      <c r="A260" s="202">
        <v>19</v>
      </c>
      <c r="B260" s="202" t="s">
        <v>378</v>
      </c>
      <c r="C260" s="202" t="s">
        <v>379</v>
      </c>
      <c r="D260" s="214" t="s">
        <v>189</v>
      </c>
      <c r="E260" s="208">
        <v>317</v>
      </c>
      <c r="F260" s="208">
        <v>279</v>
      </c>
      <c r="G260" s="208">
        <v>199</v>
      </c>
      <c r="H260" s="202">
        <v>55</v>
      </c>
      <c r="I260" s="202">
        <v>165</v>
      </c>
      <c r="J260" s="205">
        <v>1.806</v>
      </c>
      <c r="K260" s="206" t="s">
        <v>814</v>
      </c>
      <c r="L260" s="353">
        <v>6409.55</v>
      </c>
      <c r="M260" s="215" t="s">
        <v>190</v>
      </c>
      <c r="N260" s="484" t="s">
        <v>197</v>
      </c>
      <c r="O260" s="197"/>
      <c r="P260" s="216" t="s">
        <v>628</v>
      </c>
      <c r="Q260" s="216" t="s">
        <v>963</v>
      </c>
    </row>
    <row r="261" spans="1:17" s="240" customFormat="1">
      <c r="A261" s="202">
        <v>20</v>
      </c>
      <c r="B261" s="202" t="s">
        <v>384</v>
      </c>
      <c r="C261" s="202" t="s">
        <v>385</v>
      </c>
      <c r="D261" s="214" t="s">
        <v>189</v>
      </c>
      <c r="E261" s="208">
        <v>305</v>
      </c>
      <c r="F261" s="208">
        <v>269</v>
      </c>
      <c r="G261" s="208">
        <v>169</v>
      </c>
      <c r="H261" s="202">
        <v>55</v>
      </c>
      <c r="I261" s="202">
        <v>165</v>
      </c>
      <c r="J261" s="205">
        <v>1.534</v>
      </c>
      <c r="K261" s="206" t="s">
        <v>814</v>
      </c>
      <c r="L261" s="353">
        <v>4199.1400000000003</v>
      </c>
      <c r="M261" s="215" t="s">
        <v>190</v>
      </c>
      <c r="N261" s="484" t="s">
        <v>197</v>
      </c>
      <c r="P261" s="216" t="s">
        <v>628</v>
      </c>
      <c r="Q261" s="216"/>
    </row>
    <row r="262" spans="1:17" s="240" customFormat="1">
      <c r="A262" s="202">
        <v>21</v>
      </c>
      <c r="B262" s="202" t="s">
        <v>382</v>
      </c>
      <c r="C262" s="202" t="s">
        <v>383</v>
      </c>
      <c r="D262" s="214" t="s">
        <v>189</v>
      </c>
      <c r="E262" s="208">
        <v>305</v>
      </c>
      <c r="F262" s="208">
        <v>269</v>
      </c>
      <c r="G262" s="208">
        <v>169</v>
      </c>
      <c r="H262" s="202">
        <v>55</v>
      </c>
      <c r="I262" s="202">
        <v>165</v>
      </c>
      <c r="J262" s="205">
        <v>1.534</v>
      </c>
      <c r="K262" s="206" t="s">
        <v>814</v>
      </c>
      <c r="L262" s="353">
        <v>4199.1400000000003</v>
      </c>
      <c r="M262" s="215" t="s">
        <v>190</v>
      </c>
      <c r="N262" s="484" t="s">
        <v>197</v>
      </c>
      <c r="P262" s="216" t="s">
        <v>628</v>
      </c>
      <c r="Q262" s="216"/>
    </row>
    <row r="263" spans="1:17" s="240" customFormat="1">
      <c r="A263" s="202">
        <v>22</v>
      </c>
      <c r="B263" s="202" t="s">
        <v>491</v>
      </c>
      <c r="C263" s="202" t="s">
        <v>492</v>
      </c>
      <c r="D263" s="214" t="s">
        <v>189</v>
      </c>
      <c r="E263" s="208">
        <v>305</v>
      </c>
      <c r="F263" s="208">
        <v>269</v>
      </c>
      <c r="G263" s="208">
        <v>169</v>
      </c>
      <c r="H263" s="202">
        <v>55</v>
      </c>
      <c r="I263" s="202">
        <v>165</v>
      </c>
      <c r="J263" s="205">
        <v>1.534</v>
      </c>
      <c r="K263" s="206" t="s">
        <v>814</v>
      </c>
      <c r="L263" s="353">
        <v>4586.8100000000004</v>
      </c>
      <c r="M263" s="215" t="s">
        <v>190</v>
      </c>
      <c r="N263" s="484" t="s">
        <v>197</v>
      </c>
      <c r="P263" s="216" t="s">
        <v>628</v>
      </c>
      <c r="Q263" s="216"/>
    </row>
    <row r="264" spans="1:17" s="240" customFormat="1">
      <c r="A264" s="202">
        <v>23</v>
      </c>
      <c r="B264" s="202" t="s">
        <v>489</v>
      </c>
      <c r="C264" s="202" t="s">
        <v>490</v>
      </c>
      <c r="D264" s="214" t="s">
        <v>189</v>
      </c>
      <c r="E264" s="208">
        <v>305</v>
      </c>
      <c r="F264" s="208">
        <v>269</v>
      </c>
      <c r="G264" s="208">
        <v>169</v>
      </c>
      <c r="H264" s="202">
        <v>55</v>
      </c>
      <c r="I264" s="202">
        <v>165</v>
      </c>
      <c r="J264" s="205">
        <v>1.534</v>
      </c>
      <c r="K264" s="206" t="s">
        <v>814</v>
      </c>
      <c r="L264" s="353">
        <v>4587.26</v>
      </c>
      <c r="M264" s="215" t="s">
        <v>190</v>
      </c>
      <c r="N264" s="484" t="s">
        <v>197</v>
      </c>
      <c r="P264" s="216" t="s">
        <v>628</v>
      </c>
      <c r="Q264" s="216"/>
    </row>
    <row r="265" spans="1:17" s="240" customFormat="1">
      <c r="A265" s="202">
        <v>24</v>
      </c>
      <c r="B265" s="202" t="s">
        <v>394</v>
      </c>
      <c r="C265" s="202" t="s">
        <v>395</v>
      </c>
      <c r="D265" s="214" t="s">
        <v>189</v>
      </c>
      <c r="E265" s="208">
        <v>328</v>
      </c>
      <c r="F265" s="208">
        <v>292</v>
      </c>
      <c r="G265" s="208">
        <v>199</v>
      </c>
      <c r="H265" s="202">
        <v>55</v>
      </c>
      <c r="I265" s="202">
        <v>165</v>
      </c>
      <c r="J265" s="205">
        <v>1.806</v>
      </c>
      <c r="K265" s="206" t="s">
        <v>814</v>
      </c>
      <c r="L265" s="353">
        <v>4322.58</v>
      </c>
      <c r="M265" s="215" t="s">
        <v>190</v>
      </c>
      <c r="N265" s="484" t="s">
        <v>197</v>
      </c>
      <c r="P265" s="216" t="s">
        <v>628</v>
      </c>
      <c r="Q265" s="216"/>
    </row>
    <row r="266" spans="1:17" s="240" customFormat="1">
      <c r="A266" s="202">
        <v>25</v>
      </c>
      <c r="B266" s="202" t="s">
        <v>392</v>
      </c>
      <c r="C266" s="202" t="s">
        <v>393</v>
      </c>
      <c r="D266" s="214" t="s">
        <v>189</v>
      </c>
      <c r="E266" s="208">
        <v>328</v>
      </c>
      <c r="F266" s="208">
        <v>292</v>
      </c>
      <c r="G266" s="208">
        <v>199</v>
      </c>
      <c r="H266" s="202">
        <v>55</v>
      </c>
      <c r="I266" s="202">
        <v>165</v>
      </c>
      <c r="J266" s="205">
        <v>1.806</v>
      </c>
      <c r="K266" s="206" t="s">
        <v>814</v>
      </c>
      <c r="L266" s="353">
        <v>4322.68</v>
      </c>
      <c r="M266" s="215" t="s">
        <v>190</v>
      </c>
      <c r="N266" s="484" t="s">
        <v>197</v>
      </c>
      <c r="O266" s="197"/>
      <c r="P266" s="216" t="s">
        <v>628</v>
      </c>
      <c r="Q266" s="216"/>
    </row>
    <row r="267" spans="1:17" s="240" customFormat="1">
      <c r="A267" s="202">
        <v>26</v>
      </c>
      <c r="B267" s="202" t="s">
        <v>495</v>
      </c>
      <c r="C267" s="202" t="s">
        <v>496</v>
      </c>
      <c r="D267" s="214" t="s">
        <v>189</v>
      </c>
      <c r="E267" s="208">
        <v>328</v>
      </c>
      <c r="F267" s="208">
        <v>292</v>
      </c>
      <c r="G267" s="208">
        <v>199</v>
      </c>
      <c r="H267" s="202">
        <v>55</v>
      </c>
      <c r="I267" s="202">
        <v>165</v>
      </c>
      <c r="J267" s="205">
        <v>1.806</v>
      </c>
      <c r="K267" s="206" t="s">
        <v>814</v>
      </c>
      <c r="L267" s="353">
        <v>4787.6899999999996</v>
      </c>
      <c r="M267" s="215" t="s">
        <v>190</v>
      </c>
      <c r="N267" s="484" t="s">
        <v>197</v>
      </c>
      <c r="P267" s="216" t="s">
        <v>628</v>
      </c>
      <c r="Q267" s="216"/>
    </row>
    <row r="268" spans="1:17" s="240" customFormat="1">
      <c r="A268" s="202">
        <v>27</v>
      </c>
      <c r="B268" s="202" t="s">
        <v>493</v>
      </c>
      <c r="C268" s="202" t="s">
        <v>494</v>
      </c>
      <c r="D268" s="214" t="s">
        <v>189</v>
      </c>
      <c r="E268" s="208">
        <v>328</v>
      </c>
      <c r="F268" s="208">
        <v>292</v>
      </c>
      <c r="G268" s="208">
        <v>199</v>
      </c>
      <c r="H268" s="202">
        <v>55</v>
      </c>
      <c r="I268" s="202">
        <v>165</v>
      </c>
      <c r="J268" s="205">
        <v>1.806</v>
      </c>
      <c r="K268" s="206" t="s">
        <v>814</v>
      </c>
      <c r="L268" s="353">
        <v>4787.6899999999996</v>
      </c>
      <c r="M268" s="215" t="s">
        <v>190</v>
      </c>
      <c r="N268" s="484" t="s">
        <v>197</v>
      </c>
      <c r="P268" s="216" t="s">
        <v>628</v>
      </c>
      <c r="Q268" s="216"/>
    </row>
    <row r="269" spans="1:17" s="240" customFormat="1">
      <c r="A269" s="202">
        <v>28</v>
      </c>
      <c r="B269" s="202" t="s">
        <v>346</v>
      </c>
      <c r="C269" s="202" t="s">
        <v>543</v>
      </c>
      <c r="D269" s="214" t="s">
        <v>189</v>
      </c>
      <c r="E269" s="208">
        <v>338</v>
      </c>
      <c r="F269" s="208">
        <v>297</v>
      </c>
      <c r="G269" s="208">
        <v>199</v>
      </c>
      <c r="H269" s="202">
        <v>55</v>
      </c>
      <c r="I269" s="202">
        <v>165</v>
      </c>
      <c r="J269" s="205">
        <v>1.806</v>
      </c>
      <c r="K269" s="206" t="s">
        <v>814</v>
      </c>
      <c r="L269" s="353">
        <v>5913.05</v>
      </c>
      <c r="M269" s="215" t="s">
        <v>190</v>
      </c>
      <c r="N269" s="484" t="s">
        <v>197</v>
      </c>
      <c r="O269" s="197"/>
      <c r="P269" s="216" t="s">
        <v>629</v>
      </c>
      <c r="Q269" s="216"/>
    </row>
    <row r="270" spans="1:17" s="240" customFormat="1">
      <c r="A270" s="202">
        <v>29</v>
      </c>
      <c r="B270" s="202" t="s">
        <v>400</v>
      </c>
      <c r="C270" s="202" t="s">
        <v>401</v>
      </c>
      <c r="D270" s="214" t="s">
        <v>189</v>
      </c>
      <c r="E270" s="208">
        <v>338</v>
      </c>
      <c r="F270" s="208">
        <v>304</v>
      </c>
      <c r="G270" s="208">
        <v>199</v>
      </c>
      <c r="H270" s="202">
        <v>55</v>
      </c>
      <c r="I270" s="202">
        <v>165</v>
      </c>
      <c r="J270" s="205">
        <v>1.806</v>
      </c>
      <c r="K270" s="206" t="s">
        <v>814</v>
      </c>
      <c r="L270" s="353">
        <v>6876.72</v>
      </c>
      <c r="M270" s="215" t="s">
        <v>190</v>
      </c>
      <c r="N270" s="484" t="s">
        <v>197</v>
      </c>
      <c r="O270" s="197"/>
      <c r="P270" s="216" t="s">
        <v>628</v>
      </c>
      <c r="Q270" s="216"/>
    </row>
    <row r="271" spans="1:17" s="240" customFormat="1">
      <c r="A271" s="202">
        <v>30</v>
      </c>
      <c r="B271" s="202" t="s">
        <v>403</v>
      </c>
      <c r="C271" s="202" t="s">
        <v>405</v>
      </c>
      <c r="D271" s="214" t="s">
        <v>189</v>
      </c>
      <c r="E271" s="208">
        <v>338</v>
      </c>
      <c r="F271" s="208">
        <v>297</v>
      </c>
      <c r="G271" s="208">
        <v>199</v>
      </c>
      <c r="H271" s="202">
        <v>55</v>
      </c>
      <c r="I271" s="202">
        <v>165</v>
      </c>
      <c r="J271" s="205">
        <v>1.806</v>
      </c>
      <c r="K271" s="206" t="s">
        <v>814</v>
      </c>
      <c r="L271" s="353">
        <v>6831.9</v>
      </c>
      <c r="M271" s="215" t="s">
        <v>190</v>
      </c>
      <c r="N271" s="484" t="s">
        <v>197</v>
      </c>
      <c r="O271" s="197"/>
      <c r="P271" s="216" t="s">
        <v>628</v>
      </c>
      <c r="Q271" s="216"/>
    </row>
    <row r="272" spans="1:17" s="240" customFormat="1">
      <c r="A272" s="202">
        <v>31</v>
      </c>
      <c r="B272" s="202" t="s">
        <v>402</v>
      </c>
      <c r="C272" s="202" t="s">
        <v>404</v>
      </c>
      <c r="D272" s="214" t="s">
        <v>189</v>
      </c>
      <c r="E272" s="208">
        <v>345</v>
      </c>
      <c r="F272" s="208">
        <v>304</v>
      </c>
      <c r="G272" s="208">
        <v>199</v>
      </c>
      <c r="H272" s="202">
        <v>55</v>
      </c>
      <c r="I272" s="202">
        <v>165</v>
      </c>
      <c r="J272" s="205">
        <v>1.806</v>
      </c>
      <c r="K272" s="206" t="s">
        <v>814</v>
      </c>
      <c r="L272" s="353">
        <v>6633.78</v>
      </c>
      <c r="M272" s="215" t="s">
        <v>190</v>
      </c>
      <c r="N272" s="484" t="s">
        <v>197</v>
      </c>
      <c r="O272" s="197"/>
      <c r="P272" s="216" t="s">
        <v>628</v>
      </c>
      <c r="Q272" s="216"/>
    </row>
    <row r="273" spans="1:17" s="240" customFormat="1">
      <c r="A273" s="202">
        <v>32</v>
      </c>
      <c r="B273" s="202" t="s">
        <v>396</v>
      </c>
      <c r="C273" s="202" t="s">
        <v>397</v>
      </c>
      <c r="D273" s="214" t="s">
        <v>189</v>
      </c>
      <c r="E273" s="208">
        <v>345</v>
      </c>
      <c r="F273" s="208">
        <v>304</v>
      </c>
      <c r="G273" s="208">
        <v>199</v>
      </c>
      <c r="H273" s="202">
        <v>55</v>
      </c>
      <c r="I273" s="202">
        <v>165</v>
      </c>
      <c r="J273" s="205">
        <v>1.806</v>
      </c>
      <c r="K273" s="206" t="s">
        <v>814</v>
      </c>
      <c r="L273" s="353">
        <v>6636.37</v>
      </c>
      <c r="M273" s="215" t="s">
        <v>190</v>
      </c>
      <c r="N273" s="484" t="s">
        <v>197</v>
      </c>
      <c r="P273" s="216" t="s">
        <v>628</v>
      </c>
      <c r="Q273" s="216"/>
    </row>
    <row r="274" spans="1:17" s="240" customFormat="1">
      <c r="A274" s="202">
        <v>33</v>
      </c>
      <c r="B274" s="202" t="s">
        <v>406</v>
      </c>
      <c r="C274" s="202" t="s">
        <v>407</v>
      </c>
      <c r="D274" s="214" t="s">
        <v>189</v>
      </c>
      <c r="E274" s="208">
        <v>345</v>
      </c>
      <c r="F274" s="208">
        <v>304</v>
      </c>
      <c r="G274" s="208">
        <v>199</v>
      </c>
      <c r="H274" s="202">
        <v>55</v>
      </c>
      <c r="I274" s="202">
        <v>165</v>
      </c>
      <c r="J274" s="205">
        <v>1.806</v>
      </c>
      <c r="K274" s="206" t="s">
        <v>814</v>
      </c>
      <c r="L274" s="353">
        <v>6633.93</v>
      </c>
      <c r="M274" s="215" t="s">
        <v>190</v>
      </c>
      <c r="N274" s="484" t="s">
        <v>197</v>
      </c>
      <c r="P274" s="216" t="s">
        <v>628</v>
      </c>
      <c r="Q274" s="216"/>
    </row>
    <row r="275" spans="1:17" s="240" customFormat="1">
      <c r="A275" s="202">
        <v>34</v>
      </c>
      <c r="B275" s="202" t="s">
        <v>408</v>
      </c>
      <c r="C275" s="202" t="s">
        <v>409</v>
      </c>
      <c r="D275" s="214" t="s">
        <v>189</v>
      </c>
      <c r="E275" s="208">
        <v>345</v>
      </c>
      <c r="F275" s="208">
        <v>304</v>
      </c>
      <c r="G275" s="208">
        <v>199</v>
      </c>
      <c r="H275" s="202">
        <v>55</v>
      </c>
      <c r="I275" s="202">
        <v>165</v>
      </c>
      <c r="J275" s="205">
        <v>1.806</v>
      </c>
      <c r="K275" s="206" t="s">
        <v>814</v>
      </c>
      <c r="L275" s="353">
        <v>6630.5</v>
      </c>
      <c r="M275" s="215" t="s">
        <v>190</v>
      </c>
      <c r="N275" s="484" t="s">
        <v>197</v>
      </c>
      <c r="P275" s="216" t="s">
        <v>628</v>
      </c>
      <c r="Q275" s="216"/>
    </row>
    <row r="276" spans="1:17" s="240" customFormat="1">
      <c r="A276" s="202">
        <v>35</v>
      </c>
      <c r="B276" s="202" t="s">
        <v>655</v>
      </c>
      <c r="C276" s="202" t="s">
        <v>534</v>
      </c>
      <c r="D276" s="214" t="s">
        <v>189</v>
      </c>
      <c r="E276" s="208">
        <v>344</v>
      </c>
      <c r="F276" s="208">
        <v>303</v>
      </c>
      <c r="G276" s="208">
        <v>199</v>
      </c>
      <c r="H276" s="202">
        <v>55</v>
      </c>
      <c r="I276" s="202">
        <v>165</v>
      </c>
      <c r="J276" s="205">
        <v>1.806</v>
      </c>
      <c r="K276" s="206" t="s">
        <v>814</v>
      </c>
      <c r="L276" s="353">
        <v>5770.31</v>
      </c>
      <c r="M276" s="215" t="s">
        <v>190</v>
      </c>
      <c r="N276" s="484" t="s">
        <v>197</v>
      </c>
      <c r="P276" s="216" t="s">
        <v>628</v>
      </c>
      <c r="Q276" s="216"/>
    </row>
    <row r="277" spans="1:17" s="240" customFormat="1">
      <c r="A277" s="202">
        <v>36</v>
      </c>
      <c r="B277" s="202" t="s">
        <v>656</v>
      </c>
      <c r="C277" s="202" t="s">
        <v>535</v>
      </c>
      <c r="D277" s="214" t="s">
        <v>189</v>
      </c>
      <c r="E277" s="208">
        <v>344</v>
      </c>
      <c r="F277" s="208">
        <v>303</v>
      </c>
      <c r="G277" s="208">
        <v>199</v>
      </c>
      <c r="H277" s="202">
        <v>55</v>
      </c>
      <c r="I277" s="202">
        <v>165</v>
      </c>
      <c r="J277" s="205">
        <v>1.806</v>
      </c>
      <c r="K277" s="206" t="s">
        <v>814</v>
      </c>
      <c r="L277" s="353">
        <v>5770.33</v>
      </c>
      <c r="M277" s="215" t="s">
        <v>190</v>
      </c>
      <c r="N277" s="484" t="s">
        <v>197</v>
      </c>
      <c r="O277" s="197"/>
      <c r="P277" s="216" t="s">
        <v>628</v>
      </c>
      <c r="Q277" s="216"/>
    </row>
    <row r="278" spans="1:17" s="240" customFormat="1">
      <c r="A278" s="202">
        <v>37</v>
      </c>
      <c r="B278" s="202" t="s">
        <v>821</v>
      </c>
      <c r="C278" s="202" t="s">
        <v>630</v>
      </c>
      <c r="D278" s="214" t="s">
        <v>189</v>
      </c>
      <c r="E278" s="208">
        <v>345</v>
      </c>
      <c r="F278" s="208">
        <v>304</v>
      </c>
      <c r="G278" s="208">
        <v>199</v>
      </c>
      <c r="H278" s="202">
        <v>55</v>
      </c>
      <c r="I278" s="202">
        <v>165</v>
      </c>
      <c r="J278" s="205">
        <v>1.806</v>
      </c>
      <c r="K278" s="206" t="s">
        <v>814</v>
      </c>
      <c r="L278" s="353">
        <v>6673.44</v>
      </c>
      <c r="M278" s="215" t="s">
        <v>190</v>
      </c>
      <c r="N278" s="484" t="s">
        <v>197</v>
      </c>
      <c r="O278" s="197"/>
      <c r="P278" s="216" t="s">
        <v>629</v>
      </c>
      <c r="Q278" s="216"/>
    </row>
    <row r="279" spans="1:17" s="235" customFormat="1">
      <c r="A279" s="202">
        <v>38</v>
      </c>
      <c r="B279" s="202" t="s">
        <v>822</v>
      </c>
      <c r="C279" s="202" t="s">
        <v>631</v>
      </c>
      <c r="D279" s="214" t="s">
        <v>189</v>
      </c>
      <c r="E279" s="208">
        <v>345</v>
      </c>
      <c r="F279" s="208">
        <v>304</v>
      </c>
      <c r="G279" s="208">
        <v>199</v>
      </c>
      <c r="H279" s="202">
        <v>55</v>
      </c>
      <c r="I279" s="202">
        <v>165</v>
      </c>
      <c r="J279" s="205">
        <v>1.806</v>
      </c>
      <c r="K279" s="206" t="s">
        <v>814</v>
      </c>
      <c r="L279" s="353">
        <v>0</v>
      </c>
      <c r="M279" s="215" t="s">
        <v>190</v>
      </c>
      <c r="N279" s="484" t="s">
        <v>197</v>
      </c>
      <c r="O279" s="197"/>
      <c r="P279" s="216" t="s">
        <v>628</v>
      </c>
      <c r="Q279" s="216"/>
    </row>
    <row r="280" spans="1:17" s="240" customFormat="1">
      <c r="A280" s="202">
        <v>39</v>
      </c>
      <c r="B280" s="202" t="s">
        <v>309</v>
      </c>
      <c r="C280" s="202" t="s">
        <v>310</v>
      </c>
      <c r="D280" s="214" t="s">
        <v>189</v>
      </c>
      <c r="E280" s="208">
        <v>345</v>
      </c>
      <c r="F280" s="208">
        <v>304</v>
      </c>
      <c r="G280" s="208">
        <v>199</v>
      </c>
      <c r="H280" s="202">
        <v>55</v>
      </c>
      <c r="I280" s="202">
        <v>165</v>
      </c>
      <c r="J280" s="205">
        <v>1.806</v>
      </c>
      <c r="K280" s="206" t="s">
        <v>814</v>
      </c>
      <c r="L280" s="353">
        <v>7364.57</v>
      </c>
      <c r="M280" s="215" t="s">
        <v>190</v>
      </c>
      <c r="N280" s="484" t="s">
        <v>197</v>
      </c>
      <c r="P280" s="216" t="s">
        <v>628</v>
      </c>
      <c r="Q280" s="216"/>
    </row>
    <row r="281" spans="1:17" s="240" customFormat="1">
      <c r="A281" s="202">
        <v>40</v>
      </c>
      <c r="B281" s="202" t="s">
        <v>311</v>
      </c>
      <c r="C281" s="202" t="s">
        <v>312</v>
      </c>
      <c r="D281" s="214" t="s">
        <v>189</v>
      </c>
      <c r="E281" s="208">
        <v>338</v>
      </c>
      <c r="F281" s="208">
        <v>297</v>
      </c>
      <c r="G281" s="208">
        <v>199</v>
      </c>
      <c r="H281" s="202">
        <v>55</v>
      </c>
      <c r="I281" s="202">
        <v>165</v>
      </c>
      <c r="J281" s="205">
        <v>1.806</v>
      </c>
      <c r="K281" s="206" t="s">
        <v>814</v>
      </c>
      <c r="L281" s="353">
        <v>7332.41</v>
      </c>
      <c r="M281" s="215" t="s">
        <v>190</v>
      </c>
      <c r="N281" s="484" t="s">
        <v>197</v>
      </c>
      <c r="P281" s="216" t="s">
        <v>629</v>
      </c>
      <c r="Q281" s="216"/>
    </row>
    <row r="282" spans="1:17" s="240" customFormat="1">
      <c r="A282" s="202">
        <v>41</v>
      </c>
      <c r="B282" s="202" t="s">
        <v>313</v>
      </c>
      <c r="C282" s="202" t="s">
        <v>314</v>
      </c>
      <c r="D282" s="214" t="s">
        <v>189</v>
      </c>
      <c r="E282" s="208">
        <v>345</v>
      </c>
      <c r="F282" s="208">
        <v>304</v>
      </c>
      <c r="G282" s="208">
        <v>199</v>
      </c>
      <c r="H282" s="202">
        <v>55</v>
      </c>
      <c r="I282" s="202">
        <v>165</v>
      </c>
      <c r="J282" s="205">
        <v>1.806</v>
      </c>
      <c r="K282" s="206" t="s">
        <v>814</v>
      </c>
      <c r="L282" s="353">
        <v>7120.55</v>
      </c>
      <c r="M282" s="215" t="s">
        <v>190</v>
      </c>
      <c r="N282" s="484" t="s">
        <v>197</v>
      </c>
      <c r="P282" s="216" t="s">
        <v>628</v>
      </c>
      <c r="Q282" s="216"/>
    </row>
    <row r="283" spans="1:17" s="240" customFormat="1">
      <c r="A283" s="202">
        <v>42</v>
      </c>
      <c r="B283" s="202" t="s">
        <v>315</v>
      </c>
      <c r="C283" s="202" t="s">
        <v>316</v>
      </c>
      <c r="D283" s="214" t="s">
        <v>189</v>
      </c>
      <c r="E283" s="208">
        <v>345</v>
      </c>
      <c r="F283" s="208">
        <v>304</v>
      </c>
      <c r="G283" s="208">
        <v>199</v>
      </c>
      <c r="H283" s="202">
        <v>55</v>
      </c>
      <c r="I283" s="202">
        <v>165</v>
      </c>
      <c r="J283" s="205">
        <v>1.806</v>
      </c>
      <c r="K283" s="206" t="s">
        <v>814</v>
      </c>
      <c r="L283" s="353">
        <v>7036.52</v>
      </c>
      <c r="M283" s="215" t="s">
        <v>190</v>
      </c>
      <c r="N283" s="484" t="s">
        <v>197</v>
      </c>
      <c r="P283" s="216" t="s">
        <v>628</v>
      </c>
      <c r="Q283" s="216"/>
    </row>
    <row r="284" spans="1:17" s="240" customFormat="1">
      <c r="A284" s="202">
        <v>43</v>
      </c>
      <c r="B284" s="202" t="s">
        <v>398</v>
      </c>
      <c r="C284" s="202" t="s">
        <v>399</v>
      </c>
      <c r="D284" s="214" t="s">
        <v>189</v>
      </c>
      <c r="E284" s="208">
        <v>345</v>
      </c>
      <c r="F284" s="208">
        <v>304</v>
      </c>
      <c r="G284" s="208">
        <v>199</v>
      </c>
      <c r="H284" s="202">
        <v>55</v>
      </c>
      <c r="I284" s="202">
        <v>165</v>
      </c>
      <c r="J284" s="205">
        <v>1.806</v>
      </c>
      <c r="K284" s="206" t="s">
        <v>814</v>
      </c>
      <c r="L284" s="353">
        <v>7123.12</v>
      </c>
      <c r="M284" s="215" t="s">
        <v>190</v>
      </c>
      <c r="N284" s="484" t="s">
        <v>197</v>
      </c>
      <c r="P284" s="216" t="s">
        <v>628</v>
      </c>
      <c r="Q284" s="216"/>
    </row>
    <row r="285" spans="1:17" s="240" customFormat="1">
      <c r="A285" s="202">
        <v>44</v>
      </c>
      <c r="B285" s="202" t="s">
        <v>620</v>
      </c>
      <c r="C285" s="202" t="s">
        <v>621</v>
      </c>
      <c r="D285" s="214" t="s">
        <v>189</v>
      </c>
      <c r="E285" s="208">
        <v>345</v>
      </c>
      <c r="F285" s="208">
        <v>304</v>
      </c>
      <c r="G285" s="208">
        <v>199</v>
      </c>
      <c r="H285" s="202">
        <v>55</v>
      </c>
      <c r="I285" s="202">
        <v>165</v>
      </c>
      <c r="J285" s="205">
        <v>1.806</v>
      </c>
      <c r="K285" s="206" t="s">
        <v>814</v>
      </c>
      <c r="L285" s="353">
        <v>7032.69</v>
      </c>
      <c r="M285" s="215" t="s">
        <v>190</v>
      </c>
      <c r="N285" s="484" t="s">
        <v>197</v>
      </c>
      <c r="P285" s="216" t="s">
        <v>628</v>
      </c>
      <c r="Q285" s="216"/>
    </row>
    <row r="286" spans="1:17" s="240" customFormat="1">
      <c r="A286" s="202">
        <v>45</v>
      </c>
      <c r="B286" s="202" t="s">
        <v>603</v>
      </c>
      <c r="C286" s="202" t="s">
        <v>604</v>
      </c>
      <c r="D286" s="214" t="s">
        <v>189</v>
      </c>
      <c r="E286" s="208">
        <v>345</v>
      </c>
      <c r="F286" s="208">
        <v>304</v>
      </c>
      <c r="G286" s="208">
        <v>199</v>
      </c>
      <c r="H286" s="202">
        <v>55</v>
      </c>
      <c r="I286" s="202">
        <v>165</v>
      </c>
      <c r="J286" s="205">
        <v>1.806</v>
      </c>
      <c r="K286" s="206" t="s">
        <v>814</v>
      </c>
      <c r="L286" s="353">
        <v>7160.07</v>
      </c>
      <c r="M286" s="215" t="s">
        <v>190</v>
      </c>
      <c r="N286" s="484" t="s">
        <v>197</v>
      </c>
      <c r="P286" s="216" t="s">
        <v>628</v>
      </c>
      <c r="Q286" s="216"/>
    </row>
    <row r="287" spans="1:17" s="240" customFormat="1">
      <c r="A287" s="202">
        <v>46</v>
      </c>
      <c r="B287" s="202" t="s">
        <v>317</v>
      </c>
      <c r="C287" s="202" t="s">
        <v>318</v>
      </c>
      <c r="D287" s="214" t="s">
        <v>189</v>
      </c>
      <c r="E287" s="208">
        <v>345</v>
      </c>
      <c r="F287" s="208">
        <v>304</v>
      </c>
      <c r="G287" s="208">
        <v>199</v>
      </c>
      <c r="H287" s="202">
        <v>55</v>
      </c>
      <c r="I287" s="202">
        <v>165</v>
      </c>
      <c r="J287" s="205">
        <v>1.806</v>
      </c>
      <c r="K287" s="206" t="s">
        <v>814</v>
      </c>
      <c r="L287" s="353">
        <v>8031.74</v>
      </c>
      <c r="M287" s="215" t="s">
        <v>190</v>
      </c>
      <c r="N287" s="484" t="s">
        <v>197</v>
      </c>
      <c r="O287" s="197"/>
      <c r="P287" s="216" t="s">
        <v>628</v>
      </c>
      <c r="Q287" s="216"/>
    </row>
    <row r="288" spans="1:17" s="240" customFormat="1">
      <c r="A288" s="202">
        <v>47</v>
      </c>
      <c r="B288" s="202" t="s">
        <v>319</v>
      </c>
      <c r="C288" s="202" t="s">
        <v>320</v>
      </c>
      <c r="D288" s="214" t="s">
        <v>189</v>
      </c>
      <c r="E288" s="208">
        <v>338</v>
      </c>
      <c r="F288" s="208">
        <v>297</v>
      </c>
      <c r="G288" s="208">
        <v>199</v>
      </c>
      <c r="H288" s="202">
        <v>55</v>
      </c>
      <c r="I288" s="202">
        <v>165</v>
      </c>
      <c r="J288" s="205">
        <v>1.806</v>
      </c>
      <c r="K288" s="206" t="s">
        <v>814</v>
      </c>
      <c r="L288" s="353">
        <v>7970.27</v>
      </c>
      <c r="M288" s="215" t="s">
        <v>190</v>
      </c>
      <c r="N288" s="484" t="s">
        <v>197</v>
      </c>
      <c r="P288" s="216" t="s">
        <v>629</v>
      </c>
      <c r="Q288" s="216"/>
    </row>
    <row r="289" spans="1:17" s="240" customFormat="1">
      <c r="A289" s="202">
        <v>48</v>
      </c>
      <c r="B289" s="202" t="s">
        <v>321</v>
      </c>
      <c r="C289" s="202" t="s">
        <v>322</v>
      </c>
      <c r="D289" s="214" t="s">
        <v>189</v>
      </c>
      <c r="E289" s="208">
        <v>345</v>
      </c>
      <c r="F289" s="208">
        <v>304</v>
      </c>
      <c r="G289" s="208">
        <v>199</v>
      </c>
      <c r="H289" s="202">
        <v>55</v>
      </c>
      <c r="I289" s="202">
        <v>165</v>
      </c>
      <c r="J289" s="205">
        <v>1.806</v>
      </c>
      <c r="K289" s="206" t="s">
        <v>814</v>
      </c>
      <c r="L289" s="353">
        <v>7787.72</v>
      </c>
      <c r="M289" s="215" t="s">
        <v>190</v>
      </c>
      <c r="N289" s="484" t="s">
        <v>197</v>
      </c>
      <c r="O289" s="197"/>
      <c r="P289" s="216" t="s">
        <v>628</v>
      </c>
      <c r="Q289" s="216"/>
    </row>
    <row r="290" spans="1:17" s="240" customFormat="1">
      <c r="A290" s="202">
        <v>49</v>
      </c>
      <c r="B290" s="202" t="s">
        <v>323</v>
      </c>
      <c r="C290" s="202" t="s">
        <v>324</v>
      </c>
      <c r="D290" s="214" t="s">
        <v>189</v>
      </c>
      <c r="E290" s="208">
        <v>345</v>
      </c>
      <c r="F290" s="208">
        <v>304</v>
      </c>
      <c r="G290" s="208">
        <v>199</v>
      </c>
      <c r="H290" s="202">
        <v>55</v>
      </c>
      <c r="I290" s="202">
        <v>165</v>
      </c>
      <c r="J290" s="205">
        <v>1.806</v>
      </c>
      <c r="K290" s="206" t="s">
        <v>814</v>
      </c>
      <c r="L290" s="353">
        <v>7778.81</v>
      </c>
      <c r="M290" s="215" t="s">
        <v>190</v>
      </c>
      <c r="N290" s="484" t="s">
        <v>197</v>
      </c>
      <c r="O290" s="197"/>
      <c r="P290" s="216" t="s">
        <v>628</v>
      </c>
      <c r="Q290" s="216"/>
    </row>
    <row r="291" spans="1:17" s="240" customFormat="1">
      <c r="A291" s="202">
        <v>50</v>
      </c>
      <c r="B291" s="202" t="s">
        <v>326</v>
      </c>
      <c r="C291" s="202" t="s">
        <v>325</v>
      </c>
      <c r="D291" s="214" t="s">
        <v>189</v>
      </c>
      <c r="E291" s="208">
        <v>345</v>
      </c>
      <c r="F291" s="208">
        <v>304</v>
      </c>
      <c r="G291" s="208">
        <v>199</v>
      </c>
      <c r="H291" s="202">
        <v>55</v>
      </c>
      <c r="I291" s="202">
        <v>165</v>
      </c>
      <c r="J291" s="205">
        <v>1.806</v>
      </c>
      <c r="K291" s="206" t="s">
        <v>814</v>
      </c>
      <c r="L291" s="353">
        <v>8032.52</v>
      </c>
      <c r="M291" s="215" t="s">
        <v>190</v>
      </c>
      <c r="N291" s="484" t="s">
        <v>197</v>
      </c>
      <c r="O291" s="197"/>
      <c r="P291" s="216" t="s">
        <v>628</v>
      </c>
      <c r="Q291" s="216"/>
    </row>
    <row r="292" spans="1:17" s="242" customFormat="1">
      <c r="A292" s="202">
        <v>51</v>
      </c>
      <c r="B292" s="202" t="s">
        <v>327</v>
      </c>
      <c r="C292" s="217" t="s">
        <v>328</v>
      </c>
      <c r="D292" s="219" t="s">
        <v>189</v>
      </c>
      <c r="E292" s="208">
        <v>338</v>
      </c>
      <c r="F292" s="208">
        <v>297</v>
      </c>
      <c r="G292" s="208">
        <v>199</v>
      </c>
      <c r="H292" s="202">
        <v>55</v>
      </c>
      <c r="I292" s="202">
        <v>165</v>
      </c>
      <c r="J292" s="205">
        <v>1.806</v>
      </c>
      <c r="K292" s="206" t="s">
        <v>814</v>
      </c>
      <c r="L292" s="353">
        <v>7971.68</v>
      </c>
      <c r="M292" s="215" t="s">
        <v>190</v>
      </c>
      <c r="N292" s="246" t="s">
        <v>197</v>
      </c>
      <c r="O292" s="241"/>
      <c r="P292" s="216" t="s">
        <v>629</v>
      </c>
      <c r="Q292" s="216"/>
    </row>
    <row r="293" spans="1:17" s="240" customFormat="1">
      <c r="A293" s="202">
        <v>52</v>
      </c>
      <c r="B293" s="202" t="s">
        <v>329</v>
      </c>
      <c r="C293" s="202" t="s">
        <v>330</v>
      </c>
      <c r="D293" s="214" t="s">
        <v>189</v>
      </c>
      <c r="E293" s="208">
        <v>345</v>
      </c>
      <c r="F293" s="208">
        <v>304</v>
      </c>
      <c r="G293" s="208">
        <v>199</v>
      </c>
      <c r="H293" s="202">
        <v>55</v>
      </c>
      <c r="I293" s="202">
        <v>165</v>
      </c>
      <c r="J293" s="205">
        <v>1.806</v>
      </c>
      <c r="K293" s="206" t="s">
        <v>814</v>
      </c>
      <c r="L293" s="353">
        <v>7789.37</v>
      </c>
      <c r="M293" s="215" t="s">
        <v>190</v>
      </c>
      <c r="N293" s="484" t="s">
        <v>197</v>
      </c>
      <c r="P293" s="216" t="s">
        <v>628</v>
      </c>
      <c r="Q293" s="216"/>
    </row>
    <row r="294" spans="1:17" s="240" customFormat="1">
      <c r="A294" s="202">
        <v>53</v>
      </c>
      <c r="B294" s="202" t="s">
        <v>331</v>
      </c>
      <c r="C294" s="202" t="s">
        <v>332</v>
      </c>
      <c r="D294" s="214" t="s">
        <v>189</v>
      </c>
      <c r="E294" s="208">
        <v>345</v>
      </c>
      <c r="F294" s="208">
        <v>304</v>
      </c>
      <c r="G294" s="208">
        <v>199</v>
      </c>
      <c r="H294" s="202">
        <v>55</v>
      </c>
      <c r="I294" s="202">
        <v>165</v>
      </c>
      <c r="J294" s="205">
        <v>1.806</v>
      </c>
      <c r="K294" s="206" t="s">
        <v>814</v>
      </c>
      <c r="L294" s="353">
        <v>7791.97</v>
      </c>
      <c r="M294" s="215" t="s">
        <v>190</v>
      </c>
      <c r="N294" s="484" t="s">
        <v>197</v>
      </c>
      <c r="P294" s="216" t="s">
        <v>628</v>
      </c>
      <c r="Q294" s="216"/>
    </row>
    <row r="295" spans="1:17" s="240" customFormat="1">
      <c r="A295" s="202">
        <v>54</v>
      </c>
      <c r="B295" s="202" t="s">
        <v>333</v>
      </c>
      <c r="C295" s="202" t="s">
        <v>334</v>
      </c>
      <c r="D295" s="214" t="s">
        <v>189</v>
      </c>
      <c r="E295" s="208">
        <v>345</v>
      </c>
      <c r="F295" s="208">
        <v>304</v>
      </c>
      <c r="G295" s="208">
        <v>199</v>
      </c>
      <c r="H295" s="202">
        <v>55</v>
      </c>
      <c r="I295" s="202">
        <v>165</v>
      </c>
      <c r="J295" s="205">
        <v>1.806</v>
      </c>
      <c r="K295" s="206" t="s">
        <v>814</v>
      </c>
      <c r="L295" s="353">
        <v>7789.53</v>
      </c>
      <c r="M295" s="215" t="s">
        <v>190</v>
      </c>
      <c r="N295" s="484" t="s">
        <v>197</v>
      </c>
      <c r="O295" s="197"/>
      <c r="P295" s="216" t="s">
        <v>628</v>
      </c>
      <c r="Q295" s="216"/>
    </row>
    <row r="296" spans="1:17" s="240" customFormat="1">
      <c r="A296" s="202">
        <v>55</v>
      </c>
      <c r="B296" s="202" t="s">
        <v>230</v>
      </c>
      <c r="C296" s="202" t="s">
        <v>537</v>
      </c>
      <c r="D296" s="214" t="s">
        <v>189</v>
      </c>
      <c r="E296" s="208">
        <v>344</v>
      </c>
      <c r="F296" s="208">
        <v>303</v>
      </c>
      <c r="G296" s="208">
        <v>199</v>
      </c>
      <c r="H296" s="202">
        <v>55</v>
      </c>
      <c r="I296" s="202">
        <v>165</v>
      </c>
      <c r="J296" s="205">
        <v>1.806</v>
      </c>
      <c r="K296" s="206" t="s">
        <v>814</v>
      </c>
      <c r="L296" s="353">
        <v>5718.01</v>
      </c>
      <c r="M296" s="215" t="s">
        <v>190</v>
      </c>
      <c r="N296" s="484" t="s">
        <v>197</v>
      </c>
      <c r="O296" s="197"/>
      <c r="P296" s="216" t="s">
        <v>628</v>
      </c>
      <c r="Q296" s="216"/>
    </row>
    <row r="297" spans="1:17" s="240" customFormat="1">
      <c r="A297" s="202">
        <v>56</v>
      </c>
      <c r="B297" s="202" t="s">
        <v>229</v>
      </c>
      <c r="C297" s="202" t="s">
        <v>536</v>
      </c>
      <c r="D297" s="214" t="s">
        <v>189</v>
      </c>
      <c r="E297" s="208">
        <v>344</v>
      </c>
      <c r="F297" s="208">
        <v>303</v>
      </c>
      <c r="G297" s="208">
        <v>199</v>
      </c>
      <c r="H297" s="202">
        <v>55</v>
      </c>
      <c r="I297" s="202">
        <v>165</v>
      </c>
      <c r="J297" s="205">
        <v>1.806</v>
      </c>
      <c r="K297" s="206" t="s">
        <v>814</v>
      </c>
      <c r="L297" s="353">
        <v>5722.04</v>
      </c>
      <c r="M297" s="215" t="s">
        <v>190</v>
      </c>
      <c r="N297" s="484" t="s">
        <v>197</v>
      </c>
      <c r="O297" s="197"/>
      <c r="P297" s="216" t="s">
        <v>628</v>
      </c>
      <c r="Q297" s="216"/>
    </row>
    <row r="298" spans="1:17" s="240" customFormat="1">
      <c r="A298" s="202">
        <v>57</v>
      </c>
      <c r="B298" s="202" t="s">
        <v>694</v>
      </c>
      <c r="C298" s="202" t="s">
        <v>688</v>
      </c>
      <c r="D298" s="214" t="s">
        <v>189</v>
      </c>
      <c r="E298" s="208">
        <v>310</v>
      </c>
      <c r="F298" s="208">
        <v>274</v>
      </c>
      <c r="G298" s="208">
        <v>169</v>
      </c>
      <c r="H298" s="202">
        <v>55</v>
      </c>
      <c r="I298" s="202">
        <v>165</v>
      </c>
      <c r="J298" s="205">
        <v>1.534</v>
      </c>
      <c r="K298" s="206" t="s">
        <v>814</v>
      </c>
      <c r="L298" s="353">
        <v>5076.5600000000004</v>
      </c>
      <c r="M298" s="215" t="s">
        <v>190</v>
      </c>
      <c r="N298" s="484" t="s">
        <v>197</v>
      </c>
      <c r="O298" s="197"/>
      <c r="P298" s="216" t="s">
        <v>628</v>
      </c>
      <c r="Q298" s="216"/>
    </row>
    <row r="299" spans="1:17" s="240" customFormat="1">
      <c r="A299" s="202">
        <v>58</v>
      </c>
      <c r="B299" s="202" t="s">
        <v>662</v>
      </c>
      <c r="C299" s="202" t="s">
        <v>675</v>
      </c>
      <c r="D299" s="214" t="s">
        <v>189</v>
      </c>
      <c r="E299" s="208">
        <v>302</v>
      </c>
      <c r="F299" s="208">
        <v>267</v>
      </c>
      <c r="G299" s="208">
        <v>169</v>
      </c>
      <c r="H299" s="202">
        <v>55</v>
      </c>
      <c r="I299" s="202">
        <v>165</v>
      </c>
      <c r="J299" s="205">
        <v>1.534</v>
      </c>
      <c r="K299" s="206" t="s">
        <v>814</v>
      </c>
      <c r="L299" s="353">
        <v>5024.08</v>
      </c>
      <c r="M299" s="215" t="s">
        <v>190</v>
      </c>
      <c r="N299" s="484" t="s">
        <v>197</v>
      </c>
      <c r="O299" s="197"/>
      <c r="P299" s="216" t="s">
        <v>629</v>
      </c>
      <c r="Q299" s="216"/>
    </row>
    <row r="300" spans="1:17" s="240" customFormat="1">
      <c r="A300" s="202">
        <v>59</v>
      </c>
      <c r="B300" s="202" t="s">
        <v>768</v>
      </c>
      <c r="C300" s="202" t="s">
        <v>776</v>
      </c>
      <c r="D300" s="214" t="s">
        <v>189</v>
      </c>
      <c r="E300" s="208">
        <v>310</v>
      </c>
      <c r="F300" s="208">
        <v>274</v>
      </c>
      <c r="G300" s="208">
        <v>169</v>
      </c>
      <c r="H300" s="202">
        <v>55</v>
      </c>
      <c r="I300" s="202">
        <v>165</v>
      </c>
      <c r="J300" s="205">
        <v>1.534</v>
      </c>
      <c r="K300" s="206" t="s">
        <v>814</v>
      </c>
      <c r="L300" s="353">
        <v>5067.25</v>
      </c>
      <c r="M300" s="233" t="s">
        <v>190</v>
      </c>
      <c r="N300" s="484" t="s">
        <v>197</v>
      </c>
      <c r="O300" s="197"/>
      <c r="P300" s="216" t="s">
        <v>628</v>
      </c>
      <c r="Q300" s="216"/>
    </row>
    <row r="301" spans="1:17" s="240" customFormat="1">
      <c r="A301" s="202">
        <v>60</v>
      </c>
      <c r="B301" s="202" t="s">
        <v>755</v>
      </c>
      <c r="C301" s="202" t="s">
        <v>756</v>
      </c>
      <c r="D301" s="214" t="s">
        <v>189</v>
      </c>
      <c r="E301" s="208">
        <v>310</v>
      </c>
      <c r="F301" s="208">
        <v>274</v>
      </c>
      <c r="G301" s="208">
        <v>169</v>
      </c>
      <c r="H301" s="202">
        <v>55</v>
      </c>
      <c r="I301" s="202">
        <v>165</v>
      </c>
      <c r="J301" s="205">
        <v>1.534</v>
      </c>
      <c r="K301" s="206" t="s">
        <v>814</v>
      </c>
      <c r="L301" s="353">
        <v>5067.25</v>
      </c>
      <c r="M301" s="233" t="s">
        <v>190</v>
      </c>
      <c r="N301" s="484" t="s">
        <v>197</v>
      </c>
      <c r="O301" s="197"/>
      <c r="P301" s="216" t="s">
        <v>628</v>
      </c>
      <c r="Q301" s="216"/>
    </row>
    <row r="302" spans="1:17" s="240" customFormat="1">
      <c r="A302" s="202">
        <v>61</v>
      </c>
      <c r="B302" s="202" t="s">
        <v>790</v>
      </c>
      <c r="C302" s="202" t="s">
        <v>812</v>
      </c>
      <c r="D302" s="214" t="s">
        <v>189</v>
      </c>
      <c r="E302" s="208">
        <v>310</v>
      </c>
      <c r="F302" s="208">
        <v>274</v>
      </c>
      <c r="G302" s="208">
        <v>169</v>
      </c>
      <c r="H302" s="202">
        <v>55</v>
      </c>
      <c r="I302" s="202">
        <v>165</v>
      </c>
      <c r="J302" s="205">
        <v>1.534</v>
      </c>
      <c r="K302" s="206" t="s">
        <v>814</v>
      </c>
      <c r="L302" s="353">
        <v>5076.3</v>
      </c>
      <c r="M302" s="233" t="s">
        <v>190</v>
      </c>
      <c r="N302" s="484" t="s">
        <v>197</v>
      </c>
      <c r="O302" s="197"/>
      <c r="P302" s="216" t="s">
        <v>628</v>
      </c>
      <c r="Q302" s="216"/>
    </row>
    <row r="303" spans="1:17" s="240" customFormat="1">
      <c r="A303" s="202">
        <v>62</v>
      </c>
      <c r="B303" s="202" t="s">
        <v>708</v>
      </c>
      <c r="C303" s="202" t="s">
        <v>709</v>
      </c>
      <c r="D303" s="214" t="s">
        <v>189</v>
      </c>
      <c r="E303" s="208">
        <v>310</v>
      </c>
      <c r="F303" s="208">
        <v>274</v>
      </c>
      <c r="G303" s="208">
        <v>169</v>
      </c>
      <c r="H303" s="202">
        <v>55</v>
      </c>
      <c r="I303" s="202">
        <v>165</v>
      </c>
      <c r="J303" s="205">
        <v>1.534</v>
      </c>
      <c r="K303" s="206" t="s">
        <v>814</v>
      </c>
      <c r="L303" s="353">
        <v>5067.32</v>
      </c>
      <c r="M303" s="233" t="s">
        <v>190</v>
      </c>
      <c r="N303" s="484" t="s">
        <v>197</v>
      </c>
      <c r="O303" s="197"/>
      <c r="P303" s="216" t="s">
        <v>628</v>
      </c>
      <c r="Q303" s="216"/>
    </row>
    <row r="304" spans="1:17" s="240" customFormat="1">
      <c r="A304" s="202">
        <v>63</v>
      </c>
      <c r="B304" s="202" t="s">
        <v>804</v>
      </c>
      <c r="C304" s="202" t="s">
        <v>805</v>
      </c>
      <c r="D304" s="214" t="s">
        <v>189</v>
      </c>
      <c r="E304" s="208">
        <v>302</v>
      </c>
      <c r="F304" s="208">
        <v>267</v>
      </c>
      <c r="G304" s="208">
        <v>169</v>
      </c>
      <c r="H304" s="202">
        <v>55</v>
      </c>
      <c r="I304" s="202">
        <v>165</v>
      </c>
      <c r="J304" s="205">
        <v>1.534</v>
      </c>
      <c r="K304" s="206" t="s">
        <v>814</v>
      </c>
      <c r="L304" s="353">
        <v>6154.81</v>
      </c>
      <c r="M304" s="233" t="s">
        <v>190</v>
      </c>
      <c r="N304" s="484" t="s">
        <v>197</v>
      </c>
      <c r="O304" s="197"/>
      <c r="P304" s="216" t="s">
        <v>629</v>
      </c>
      <c r="Q304" s="216"/>
    </row>
    <row r="305" spans="1:18" s="240" customFormat="1">
      <c r="A305" s="202">
        <v>64</v>
      </c>
      <c r="B305" s="202" t="s">
        <v>818</v>
      </c>
      <c r="C305" s="202" t="s">
        <v>817</v>
      </c>
      <c r="D305" s="214" t="s">
        <v>189</v>
      </c>
      <c r="E305" s="208">
        <v>302</v>
      </c>
      <c r="F305" s="208">
        <v>267</v>
      </c>
      <c r="G305" s="208">
        <v>169</v>
      </c>
      <c r="H305" s="202">
        <v>55</v>
      </c>
      <c r="I305" s="202">
        <v>165</v>
      </c>
      <c r="J305" s="205">
        <v>1.534</v>
      </c>
      <c r="K305" s="206" t="s">
        <v>814</v>
      </c>
      <c r="L305" s="353">
        <v>6224.31</v>
      </c>
      <c r="M305" s="233" t="s">
        <v>190</v>
      </c>
      <c r="N305" s="484" t="s">
        <v>197</v>
      </c>
      <c r="O305" s="197"/>
      <c r="P305" s="216" t="s">
        <v>628</v>
      </c>
      <c r="Q305" s="216"/>
    </row>
    <row r="306" spans="1:18" s="240" customFormat="1">
      <c r="A306" s="202">
        <v>65</v>
      </c>
      <c r="B306" s="202" t="s">
        <v>686</v>
      </c>
      <c r="C306" s="202" t="s">
        <v>687</v>
      </c>
      <c r="D306" s="214" t="s">
        <v>189</v>
      </c>
      <c r="E306" s="208">
        <v>302</v>
      </c>
      <c r="F306" s="208">
        <v>267</v>
      </c>
      <c r="G306" s="208">
        <v>169</v>
      </c>
      <c r="H306" s="202">
        <v>55</v>
      </c>
      <c r="I306" s="202">
        <v>165</v>
      </c>
      <c r="J306" s="205">
        <v>1.534</v>
      </c>
      <c r="K306" s="206" t="s">
        <v>814</v>
      </c>
      <c r="L306" s="353">
        <v>5394.15</v>
      </c>
      <c r="M306" s="233" t="s">
        <v>190</v>
      </c>
      <c r="N306" s="484" t="s">
        <v>197</v>
      </c>
      <c r="O306" s="197"/>
      <c r="P306" s="216" t="s">
        <v>629</v>
      </c>
      <c r="Q306" s="216"/>
    </row>
    <row r="307" spans="1:18" s="240" customFormat="1">
      <c r="A307" s="202">
        <v>66</v>
      </c>
      <c r="B307" s="202" t="s">
        <v>831</v>
      </c>
      <c r="C307" s="202" t="s">
        <v>830</v>
      </c>
      <c r="D307" s="214" t="s">
        <v>189</v>
      </c>
      <c r="E307" s="208">
        <v>310</v>
      </c>
      <c r="F307" s="208">
        <v>274</v>
      </c>
      <c r="G307" s="208">
        <v>169</v>
      </c>
      <c r="H307" s="202">
        <v>55</v>
      </c>
      <c r="I307" s="202">
        <v>165</v>
      </c>
      <c r="J307" s="205">
        <v>1.534</v>
      </c>
      <c r="K307" s="206" t="s">
        <v>814</v>
      </c>
      <c r="L307" s="353">
        <v>5449.94</v>
      </c>
      <c r="M307" s="215" t="s">
        <v>190</v>
      </c>
      <c r="N307" s="484" t="s">
        <v>197</v>
      </c>
      <c r="O307" s="197"/>
      <c r="P307" s="216" t="s">
        <v>628</v>
      </c>
      <c r="Q307" s="216"/>
    </row>
    <row r="308" spans="1:18" s="240" customFormat="1">
      <c r="A308" s="202">
        <v>67</v>
      </c>
      <c r="B308" s="202" t="s">
        <v>836</v>
      </c>
      <c r="C308" s="202" t="s">
        <v>867</v>
      </c>
      <c r="D308" s="214" t="s">
        <v>189</v>
      </c>
      <c r="E308" s="208">
        <v>310</v>
      </c>
      <c r="F308" s="208">
        <v>274</v>
      </c>
      <c r="G308" s="208">
        <v>169</v>
      </c>
      <c r="H308" s="202">
        <v>55</v>
      </c>
      <c r="I308" s="202">
        <v>165</v>
      </c>
      <c r="J308" s="205">
        <v>1.534</v>
      </c>
      <c r="K308" s="206" t="s">
        <v>814</v>
      </c>
      <c r="L308" s="353">
        <v>5449.1</v>
      </c>
      <c r="M308" s="215" t="s">
        <v>190</v>
      </c>
      <c r="N308" s="484" t="s">
        <v>197</v>
      </c>
      <c r="O308" s="197"/>
      <c r="P308" s="216" t="s">
        <v>628</v>
      </c>
      <c r="Q308" s="216"/>
    </row>
    <row r="309" spans="1:18" s="240" customFormat="1">
      <c r="A309" s="202">
        <v>68</v>
      </c>
      <c r="B309" s="202" t="s">
        <v>868</v>
      </c>
      <c r="C309" s="202" t="s">
        <v>869</v>
      </c>
      <c r="D309" s="214" t="s">
        <v>189</v>
      </c>
      <c r="E309" s="208">
        <v>310</v>
      </c>
      <c r="F309" s="208">
        <v>274</v>
      </c>
      <c r="G309" s="208">
        <v>169</v>
      </c>
      <c r="H309" s="202">
        <v>55</v>
      </c>
      <c r="I309" s="202">
        <v>165</v>
      </c>
      <c r="J309" s="205">
        <v>1.534</v>
      </c>
      <c r="K309" s="206" t="s">
        <v>814</v>
      </c>
      <c r="L309" s="353">
        <v>5440.8</v>
      </c>
      <c r="M309" s="215" t="s">
        <v>190</v>
      </c>
      <c r="N309" s="484" t="s">
        <v>197</v>
      </c>
      <c r="P309" s="197"/>
      <c r="Q309" s="197"/>
      <c r="R309" s="216" t="s">
        <v>628</v>
      </c>
    </row>
    <row r="310" spans="1:18" s="530" customFormat="1">
      <c r="A310" s="520"/>
      <c r="B310" s="520" t="s">
        <v>352</v>
      </c>
      <c r="C310" s="520" t="s">
        <v>964</v>
      </c>
      <c r="D310" s="521" t="s">
        <v>189</v>
      </c>
      <c r="E310" s="522">
        <v>305</v>
      </c>
      <c r="F310" s="522">
        <v>262</v>
      </c>
      <c r="G310" s="522">
        <v>169</v>
      </c>
      <c r="H310" s="520">
        <v>55</v>
      </c>
      <c r="I310" s="520">
        <v>165</v>
      </c>
      <c r="J310" s="523">
        <v>1.534</v>
      </c>
      <c r="K310" s="524" t="s">
        <v>814</v>
      </c>
      <c r="L310" s="525">
        <v>4274.5</v>
      </c>
      <c r="M310" s="526" t="s">
        <v>190</v>
      </c>
      <c r="N310" s="527" t="s">
        <v>197</v>
      </c>
      <c r="O310" s="528"/>
      <c r="P310" s="529" t="s">
        <v>629</v>
      </c>
      <c r="Q310" s="529" t="s">
        <v>960</v>
      </c>
    </row>
    <row r="311" spans="1:18" s="530" customFormat="1">
      <c r="A311" s="520"/>
      <c r="B311" s="520" t="s">
        <v>356</v>
      </c>
      <c r="C311" s="520" t="s">
        <v>965</v>
      </c>
      <c r="D311" s="521" t="s">
        <v>189</v>
      </c>
      <c r="E311" s="522">
        <v>305</v>
      </c>
      <c r="F311" s="522">
        <v>262</v>
      </c>
      <c r="G311" s="522">
        <v>169</v>
      </c>
      <c r="H311" s="520">
        <v>55</v>
      </c>
      <c r="I311" s="520">
        <v>165</v>
      </c>
      <c r="J311" s="523">
        <v>1.534</v>
      </c>
      <c r="K311" s="524" t="s">
        <v>814</v>
      </c>
      <c r="L311" s="525">
        <v>4274.57</v>
      </c>
      <c r="M311" s="526" t="s">
        <v>190</v>
      </c>
      <c r="N311" s="527" t="s">
        <v>197</v>
      </c>
      <c r="O311" s="528"/>
      <c r="P311" s="529" t="s">
        <v>629</v>
      </c>
      <c r="Q311" s="529" t="s">
        <v>960</v>
      </c>
    </row>
    <row r="312" spans="1:18" s="530" customFormat="1">
      <c r="A312" s="520"/>
      <c r="B312" s="520" t="s">
        <v>382</v>
      </c>
      <c r="C312" s="520" t="s">
        <v>966</v>
      </c>
      <c r="D312" s="521" t="s">
        <v>189</v>
      </c>
      <c r="E312" s="522">
        <v>296</v>
      </c>
      <c r="F312" s="522">
        <v>260</v>
      </c>
      <c r="G312" s="522">
        <v>169</v>
      </c>
      <c r="H312" s="520">
        <v>55</v>
      </c>
      <c r="I312" s="520">
        <v>165</v>
      </c>
      <c r="J312" s="523">
        <v>1.534</v>
      </c>
      <c r="K312" s="524" t="s">
        <v>814</v>
      </c>
      <c r="L312" s="525">
        <v>4224.12</v>
      </c>
      <c r="M312" s="526" t="s">
        <v>190</v>
      </c>
      <c r="N312" s="527" t="s">
        <v>197</v>
      </c>
      <c r="P312" s="529" t="s">
        <v>629</v>
      </c>
      <c r="Q312" s="529" t="s">
        <v>960</v>
      </c>
    </row>
    <row r="313" spans="1:18" s="530" customFormat="1">
      <c r="A313" s="520"/>
      <c r="B313" s="520" t="s">
        <v>384</v>
      </c>
      <c r="C313" s="520" t="s">
        <v>967</v>
      </c>
      <c r="D313" s="521" t="s">
        <v>189</v>
      </c>
      <c r="E313" s="522">
        <v>296</v>
      </c>
      <c r="F313" s="522">
        <v>260</v>
      </c>
      <c r="G313" s="522">
        <v>169</v>
      </c>
      <c r="H313" s="520">
        <v>55</v>
      </c>
      <c r="I313" s="520">
        <v>165</v>
      </c>
      <c r="J313" s="523">
        <v>1.534</v>
      </c>
      <c r="K313" s="524" t="s">
        <v>814</v>
      </c>
      <c r="L313" s="525">
        <v>4224.12</v>
      </c>
      <c r="M313" s="526" t="s">
        <v>190</v>
      </c>
      <c r="N313" s="527" t="s">
        <v>197</v>
      </c>
      <c r="P313" s="529" t="s">
        <v>629</v>
      </c>
      <c r="Q313" s="529" t="s">
        <v>960</v>
      </c>
    </row>
    <row r="314" spans="1:18" s="530" customFormat="1">
      <c r="A314" s="520"/>
      <c r="B314" s="520" t="s">
        <v>392</v>
      </c>
      <c r="C314" s="520" t="s">
        <v>968</v>
      </c>
      <c r="D314" s="521" t="s">
        <v>189</v>
      </c>
      <c r="E314" s="522">
        <v>318</v>
      </c>
      <c r="F314" s="522">
        <v>282</v>
      </c>
      <c r="G314" s="522">
        <v>199</v>
      </c>
      <c r="H314" s="520">
        <v>55</v>
      </c>
      <c r="I314" s="520">
        <v>165</v>
      </c>
      <c r="J314" s="523">
        <v>1.806</v>
      </c>
      <c r="K314" s="524" t="s">
        <v>814</v>
      </c>
      <c r="L314" s="525">
        <v>4347.66</v>
      </c>
      <c r="M314" s="526" t="s">
        <v>190</v>
      </c>
      <c r="N314" s="527" t="s">
        <v>197</v>
      </c>
      <c r="O314" s="528"/>
      <c r="P314" s="529" t="s">
        <v>629</v>
      </c>
      <c r="Q314" s="529" t="s">
        <v>960</v>
      </c>
    </row>
    <row r="315" spans="1:18" s="530" customFormat="1">
      <c r="A315" s="520"/>
      <c r="B315" s="520" t="s">
        <v>394</v>
      </c>
      <c r="C315" s="520" t="s">
        <v>969</v>
      </c>
      <c r="D315" s="521" t="s">
        <v>189</v>
      </c>
      <c r="E315" s="522">
        <v>318</v>
      </c>
      <c r="F315" s="522">
        <v>282</v>
      </c>
      <c r="G315" s="522">
        <v>199</v>
      </c>
      <c r="H315" s="520">
        <v>55</v>
      </c>
      <c r="I315" s="520">
        <v>165</v>
      </c>
      <c r="J315" s="523">
        <v>1.806</v>
      </c>
      <c r="K315" s="524" t="s">
        <v>814</v>
      </c>
      <c r="L315" s="525">
        <v>4347.5600000000004</v>
      </c>
      <c r="M315" s="526" t="s">
        <v>190</v>
      </c>
      <c r="N315" s="527" t="s">
        <v>197</v>
      </c>
      <c r="P315" s="529" t="s">
        <v>629</v>
      </c>
      <c r="Q315" s="529" t="s">
        <v>960</v>
      </c>
    </row>
    <row r="316" spans="1:18" s="530" customFormat="1">
      <c r="A316" s="520"/>
      <c r="B316" s="520" t="s">
        <v>656</v>
      </c>
      <c r="C316" s="520" t="s">
        <v>970</v>
      </c>
      <c r="D316" s="521" t="s">
        <v>189</v>
      </c>
      <c r="E316" s="522">
        <v>334</v>
      </c>
      <c r="F316" s="522">
        <v>293</v>
      </c>
      <c r="G316" s="522">
        <v>199</v>
      </c>
      <c r="H316" s="520">
        <v>55</v>
      </c>
      <c r="I316" s="520">
        <v>165</v>
      </c>
      <c r="J316" s="523">
        <v>1.806</v>
      </c>
      <c r="K316" s="524" t="s">
        <v>814</v>
      </c>
      <c r="L316" s="525">
        <v>5716.5</v>
      </c>
      <c r="M316" s="526" t="s">
        <v>190</v>
      </c>
      <c r="N316" s="527" t="s">
        <v>197</v>
      </c>
      <c r="O316" s="528"/>
      <c r="P316" s="529" t="s">
        <v>629</v>
      </c>
      <c r="Q316" s="529" t="s">
        <v>960</v>
      </c>
    </row>
    <row r="317" spans="1:18" s="530" customFormat="1">
      <c r="A317" s="520"/>
      <c r="B317" s="520" t="s">
        <v>655</v>
      </c>
      <c r="C317" s="520" t="s">
        <v>971</v>
      </c>
      <c r="D317" s="521" t="s">
        <v>189</v>
      </c>
      <c r="E317" s="522">
        <v>334</v>
      </c>
      <c r="F317" s="522">
        <v>293</v>
      </c>
      <c r="G317" s="522">
        <v>199</v>
      </c>
      <c r="H317" s="520">
        <v>55</v>
      </c>
      <c r="I317" s="520">
        <v>165</v>
      </c>
      <c r="J317" s="523">
        <v>1.806</v>
      </c>
      <c r="K317" s="524" t="s">
        <v>814</v>
      </c>
      <c r="L317" s="525">
        <v>5716.48</v>
      </c>
      <c r="M317" s="526" t="s">
        <v>190</v>
      </c>
      <c r="N317" s="527" t="s">
        <v>197</v>
      </c>
      <c r="P317" s="529" t="s">
        <v>629</v>
      </c>
      <c r="Q317" s="529" t="s">
        <v>960</v>
      </c>
    </row>
    <row r="318" spans="1:18" s="530" customFormat="1">
      <c r="A318" s="520"/>
      <c r="B318" s="520" t="s">
        <v>229</v>
      </c>
      <c r="C318" s="520" t="s">
        <v>972</v>
      </c>
      <c r="D318" s="521" t="s">
        <v>189</v>
      </c>
      <c r="E318" s="522">
        <v>334</v>
      </c>
      <c r="F318" s="522">
        <v>293</v>
      </c>
      <c r="G318" s="522">
        <v>199</v>
      </c>
      <c r="H318" s="520">
        <v>55</v>
      </c>
      <c r="I318" s="520">
        <v>165</v>
      </c>
      <c r="J318" s="523">
        <v>1.806</v>
      </c>
      <c r="K318" s="524" t="s">
        <v>814</v>
      </c>
      <c r="L318" s="525">
        <v>5668.21</v>
      </c>
      <c r="M318" s="526" t="s">
        <v>190</v>
      </c>
      <c r="N318" s="527" t="s">
        <v>197</v>
      </c>
      <c r="O318" s="528"/>
      <c r="P318" s="529" t="s">
        <v>629</v>
      </c>
      <c r="Q318" s="529" t="s">
        <v>960</v>
      </c>
    </row>
    <row r="319" spans="1:18" s="530" customFormat="1">
      <c r="A319" s="520"/>
      <c r="B319" s="520" t="s">
        <v>230</v>
      </c>
      <c r="C319" s="520" t="s">
        <v>973</v>
      </c>
      <c r="D319" s="521" t="s">
        <v>189</v>
      </c>
      <c r="E319" s="522">
        <v>334</v>
      </c>
      <c r="F319" s="522">
        <v>293</v>
      </c>
      <c r="G319" s="522">
        <v>199</v>
      </c>
      <c r="H319" s="520">
        <v>55</v>
      </c>
      <c r="I319" s="520">
        <v>165</v>
      </c>
      <c r="J319" s="523">
        <v>1.806</v>
      </c>
      <c r="K319" s="524" t="s">
        <v>814</v>
      </c>
      <c r="L319" s="525">
        <v>5664.17</v>
      </c>
      <c r="M319" s="526" t="s">
        <v>190</v>
      </c>
      <c r="N319" s="527" t="s">
        <v>197</v>
      </c>
      <c r="O319" s="528"/>
      <c r="P319" s="529" t="s">
        <v>629</v>
      </c>
      <c r="Q319" s="529" t="s">
        <v>960</v>
      </c>
    </row>
    <row r="320" spans="1:18" s="240" customFormat="1">
      <c r="A320" s="202"/>
      <c r="B320" s="201"/>
      <c r="C320" s="202"/>
      <c r="D320" s="214" t="s">
        <v>189</v>
      </c>
      <c r="E320" s="208"/>
      <c r="F320" s="208"/>
      <c r="G320" s="208"/>
      <c r="H320" s="202"/>
      <c r="I320" s="202"/>
      <c r="J320" s="205"/>
      <c r="K320" s="206"/>
      <c r="L320" s="353"/>
      <c r="M320" s="233" t="s">
        <v>190</v>
      </c>
      <c r="N320" s="484"/>
      <c r="P320" s="198"/>
      <c r="Q320" s="198"/>
    </row>
    <row r="321" spans="1:17" s="240" customFormat="1">
      <c r="A321" s="202"/>
      <c r="B321" s="201"/>
      <c r="C321" s="202"/>
      <c r="D321" s="214" t="s">
        <v>189</v>
      </c>
      <c r="E321" s="204"/>
      <c r="F321" s="202"/>
      <c r="G321" s="202"/>
      <c r="H321" s="202"/>
      <c r="I321" s="202"/>
      <c r="J321" s="205"/>
      <c r="K321" s="206"/>
      <c r="L321" s="353"/>
      <c r="M321" s="233" t="s">
        <v>190</v>
      </c>
      <c r="N321" s="484"/>
      <c r="P321" s="198"/>
      <c r="Q321" s="198"/>
    </row>
    <row r="322" spans="1:17">
      <c r="A322" s="202"/>
      <c r="B322" s="202"/>
      <c r="C322" s="202"/>
      <c r="D322" s="214" t="s">
        <v>189</v>
      </c>
      <c r="E322" s="237"/>
      <c r="F322" s="202"/>
      <c r="G322" s="202"/>
      <c r="H322" s="202"/>
      <c r="I322" s="202"/>
      <c r="J322" s="205"/>
      <c r="K322" s="206"/>
      <c r="L322" s="353"/>
      <c r="M322" s="233" t="s">
        <v>190</v>
      </c>
      <c r="N322" s="484"/>
      <c r="P322" s="198"/>
      <c r="Q322" s="198"/>
    </row>
    <row r="323" spans="1:17">
      <c r="A323" s="202"/>
      <c r="B323" s="201"/>
      <c r="C323" s="202"/>
      <c r="D323" s="214" t="s">
        <v>189</v>
      </c>
      <c r="E323" s="210"/>
      <c r="F323" s="207"/>
      <c r="G323" s="202"/>
      <c r="H323" s="202"/>
      <c r="I323" s="202"/>
      <c r="J323" s="205"/>
      <c r="K323" s="206"/>
      <c r="L323" s="353"/>
      <c r="M323" s="233" t="s">
        <v>190</v>
      </c>
      <c r="N323" s="484"/>
      <c r="P323" s="198"/>
      <c r="Q323" s="198"/>
    </row>
    <row r="324" spans="1:17">
      <c r="A324" s="202"/>
      <c r="B324" s="201"/>
      <c r="C324" s="202"/>
      <c r="D324" s="214" t="s">
        <v>189</v>
      </c>
      <c r="E324" s="210"/>
      <c r="F324" s="207"/>
      <c r="G324" s="202"/>
      <c r="H324" s="202"/>
      <c r="I324" s="202"/>
      <c r="J324" s="205"/>
      <c r="K324" s="206"/>
      <c r="L324" s="353"/>
      <c r="M324" s="233" t="s">
        <v>190</v>
      </c>
      <c r="N324" s="484"/>
      <c r="O324" s="197"/>
      <c r="P324" s="198"/>
      <c r="Q324" s="198"/>
    </row>
    <row r="325" spans="1:17">
      <c r="A325" s="202"/>
      <c r="B325" s="201"/>
      <c r="C325" s="202"/>
      <c r="D325" s="214" t="s">
        <v>189</v>
      </c>
      <c r="E325" s="210"/>
      <c r="F325" s="207"/>
      <c r="G325" s="202"/>
      <c r="H325" s="202"/>
      <c r="I325" s="202"/>
      <c r="J325" s="205"/>
      <c r="K325" s="206"/>
      <c r="L325" s="353"/>
      <c r="M325" s="233" t="s">
        <v>190</v>
      </c>
      <c r="N325" s="484"/>
      <c r="O325" s="197"/>
      <c r="P325" s="198"/>
      <c r="Q325" s="198"/>
    </row>
    <row r="326" spans="1:17">
      <c r="A326" s="202"/>
      <c r="B326" s="201"/>
      <c r="C326" s="202"/>
      <c r="D326" s="214" t="s">
        <v>189</v>
      </c>
      <c r="E326" s="210"/>
      <c r="F326" s="207"/>
      <c r="G326" s="202"/>
      <c r="H326" s="202"/>
      <c r="I326" s="202"/>
      <c r="J326" s="205"/>
      <c r="K326" s="206"/>
      <c r="L326" s="353"/>
      <c r="M326" s="233" t="s">
        <v>190</v>
      </c>
      <c r="N326" s="484"/>
      <c r="O326" s="197"/>
      <c r="P326" s="198"/>
      <c r="Q326" s="198"/>
    </row>
    <row r="327" spans="1:17">
      <c r="A327" s="202"/>
      <c r="B327" s="201"/>
      <c r="C327" s="202"/>
      <c r="D327" s="214" t="s">
        <v>189</v>
      </c>
      <c r="E327" s="210"/>
      <c r="F327" s="207"/>
      <c r="G327" s="202"/>
      <c r="H327" s="202"/>
      <c r="I327" s="202"/>
      <c r="J327" s="205"/>
      <c r="K327" s="206"/>
      <c r="L327" s="353"/>
      <c r="M327" s="233" t="s">
        <v>190</v>
      </c>
      <c r="N327" s="484"/>
      <c r="O327" s="197"/>
      <c r="P327" s="198"/>
      <c r="Q327" s="198"/>
    </row>
    <row r="328" spans="1:17">
      <c r="A328" s="202">
        <v>1</v>
      </c>
      <c r="B328" s="202" t="s">
        <v>77</v>
      </c>
      <c r="C328" s="202" t="s">
        <v>380</v>
      </c>
      <c r="D328" s="214" t="s">
        <v>189</v>
      </c>
      <c r="E328" s="208">
        <v>9.5</v>
      </c>
      <c r="F328" s="208">
        <v>7.5</v>
      </c>
      <c r="G328" s="208">
        <v>83</v>
      </c>
      <c r="H328" s="202">
        <v>43</v>
      </c>
      <c r="I328" s="202">
        <v>13</v>
      </c>
      <c r="J328" s="205">
        <v>4.5999999999999999E-2</v>
      </c>
      <c r="K328" s="206"/>
      <c r="L328" s="353">
        <v>79.66</v>
      </c>
      <c r="M328" s="233" t="s">
        <v>190</v>
      </c>
      <c r="N328" s="484"/>
      <c r="O328" s="197"/>
      <c r="P328" s="198"/>
      <c r="Q328" s="198"/>
    </row>
    <row r="329" spans="1:17">
      <c r="A329" s="202">
        <v>2</v>
      </c>
      <c r="B329" s="202" t="s">
        <v>78</v>
      </c>
      <c r="C329" s="202" t="s">
        <v>381</v>
      </c>
      <c r="D329" s="214" t="s">
        <v>189</v>
      </c>
      <c r="E329" s="208">
        <v>7</v>
      </c>
      <c r="F329" s="208">
        <v>6.4</v>
      </c>
      <c r="G329" s="208">
        <v>67</v>
      </c>
      <c r="H329" s="202">
        <v>35</v>
      </c>
      <c r="I329" s="202">
        <v>13.5</v>
      </c>
      <c r="J329" s="205">
        <v>3.2000000000000001E-2</v>
      </c>
      <c r="K329" s="206"/>
      <c r="L329" s="353">
        <v>86.66</v>
      </c>
      <c r="M329" s="233" t="s">
        <v>190</v>
      </c>
      <c r="N329" s="484"/>
      <c r="O329" s="197"/>
      <c r="P329" s="198"/>
      <c r="Q329" s="198"/>
    </row>
    <row r="330" spans="1:17">
      <c r="A330" s="202">
        <v>3</v>
      </c>
      <c r="B330" s="202" t="s">
        <v>191</v>
      </c>
      <c r="C330" s="202" t="s">
        <v>192</v>
      </c>
      <c r="D330" s="214" t="s">
        <v>189</v>
      </c>
      <c r="E330" s="208">
        <v>7</v>
      </c>
      <c r="F330" s="208">
        <v>6.4</v>
      </c>
      <c r="G330" s="208">
        <v>67</v>
      </c>
      <c r="H330" s="202">
        <v>35</v>
      </c>
      <c r="I330" s="202">
        <v>13.5</v>
      </c>
      <c r="J330" s="205">
        <v>3.2000000000000001E-2</v>
      </c>
      <c r="K330" s="206"/>
      <c r="L330" s="353">
        <v>57.46</v>
      </c>
      <c r="M330" s="233" t="s">
        <v>190</v>
      </c>
      <c r="N330" s="484"/>
      <c r="O330" s="197"/>
      <c r="P330" s="198"/>
      <c r="Q330" s="198"/>
    </row>
    <row r="331" spans="1:17">
      <c r="A331" s="202">
        <v>4</v>
      </c>
      <c r="B331" s="202" t="s">
        <v>632</v>
      </c>
      <c r="C331" s="202" t="s">
        <v>645</v>
      </c>
      <c r="D331" s="214" t="s">
        <v>189</v>
      </c>
      <c r="E331" s="208">
        <v>7</v>
      </c>
      <c r="F331" s="208">
        <v>6.4</v>
      </c>
      <c r="G331" s="208">
        <v>67</v>
      </c>
      <c r="H331" s="202">
        <v>35</v>
      </c>
      <c r="I331" s="202">
        <v>13.5</v>
      </c>
      <c r="J331" s="205">
        <v>3.2000000000000001E-2</v>
      </c>
      <c r="K331" s="206"/>
      <c r="L331" s="353">
        <v>73.38</v>
      </c>
      <c r="M331" s="215" t="s">
        <v>190</v>
      </c>
      <c r="N331" s="484"/>
      <c r="O331" s="197"/>
      <c r="P331" s="236"/>
      <c r="Q331" s="236"/>
    </row>
    <row r="332" spans="1:17">
      <c r="A332" s="202">
        <v>5</v>
      </c>
      <c r="B332" s="202" t="s">
        <v>633</v>
      </c>
      <c r="C332" s="202" t="s">
        <v>646</v>
      </c>
      <c r="D332" s="214" t="s">
        <v>189</v>
      </c>
      <c r="E332" s="208">
        <v>7</v>
      </c>
      <c r="F332" s="208">
        <v>6.4</v>
      </c>
      <c r="G332" s="208">
        <v>67</v>
      </c>
      <c r="H332" s="202">
        <v>35</v>
      </c>
      <c r="I332" s="202">
        <v>13.5</v>
      </c>
      <c r="J332" s="205">
        <v>3.2000000000000001E-2</v>
      </c>
      <c r="K332" s="206"/>
      <c r="L332" s="353">
        <v>73.38</v>
      </c>
      <c r="M332" s="233" t="s">
        <v>190</v>
      </c>
      <c r="N332" s="484"/>
      <c r="O332" s="197"/>
      <c r="P332" s="198"/>
      <c r="Q332" s="198"/>
    </row>
    <row r="333" spans="1:17">
      <c r="A333" s="202">
        <v>6</v>
      </c>
      <c r="B333" s="202" t="s">
        <v>781</v>
      </c>
      <c r="C333" s="202" t="s">
        <v>782</v>
      </c>
      <c r="D333" s="214" t="s">
        <v>189</v>
      </c>
      <c r="E333" s="208">
        <v>7</v>
      </c>
      <c r="F333" s="208">
        <v>6.4</v>
      </c>
      <c r="G333" s="208">
        <v>67</v>
      </c>
      <c r="H333" s="202">
        <v>35</v>
      </c>
      <c r="I333" s="202">
        <v>14</v>
      </c>
      <c r="J333" s="205">
        <v>3.3000000000000002E-2</v>
      </c>
      <c r="K333" s="206"/>
      <c r="L333" s="353">
        <v>80.16</v>
      </c>
      <c r="M333" s="233" t="s">
        <v>190</v>
      </c>
      <c r="N333" s="484"/>
      <c r="O333" s="197"/>
      <c r="P333" s="236"/>
      <c r="Q333" s="236"/>
    </row>
    <row r="334" spans="1:17">
      <c r="A334" s="202">
        <v>7</v>
      </c>
      <c r="B334" s="202" t="s">
        <v>634</v>
      </c>
      <c r="C334" s="202" t="s">
        <v>600</v>
      </c>
      <c r="D334" s="214" t="s">
        <v>189</v>
      </c>
      <c r="E334" s="208">
        <v>7</v>
      </c>
      <c r="F334" s="208">
        <v>6.4</v>
      </c>
      <c r="G334" s="208">
        <v>67</v>
      </c>
      <c r="H334" s="202">
        <v>35</v>
      </c>
      <c r="I334" s="202">
        <v>13.5</v>
      </c>
      <c r="J334" s="205">
        <v>3.2000000000000001E-2</v>
      </c>
      <c r="K334" s="206"/>
      <c r="L334" s="353">
        <v>91.13</v>
      </c>
      <c r="M334" s="233" t="s">
        <v>190</v>
      </c>
      <c r="N334" s="484"/>
      <c r="O334" s="197"/>
      <c r="P334" s="236"/>
      <c r="Q334" s="236"/>
    </row>
    <row r="335" spans="1:17">
      <c r="A335" s="202">
        <v>8</v>
      </c>
      <c r="B335" s="202" t="s">
        <v>635</v>
      </c>
      <c r="C335" s="202" t="s">
        <v>647</v>
      </c>
      <c r="D335" s="214" t="s">
        <v>189</v>
      </c>
      <c r="E335" s="208">
        <v>7.6</v>
      </c>
      <c r="F335" s="208">
        <v>7</v>
      </c>
      <c r="G335" s="208">
        <v>0</v>
      </c>
      <c r="H335" s="202">
        <v>0</v>
      </c>
      <c r="I335" s="202">
        <v>0</v>
      </c>
      <c r="J335" s="205">
        <v>0.04</v>
      </c>
      <c r="K335" s="206"/>
      <c r="L335" s="353">
        <v>93.88</v>
      </c>
      <c r="M335" s="233" t="s">
        <v>190</v>
      </c>
      <c r="N335" s="484"/>
      <c r="O335" s="197"/>
      <c r="P335" s="236"/>
      <c r="Q335" s="236"/>
    </row>
    <row r="336" spans="1:17">
      <c r="A336" s="202">
        <v>9</v>
      </c>
      <c r="B336" s="202" t="s">
        <v>636</v>
      </c>
      <c r="C336" s="202" t="s">
        <v>193</v>
      </c>
      <c r="D336" s="214" t="s">
        <v>189</v>
      </c>
      <c r="E336" s="208">
        <v>12.1</v>
      </c>
      <c r="F336" s="208">
        <v>10.1</v>
      </c>
      <c r="G336" s="208">
        <v>90.9</v>
      </c>
      <c r="H336" s="202">
        <v>42.4</v>
      </c>
      <c r="I336" s="202">
        <v>10</v>
      </c>
      <c r="J336" s="205">
        <v>3.9E-2</v>
      </c>
      <c r="K336" s="206"/>
      <c r="L336" s="353">
        <v>357.66</v>
      </c>
      <c r="M336" s="233" t="s">
        <v>190</v>
      </c>
      <c r="N336" s="484"/>
      <c r="O336" s="197"/>
      <c r="P336" s="236"/>
      <c r="Q336" s="236"/>
    </row>
    <row r="337" spans="1:17">
      <c r="A337" s="202">
        <v>10</v>
      </c>
      <c r="B337" s="202" t="s">
        <v>637</v>
      </c>
      <c r="C337" s="202" t="s">
        <v>194</v>
      </c>
      <c r="D337" s="214" t="s">
        <v>189</v>
      </c>
      <c r="E337" s="208">
        <v>11.6</v>
      </c>
      <c r="F337" s="208">
        <v>9.6</v>
      </c>
      <c r="G337" s="208">
        <v>90.9</v>
      </c>
      <c r="H337" s="202">
        <v>42.4</v>
      </c>
      <c r="I337" s="202">
        <v>10</v>
      </c>
      <c r="J337" s="205">
        <v>3.9E-2</v>
      </c>
      <c r="K337" s="206"/>
      <c r="L337" s="353">
        <v>350.5</v>
      </c>
      <c r="M337" s="233" t="s">
        <v>190</v>
      </c>
      <c r="N337" s="484"/>
      <c r="O337" s="197"/>
      <c r="P337" s="236"/>
      <c r="Q337" s="236"/>
    </row>
    <row r="338" spans="1:17">
      <c r="A338" s="202">
        <v>11</v>
      </c>
      <c r="B338" s="202" t="s">
        <v>638</v>
      </c>
      <c r="C338" s="202" t="s">
        <v>648</v>
      </c>
      <c r="D338" s="214" t="s">
        <v>189</v>
      </c>
      <c r="E338" s="208">
        <v>7.6</v>
      </c>
      <c r="F338" s="208">
        <v>7</v>
      </c>
      <c r="G338" s="208">
        <v>0</v>
      </c>
      <c r="H338" s="202">
        <v>0</v>
      </c>
      <c r="I338" s="202">
        <v>0</v>
      </c>
      <c r="J338" s="205">
        <v>0.04</v>
      </c>
      <c r="K338" s="206"/>
      <c r="L338" s="353">
        <v>89.51</v>
      </c>
      <c r="M338" s="233" t="s">
        <v>190</v>
      </c>
      <c r="N338" s="484"/>
      <c r="O338" s="197"/>
      <c r="P338" s="236"/>
      <c r="Q338" s="236"/>
    </row>
    <row r="339" spans="1:17">
      <c r="A339" s="202">
        <v>12</v>
      </c>
      <c r="B339" s="202" t="s">
        <v>639</v>
      </c>
      <c r="C339" s="202" t="s">
        <v>649</v>
      </c>
      <c r="D339" s="214" t="s">
        <v>189</v>
      </c>
      <c r="E339" s="208">
        <v>7.6</v>
      </c>
      <c r="F339" s="208">
        <v>7</v>
      </c>
      <c r="G339" s="208">
        <v>0</v>
      </c>
      <c r="H339" s="202">
        <v>0</v>
      </c>
      <c r="I339" s="202">
        <v>0</v>
      </c>
      <c r="J339" s="205">
        <v>0.04</v>
      </c>
      <c r="K339" s="206"/>
      <c r="L339" s="353">
        <v>96.7</v>
      </c>
      <c r="M339" s="233" t="s">
        <v>190</v>
      </c>
      <c r="N339" s="484"/>
      <c r="O339" s="197"/>
      <c r="P339" s="198"/>
      <c r="Q339" s="198"/>
    </row>
    <row r="340" spans="1:17">
      <c r="A340" s="202">
        <v>13</v>
      </c>
      <c r="B340" s="202" t="s">
        <v>607</v>
      </c>
      <c r="C340" s="202" t="s">
        <v>606</v>
      </c>
      <c r="D340" s="214" t="s">
        <v>189</v>
      </c>
      <c r="E340" s="208">
        <v>7</v>
      </c>
      <c r="F340" s="208">
        <v>6.4</v>
      </c>
      <c r="G340" s="208">
        <v>67</v>
      </c>
      <c r="H340" s="202">
        <v>35</v>
      </c>
      <c r="I340" s="202">
        <v>13.5</v>
      </c>
      <c r="J340" s="205">
        <v>3.2000000000000001E-2</v>
      </c>
      <c r="K340" s="206"/>
      <c r="L340" s="353">
        <v>161.47999999999999</v>
      </c>
      <c r="M340" s="233" t="s">
        <v>190</v>
      </c>
      <c r="N340" s="484"/>
      <c r="O340" s="197"/>
      <c r="P340" s="198"/>
      <c r="Q340" s="198"/>
    </row>
    <row r="341" spans="1:17">
      <c r="A341" s="202">
        <v>14</v>
      </c>
      <c r="B341" s="202" t="s">
        <v>16</v>
      </c>
      <c r="C341" s="202" t="s">
        <v>15</v>
      </c>
      <c r="D341" s="214" t="s">
        <v>189</v>
      </c>
      <c r="E341" s="208">
        <v>8</v>
      </c>
      <c r="F341" s="208">
        <v>7.6</v>
      </c>
      <c r="G341" s="208">
        <v>82</v>
      </c>
      <c r="H341" s="202">
        <v>42</v>
      </c>
      <c r="I341" s="202">
        <v>13</v>
      </c>
      <c r="J341" s="205">
        <v>4.4771999999999999E-2</v>
      </c>
      <c r="K341" s="206"/>
      <c r="L341" s="353">
        <v>97.77</v>
      </c>
      <c r="M341" s="233" t="s">
        <v>190</v>
      </c>
      <c r="N341" s="484"/>
      <c r="O341" s="197"/>
      <c r="P341" s="198"/>
      <c r="Q341" s="198"/>
    </row>
    <row r="342" spans="1:17">
      <c r="A342" s="202">
        <v>15</v>
      </c>
      <c r="B342" s="202" t="s">
        <v>640</v>
      </c>
      <c r="C342" s="202" t="s">
        <v>650</v>
      </c>
      <c r="D342" s="214" t="s">
        <v>189</v>
      </c>
      <c r="E342" s="208">
        <v>7.6</v>
      </c>
      <c r="F342" s="208">
        <v>7</v>
      </c>
      <c r="G342" s="208">
        <v>0</v>
      </c>
      <c r="H342" s="202">
        <v>0</v>
      </c>
      <c r="I342" s="202">
        <v>0</v>
      </c>
      <c r="J342" s="205">
        <v>0.04</v>
      </c>
      <c r="K342" s="206"/>
      <c r="L342" s="353">
        <v>0</v>
      </c>
      <c r="M342" s="233" t="s">
        <v>190</v>
      </c>
      <c r="N342" s="484"/>
      <c r="O342" s="197"/>
      <c r="P342" s="198"/>
      <c r="Q342" s="198"/>
    </row>
    <row r="343" spans="1:17">
      <c r="A343" s="202">
        <v>16</v>
      </c>
      <c r="B343" s="202" t="s">
        <v>641</v>
      </c>
      <c r="C343" s="202" t="s">
        <v>651</v>
      </c>
      <c r="D343" s="214" t="s">
        <v>189</v>
      </c>
      <c r="E343" s="208">
        <v>0</v>
      </c>
      <c r="F343" s="208">
        <v>0</v>
      </c>
      <c r="G343" s="208">
        <v>0</v>
      </c>
      <c r="H343" s="202">
        <v>0</v>
      </c>
      <c r="I343" s="202">
        <v>0</v>
      </c>
      <c r="J343" s="205">
        <v>0</v>
      </c>
      <c r="K343" s="206"/>
      <c r="L343" s="353">
        <v>96.97</v>
      </c>
      <c r="M343" s="233" t="s">
        <v>190</v>
      </c>
      <c r="N343" s="484"/>
      <c r="O343" s="197"/>
      <c r="P343" s="198"/>
      <c r="Q343" s="198"/>
    </row>
    <row r="344" spans="1:17">
      <c r="A344" s="202">
        <v>17</v>
      </c>
      <c r="B344" s="202" t="s">
        <v>642</v>
      </c>
      <c r="C344" s="202" t="s">
        <v>652</v>
      </c>
      <c r="D344" s="214" t="s">
        <v>189</v>
      </c>
      <c r="E344" s="208">
        <v>0</v>
      </c>
      <c r="F344" s="208">
        <v>0</v>
      </c>
      <c r="G344" s="208">
        <v>0</v>
      </c>
      <c r="H344" s="202">
        <v>0</v>
      </c>
      <c r="I344" s="202">
        <v>0</v>
      </c>
      <c r="J344" s="205">
        <v>0</v>
      </c>
      <c r="K344" s="212"/>
      <c r="L344" s="353">
        <v>97.15</v>
      </c>
      <c r="M344" s="233" t="s">
        <v>190</v>
      </c>
      <c r="N344" s="484"/>
      <c r="O344" s="197"/>
      <c r="P344" s="198"/>
      <c r="Q344" s="198"/>
    </row>
    <row r="345" spans="1:17">
      <c r="A345" s="202">
        <v>18</v>
      </c>
      <c r="B345" s="202" t="s">
        <v>643</v>
      </c>
      <c r="C345" s="202" t="s">
        <v>653</v>
      </c>
      <c r="D345" s="214" t="s">
        <v>189</v>
      </c>
      <c r="E345" s="208">
        <v>7</v>
      </c>
      <c r="F345" s="208">
        <v>6.4</v>
      </c>
      <c r="G345" s="208">
        <v>67</v>
      </c>
      <c r="H345" s="202">
        <v>35</v>
      </c>
      <c r="I345" s="202">
        <v>13.5</v>
      </c>
      <c r="J345" s="205">
        <v>3.2000000000000001E-2</v>
      </c>
      <c r="K345" s="206"/>
      <c r="L345" s="353">
        <v>95.79</v>
      </c>
      <c r="M345" s="233" t="s">
        <v>190</v>
      </c>
      <c r="N345" s="484"/>
      <c r="O345" s="197"/>
      <c r="P345" s="198"/>
      <c r="Q345" s="198"/>
    </row>
    <row r="346" spans="1:17">
      <c r="A346" s="202">
        <v>19</v>
      </c>
      <c r="B346" s="202" t="s">
        <v>644</v>
      </c>
      <c r="C346" s="202" t="s">
        <v>654</v>
      </c>
      <c r="D346" s="214" t="s">
        <v>189</v>
      </c>
      <c r="E346" s="208">
        <v>7</v>
      </c>
      <c r="F346" s="208">
        <v>6.4</v>
      </c>
      <c r="G346" s="208">
        <v>67</v>
      </c>
      <c r="H346" s="202">
        <v>35</v>
      </c>
      <c r="I346" s="202">
        <v>13.5</v>
      </c>
      <c r="J346" s="205">
        <v>3.2000000000000001E-2</v>
      </c>
      <c r="K346" s="206"/>
      <c r="L346" s="353">
        <v>144.54</v>
      </c>
      <c r="M346" s="233" t="s">
        <v>190</v>
      </c>
      <c r="N346" s="484"/>
      <c r="O346" s="197"/>
      <c r="P346" s="198"/>
      <c r="Q346" s="198"/>
    </row>
    <row r="347" spans="1:17">
      <c r="A347" s="204">
        <v>20</v>
      </c>
      <c r="B347" s="201" t="s">
        <v>874</v>
      </c>
      <c r="C347" s="202" t="s">
        <v>875</v>
      </c>
      <c r="D347" s="214" t="s">
        <v>189</v>
      </c>
      <c r="E347" s="208">
        <v>7</v>
      </c>
      <c r="F347" s="208">
        <v>6.4</v>
      </c>
      <c r="G347" s="208">
        <v>67</v>
      </c>
      <c r="H347" s="202">
        <v>35</v>
      </c>
      <c r="I347" s="202">
        <v>13.5</v>
      </c>
      <c r="J347" s="205">
        <v>3.2000000000000001E-2</v>
      </c>
      <c r="K347" s="206"/>
      <c r="L347" s="353">
        <v>88.52</v>
      </c>
      <c r="M347" s="215" t="s">
        <v>190</v>
      </c>
      <c r="N347" s="484"/>
      <c r="P347" s="236"/>
      <c r="Q347" s="236"/>
    </row>
    <row r="348" spans="1:17">
      <c r="A348" s="202">
        <v>21</v>
      </c>
      <c r="B348" s="202" t="s">
        <v>924</v>
      </c>
      <c r="C348" s="202" t="s">
        <v>606</v>
      </c>
      <c r="D348" s="214" t="s">
        <v>189</v>
      </c>
      <c r="E348" s="208">
        <v>7</v>
      </c>
      <c r="F348" s="208">
        <v>6.4</v>
      </c>
      <c r="G348" s="208">
        <v>67</v>
      </c>
      <c r="H348" s="202">
        <v>35</v>
      </c>
      <c r="I348" s="202">
        <v>13.5</v>
      </c>
      <c r="J348" s="205">
        <v>3.2000000000000001E-2</v>
      </c>
      <c r="K348" s="206"/>
      <c r="L348" s="353">
        <v>161.47999999999999</v>
      </c>
      <c r="M348" s="233" t="s">
        <v>190</v>
      </c>
      <c r="N348" s="484"/>
      <c r="O348" s="197"/>
      <c r="P348" s="198"/>
      <c r="Q348" s="198"/>
    </row>
    <row r="349" spans="1:17">
      <c r="A349" s="204"/>
      <c r="B349" s="202" t="s">
        <v>638</v>
      </c>
      <c r="C349" s="202" t="s">
        <v>648</v>
      </c>
      <c r="D349" s="214" t="s">
        <v>189</v>
      </c>
      <c r="E349" s="208">
        <v>7.6</v>
      </c>
      <c r="F349" s="208">
        <v>7</v>
      </c>
      <c r="G349" s="208">
        <v>0</v>
      </c>
      <c r="H349" s="202">
        <v>0</v>
      </c>
      <c r="I349" s="202">
        <v>0</v>
      </c>
      <c r="J349" s="205">
        <v>0.04</v>
      </c>
      <c r="K349" s="206"/>
      <c r="L349" s="353">
        <v>89.51</v>
      </c>
      <c r="M349" s="233" t="s">
        <v>190</v>
      </c>
      <c r="N349" s="484"/>
      <c r="O349" s="197"/>
      <c r="P349" s="236"/>
      <c r="Q349" s="236"/>
    </row>
    <row r="350" spans="1:17">
      <c r="A350" s="204">
        <v>1</v>
      </c>
      <c r="B350" s="485" t="s">
        <v>188</v>
      </c>
      <c r="C350" s="202" t="s">
        <v>14</v>
      </c>
      <c r="D350" s="486" t="s">
        <v>189</v>
      </c>
      <c r="E350" s="487">
        <v>8</v>
      </c>
      <c r="F350" s="485">
        <v>7.6</v>
      </c>
      <c r="G350" s="485">
        <v>82</v>
      </c>
      <c r="H350" s="485">
        <v>42</v>
      </c>
      <c r="I350" s="485">
        <v>13</v>
      </c>
      <c r="J350" s="488">
        <v>4.4999999999999998E-2</v>
      </c>
      <c r="K350" s="212"/>
      <c r="L350" s="353">
        <v>124.63</v>
      </c>
      <c r="M350" s="215" t="s">
        <v>190</v>
      </c>
      <c r="N350" s="484"/>
      <c r="P350" s="236"/>
      <c r="Q350" s="236"/>
    </row>
    <row r="351" spans="1:17">
      <c r="A351" s="204">
        <v>2</v>
      </c>
      <c r="B351" s="201" t="s">
        <v>554</v>
      </c>
      <c r="C351" s="202" t="s">
        <v>577</v>
      </c>
      <c r="D351" s="486" t="s">
        <v>189</v>
      </c>
      <c r="E351" s="210">
        <v>0.6071428571428571</v>
      </c>
      <c r="F351" s="207">
        <v>0.5714285714285714</v>
      </c>
      <c r="G351" s="202">
        <v>0</v>
      </c>
      <c r="H351" s="202">
        <v>0</v>
      </c>
      <c r="I351" s="202">
        <v>0</v>
      </c>
      <c r="J351" s="205">
        <v>3.0000000000000001E-3</v>
      </c>
      <c r="K351" s="212"/>
      <c r="L351" s="353">
        <v>10.77</v>
      </c>
      <c r="M351" s="215" t="s">
        <v>190</v>
      </c>
      <c r="N351" s="484"/>
      <c r="O351" s="197"/>
      <c r="P351" s="236"/>
      <c r="Q351" s="236"/>
    </row>
    <row r="352" spans="1:17" s="235" customFormat="1">
      <c r="A352" s="204">
        <v>3</v>
      </c>
      <c r="B352" s="201" t="s">
        <v>591</v>
      </c>
      <c r="C352" s="202" t="s">
        <v>19</v>
      </c>
      <c r="D352" s="486" t="s">
        <v>189</v>
      </c>
      <c r="E352" s="210">
        <v>1.1200000000000001</v>
      </c>
      <c r="F352" s="207">
        <v>1.1000000000000001</v>
      </c>
      <c r="G352" s="202">
        <v>95</v>
      </c>
      <c r="H352" s="202">
        <v>63</v>
      </c>
      <c r="I352" s="202">
        <v>30</v>
      </c>
      <c r="J352" s="205">
        <v>3.64E-3</v>
      </c>
      <c r="K352" s="206"/>
      <c r="L352" s="353">
        <v>35.08</v>
      </c>
      <c r="M352" s="215" t="s">
        <v>190</v>
      </c>
      <c r="N352" s="484"/>
      <c r="O352" s="197"/>
      <c r="P352" s="198"/>
      <c r="Q352" s="198"/>
    </row>
    <row r="353" spans="1:17">
      <c r="A353" s="204">
        <v>4</v>
      </c>
      <c r="B353" s="201" t="s">
        <v>13</v>
      </c>
      <c r="C353" s="202" t="s">
        <v>563</v>
      </c>
      <c r="D353" s="486" t="s">
        <v>189</v>
      </c>
      <c r="E353" s="210">
        <v>5.0999999999999996</v>
      </c>
      <c r="F353" s="207">
        <v>4.5</v>
      </c>
      <c r="G353" s="202">
        <v>100</v>
      </c>
      <c r="H353" s="202">
        <v>70</v>
      </c>
      <c r="I353" s="202">
        <v>83</v>
      </c>
      <c r="J353" s="205">
        <v>5.8099999999999999E-2</v>
      </c>
      <c r="K353" s="206"/>
      <c r="L353" s="353">
        <v>117.38</v>
      </c>
      <c r="M353" s="215" t="s">
        <v>190</v>
      </c>
      <c r="N353" s="484"/>
      <c r="O353" s="197"/>
      <c r="P353" s="198"/>
      <c r="Q353" s="198"/>
    </row>
    <row r="354" spans="1:17">
      <c r="A354" s="204">
        <v>5</v>
      </c>
      <c r="B354" s="201" t="s">
        <v>10</v>
      </c>
      <c r="C354" s="202" t="s">
        <v>590</v>
      </c>
      <c r="D354" s="486" t="s">
        <v>189</v>
      </c>
      <c r="E354" s="210">
        <v>5.0999999999999996</v>
      </c>
      <c r="F354" s="207">
        <v>4.5</v>
      </c>
      <c r="G354" s="202">
        <v>100</v>
      </c>
      <c r="H354" s="202">
        <v>70</v>
      </c>
      <c r="I354" s="202">
        <v>83</v>
      </c>
      <c r="J354" s="205">
        <v>5.8099999999999999E-2</v>
      </c>
      <c r="K354" s="206"/>
      <c r="L354" s="353">
        <v>114.9</v>
      </c>
      <c r="M354" s="215" t="s">
        <v>190</v>
      </c>
      <c r="N354" s="484"/>
      <c r="O354" s="197"/>
      <c r="P354" s="198"/>
      <c r="Q354" s="198"/>
    </row>
    <row r="355" spans="1:17">
      <c r="A355" s="204">
        <v>6</v>
      </c>
      <c r="B355" s="201" t="s">
        <v>335</v>
      </c>
      <c r="C355" s="202" t="s">
        <v>561</v>
      </c>
      <c r="D355" s="486" t="s">
        <v>189</v>
      </c>
      <c r="E355" s="210">
        <v>6.6</v>
      </c>
      <c r="F355" s="207">
        <v>6.5</v>
      </c>
      <c r="G355" s="202">
        <v>142</v>
      </c>
      <c r="H355" s="202">
        <v>98</v>
      </c>
      <c r="I355" s="202">
        <v>52</v>
      </c>
      <c r="J355" s="205">
        <v>1.3419E-2</v>
      </c>
      <c r="K355" s="206"/>
      <c r="L355" s="353">
        <v>128.6</v>
      </c>
      <c r="M355" s="215" t="s">
        <v>190</v>
      </c>
    </row>
    <row r="356" spans="1:17">
      <c r="A356" s="204">
        <v>7</v>
      </c>
      <c r="B356" s="201" t="s">
        <v>593</v>
      </c>
      <c r="C356" s="202" t="s">
        <v>594</v>
      </c>
      <c r="D356" s="486" t="s">
        <v>189</v>
      </c>
      <c r="E356" s="210">
        <v>6.5</v>
      </c>
      <c r="F356" s="207">
        <v>6</v>
      </c>
      <c r="G356" s="202">
        <v>142</v>
      </c>
      <c r="H356" s="202">
        <v>98</v>
      </c>
      <c r="I356" s="202">
        <v>52</v>
      </c>
      <c r="J356" s="205">
        <v>3.6199999999999996E-2</v>
      </c>
      <c r="K356" s="206"/>
      <c r="L356" s="353">
        <v>129.94999999999999</v>
      </c>
      <c r="M356" s="215" t="s">
        <v>190</v>
      </c>
      <c r="N356" s="484"/>
    </row>
    <row r="357" spans="1:17">
      <c r="A357" s="204">
        <v>8</v>
      </c>
      <c r="B357" s="201" t="s">
        <v>347</v>
      </c>
      <c r="C357" s="202" t="s">
        <v>562</v>
      </c>
      <c r="D357" s="486" t="s">
        <v>189</v>
      </c>
      <c r="E357" s="210">
        <v>6.6</v>
      </c>
      <c r="F357" s="207">
        <v>6.5</v>
      </c>
      <c r="G357" s="202">
        <v>142</v>
      </c>
      <c r="H357" s="202">
        <v>98</v>
      </c>
      <c r="I357" s="202">
        <v>52</v>
      </c>
      <c r="J357" s="205">
        <v>1.3419E-2</v>
      </c>
      <c r="K357" s="206"/>
      <c r="L357" s="353">
        <v>128.13999999999999</v>
      </c>
      <c r="M357" s="215" t="s">
        <v>190</v>
      </c>
      <c r="N357" s="484"/>
    </row>
    <row r="358" spans="1:17">
      <c r="A358" s="204">
        <v>9</v>
      </c>
      <c r="B358" s="201" t="s">
        <v>11</v>
      </c>
      <c r="C358" s="202" t="s">
        <v>570</v>
      </c>
      <c r="D358" s="486" t="s">
        <v>189</v>
      </c>
      <c r="E358" s="210">
        <v>2.1666666666666665</v>
      </c>
      <c r="F358" s="207">
        <v>2</v>
      </c>
      <c r="G358" s="202">
        <v>0</v>
      </c>
      <c r="H358" s="202">
        <v>0</v>
      </c>
      <c r="I358" s="202">
        <v>0</v>
      </c>
      <c r="J358" s="205">
        <v>8.0000000000000002E-3</v>
      </c>
      <c r="K358" s="206"/>
      <c r="L358" s="353">
        <v>13.71</v>
      </c>
      <c r="M358" s="215" t="s">
        <v>190</v>
      </c>
      <c r="N358" s="484"/>
    </row>
    <row r="359" spans="1:17">
      <c r="A359" s="204">
        <v>10</v>
      </c>
      <c r="B359" s="201" t="s">
        <v>544</v>
      </c>
      <c r="C359" s="202" t="s">
        <v>592</v>
      </c>
      <c r="D359" s="486" t="s">
        <v>189</v>
      </c>
      <c r="E359" s="210">
        <v>2.1666666666666665</v>
      </c>
      <c r="F359" s="207">
        <v>2</v>
      </c>
      <c r="G359" s="202">
        <v>0</v>
      </c>
      <c r="H359" s="202">
        <v>0</v>
      </c>
      <c r="I359" s="202">
        <v>0</v>
      </c>
      <c r="J359" s="205">
        <v>8.0000000000000002E-3</v>
      </c>
      <c r="K359" s="206"/>
      <c r="L359" s="353">
        <v>13.22</v>
      </c>
      <c r="M359" s="215" t="s">
        <v>190</v>
      </c>
      <c r="N359" s="484"/>
    </row>
    <row r="360" spans="1:17">
      <c r="A360" s="204">
        <v>11</v>
      </c>
      <c r="B360" s="201" t="s">
        <v>582</v>
      </c>
      <c r="C360" s="202" t="s">
        <v>557</v>
      </c>
      <c r="D360" s="486" t="s">
        <v>189</v>
      </c>
      <c r="E360" s="210">
        <v>2.2000000000000002</v>
      </c>
      <c r="F360" s="207">
        <v>1</v>
      </c>
      <c r="G360" s="202">
        <v>87</v>
      </c>
      <c r="H360" s="202">
        <v>75</v>
      </c>
      <c r="I360" s="202">
        <v>52</v>
      </c>
      <c r="J360" s="205">
        <v>3.4000000000000002E-3</v>
      </c>
      <c r="K360" s="206"/>
      <c r="L360" s="353">
        <v>24.7</v>
      </c>
      <c r="M360" s="215" t="s">
        <v>190</v>
      </c>
      <c r="N360" s="484"/>
    </row>
    <row r="361" spans="1:17">
      <c r="A361" s="204">
        <v>12</v>
      </c>
      <c r="B361" s="201" t="s">
        <v>583</v>
      </c>
      <c r="C361" s="202" t="s">
        <v>558</v>
      </c>
      <c r="D361" s="486" t="s">
        <v>189</v>
      </c>
      <c r="E361" s="204">
        <v>0</v>
      </c>
      <c r="F361" s="202">
        <v>1</v>
      </c>
      <c r="G361" s="202">
        <v>0</v>
      </c>
      <c r="H361" s="202">
        <v>0</v>
      </c>
      <c r="I361" s="202">
        <v>0</v>
      </c>
      <c r="J361" s="205">
        <v>3.4000000000000002E-3</v>
      </c>
      <c r="K361" s="206"/>
      <c r="L361" s="353">
        <v>24.7</v>
      </c>
      <c r="M361" s="233" t="s">
        <v>190</v>
      </c>
    </row>
    <row r="362" spans="1:17">
      <c r="A362" s="204">
        <v>13</v>
      </c>
      <c r="B362" s="201" t="s">
        <v>585</v>
      </c>
      <c r="C362" s="202" t="s">
        <v>18</v>
      </c>
      <c r="D362" s="486" t="s">
        <v>189</v>
      </c>
      <c r="E362" s="204">
        <v>2.2000000000000002</v>
      </c>
      <c r="F362" s="202">
        <v>1</v>
      </c>
      <c r="G362" s="202">
        <v>87</v>
      </c>
      <c r="H362" s="202">
        <v>75</v>
      </c>
      <c r="I362" s="202">
        <v>52</v>
      </c>
      <c r="J362" s="205">
        <v>3.4000000000000002E-3</v>
      </c>
      <c r="K362" s="206"/>
      <c r="L362" s="353">
        <v>24.65</v>
      </c>
      <c r="M362" s="233" t="s">
        <v>190</v>
      </c>
    </row>
    <row r="363" spans="1:17">
      <c r="A363" s="204">
        <v>14</v>
      </c>
      <c r="B363" s="201" t="s">
        <v>584</v>
      </c>
      <c r="C363" s="202" t="s">
        <v>17</v>
      </c>
      <c r="D363" s="486" t="s">
        <v>189</v>
      </c>
      <c r="E363" s="204">
        <v>0</v>
      </c>
      <c r="F363" s="202">
        <v>1</v>
      </c>
      <c r="G363" s="202">
        <v>0</v>
      </c>
      <c r="H363" s="202">
        <v>0</v>
      </c>
      <c r="I363" s="202">
        <v>0</v>
      </c>
      <c r="J363" s="205">
        <v>3.4000000000000002E-3</v>
      </c>
      <c r="K363" s="206"/>
      <c r="L363" s="353">
        <v>24.65</v>
      </c>
      <c r="M363" s="233" t="s">
        <v>190</v>
      </c>
    </row>
    <row r="364" spans="1:17">
      <c r="A364" s="204">
        <v>15</v>
      </c>
      <c r="B364" s="201" t="s">
        <v>596</v>
      </c>
      <c r="C364" s="202" t="s">
        <v>569</v>
      </c>
      <c r="D364" s="486" t="s">
        <v>189</v>
      </c>
      <c r="E364" s="204">
        <v>0</v>
      </c>
      <c r="F364" s="202">
        <v>1</v>
      </c>
      <c r="G364" s="202">
        <v>0</v>
      </c>
      <c r="H364" s="202">
        <v>0</v>
      </c>
      <c r="I364" s="202">
        <v>0</v>
      </c>
      <c r="J364" s="205">
        <v>3.4000000000000002E-3</v>
      </c>
      <c r="K364" s="212"/>
      <c r="L364" s="353">
        <v>0</v>
      </c>
      <c r="M364" s="233" t="s">
        <v>190</v>
      </c>
    </row>
    <row r="365" spans="1:17">
      <c r="A365" s="204">
        <v>16</v>
      </c>
      <c r="B365" s="201" t="s">
        <v>595</v>
      </c>
      <c r="C365" s="202" t="s">
        <v>568</v>
      </c>
      <c r="D365" s="486" t="s">
        <v>189</v>
      </c>
      <c r="E365" s="204">
        <v>2.2000000000000002</v>
      </c>
      <c r="F365" s="202">
        <v>1</v>
      </c>
      <c r="G365" s="202">
        <v>87</v>
      </c>
      <c r="H365" s="202">
        <v>75</v>
      </c>
      <c r="I365" s="202">
        <v>52</v>
      </c>
      <c r="J365" s="205">
        <v>3.4000000000000002E-3</v>
      </c>
      <c r="K365" s="206"/>
      <c r="L365" s="353">
        <v>0</v>
      </c>
      <c r="M365" s="233" t="s">
        <v>190</v>
      </c>
    </row>
    <row r="366" spans="1:17">
      <c r="A366" s="204">
        <v>17</v>
      </c>
      <c r="B366" s="201" t="s">
        <v>586</v>
      </c>
      <c r="C366" s="202" t="s">
        <v>559</v>
      </c>
      <c r="D366" s="486" t="s">
        <v>189</v>
      </c>
      <c r="E366" s="204">
        <v>1.5</v>
      </c>
      <c r="F366" s="202">
        <v>0.65</v>
      </c>
      <c r="G366" s="202">
        <v>110</v>
      </c>
      <c r="H366" s="202">
        <v>65</v>
      </c>
      <c r="I366" s="202">
        <v>55</v>
      </c>
      <c r="J366" s="205">
        <v>3.9399999999999999E-3</v>
      </c>
      <c r="K366" s="206"/>
      <c r="L366" s="353">
        <v>25.11</v>
      </c>
      <c r="M366" s="215" t="s">
        <v>190</v>
      </c>
      <c r="N366" s="484"/>
      <c r="O366" s="197"/>
      <c r="P366" s="236"/>
      <c r="Q366" s="236"/>
    </row>
    <row r="367" spans="1:17">
      <c r="A367" s="204">
        <v>18</v>
      </c>
      <c r="B367" s="201" t="s">
        <v>587</v>
      </c>
      <c r="C367" s="202" t="s">
        <v>560</v>
      </c>
      <c r="D367" s="486" t="s">
        <v>189</v>
      </c>
      <c r="E367" s="204">
        <v>0</v>
      </c>
      <c r="F367" s="202">
        <v>0.65</v>
      </c>
      <c r="G367" s="202">
        <v>0</v>
      </c>
      <c r="H367" s="202">
        <v>0</v>
      </c>
      <c r="I367" s="202">
        <v>0</v>
      </c>
      <c r="J367" s="205">
        <v>3.9399999999999999E-3</v>
      </c>
      <c r="K367" s="206"/>
      <c r="L367" s="353">
        <v>25.11</v>
      </c>
      <c r="M367" s="215" t="s">
        <v>190</v>
      </c>
      <c r="N367" s="484"/>
      <c r="O367" s="197"/>
      <c r="P367" s="236"/>
      <c r="Q367" s="236"/>
    </row>
    <row r="368" spans="1:17">
      <c r="A368" s="204">
        <v>19</v>
      </c>
      <c r="B368" s="201" t="s">
        <v>589</v>
      </c>
      <c r="C368" s="202" t="s">
        <v>580</v>
      </c>
      <c r="D368" s="486" t="s">
        <v>189</v>
      </c>
      <c r="E368" s="204">
        <v>0</v>
      </c>
      <c r="F368" s="202">
        <v>0.65</v>
      </c>
      <c r="G368" s="202">
        <v>0</v>
      </c>
      <c r="H368" s="202">
        <v>0</v>
      </c>
      <c r="I368" s="202">
        <v>0</v>
      </c>
      <c r="J368" s="205">
        <v>3.9399999999999999E-3</v>
      </c>
      <c r="K368" s="206"/>
      <c r="L368" s="353">
        <v>0</v>
      </c>
      <c r="M368" s="215" t="s">
        <v>190</v>
      </c>
      <c r="N368" s="484"/>
      <c r="O368" s="197"/>
      <c r="P368" s="236"/>
      <c r="Q368" s="236"/>
    </row>
    <row r="369" spans="1:17">
      <c r="A369" s="204">
        <v>20</v>
      </c>
      <c r="B369" s="201" t="s">
        <v>588</v>
      </c>
      <c r="C369" s="202" t="s">
        <v>579</v>
      </c>
      <c r="D369" s="486" t="s">
        <v>189</v>
      </c>
      <c r="E369" s="204">
        <v>1.5</v>
      </c>
      <c r="F369" s="202">
        <v>0.65</v>
      </c>
      <c r="G369" s="202">
        <v>110</v>
      </c>
      <c r="H369" s="202">
        <v>65</v>
      </c>
      <c r="I369" s="202">
        <v>55</v>
      </c>
      <c r="J369" s="205">
        <v>3.9399999999999999E-3</v>
      </c>
      <c r="K369" s="206"/>
      <c r="L369" s="353">
        <v>0</v>
      </c>
      <c r="M369" s="215" t="s">
        <v>190</v>
      </c>
      <c r="N369" s="484"/>
      <c r="O369" s="197"/>
      <c r="P369" s="236"/>
      <c r="Q369" s="236"/>
    </row>
    <row r="370" spans="1:17">
      <c r="A370" s="204">
        <v>21</v>
      </c>
      <c r="B370" s="201" t="s">
        <v>538</v>
      </c>
      <c r="C370" s="202" t="s">
        <v>564</v>
      </c>
      <c r="D370" s="486" t="s">
        <v>189</v>
      </c>
      <c r="E370" s="204">
        <v>0.75</v>
      </c>
      <c r="F370" s="202">
        <v>0.7</v>
      </c>
      <c r="G370" s="202">
        <v>0</v>
      </c>
      <c r="H370" s="202">
        <v>0</v>
      </c>
      <c r="I370" s="202">
        <v>0</v>
      </c>
      <c r="J370" s="205">
        <v>7.0000000000000001E-3</v>
      </c>
      <c r="K370" s="206"/>
      <c r="L370" s="353">
        <v>10.1</v>
      </c>
      <c r="M370" s="215" t="s">
        <v>190</v>
      </c>
      <c r="N370" s="484"/>
      <c r="O370" s="197"/>
      <c r="P370" s="236"/>
      <c r="Q370" s="236"/>
    </row>
    <row r="371" spans="1:17">
      <c r="A371" s="204">
        <v>22</v>
      </c>
      <c r="B371" s="201" t="s">
        <v>539</v>
      </c>
      <c r="C371" s="202" t="s">
        <v>565</v>
      </c>
      <c r="D371" s="486" t="s">
        <v>189</v>
      </c>
      <c r="E371" s="204">
        <v>0.75</v>
      </c>
      <c r="F371" s="202">
        <v>0.7</v>
      </c>
      <c r="G371" s="202">
        <v>0</v>
      </c>
      <c r="H371" s="202">
        <v>0</v>
      </c>
      <c r="I371" s="202">
        <v>0</v>
      </c>
      <c r="J371" s="205">
        <v>7.0000000000000001E-3</v>
      </c>
      <c r="K371" s="206"/>
      <c r="L371" s="353">
        <v>7.37</v>
      </c>
      <c r="M371" s="215" t="s">
        <v>190</v>
      </c>
      <c r="N371" s="484"/>
      <c r="O371" s="197"/>
      <c r="P371" s="236"/>
      <c r="Q371" s="236"/>
    </row>
    <row r="372" spans="1:17">
      <c r="A372" s="204">
        <v>23</v>
      </c>
      <c r="B372" s="201" t="s">
        <v>608</v>
      </c>
      <c r="C372" s="202" t="s">
        <v>165</v>
      </c>
      <c r="D372" s="486" t="s">
        <v>189</v>
      </c>
      <c r="E372" s="204">
        <v>10.75</v>
      </c>
      <c r="F372" s="202">
        <v>8.6</v>
      </c>
      <c r="G372" s="202">
        <v>158</v>
      </c>
      <c r="H372" s="202">
        <v>59</v>
      </c>
      <c r="I372" s="202">
        <v>26</v>
      </c>
      <c r="J372" s="205">
        <v>2.6930222222222223E-2</v>
      </c>
      <c r="K372" s="206"/>
      <c r="L372" s="353">
        <v>21.69</v>
      </c>
      <c r="M372" s="215" t="s">
        <v>190</v>
      </c>
      <c r="N372" s="484"/>
      <c r="O372" s="197"/>
      <c r="P372" s="198"/>
      <c r="Q372" s="198"/>
    </row>
    <row r="373" spans="1:17">
      <c r="A373" s="204">
        <v>24</v>
      </c>
      <c r="B373" s="201" t="s">
        <v>609</v>
      </c>
      <c r="C373" s="202" t="s">
        <v>166</v>
      </c>
      <c r="D373" s="486" t="s">
        <v>189</v>
      </c>
      <c r="E373" s="204">
        <v>10.35</v>
      </c>
      <c r="F373" s="202">
        <v>8.1999999999999993</v>
      </c>
      <c r="G373" s="202">
        <v>158</v>
      </c>
      <c r="H373" s="202">
        <v>59</v>
      </c>
      <c r="I373" s="202">
        <v>26</v>
      </c>
      <c r="J373" s="205">
        <v>2.6930222222222223E-2</v>
      </c>
      <c r="K373" s="206"/>
      <c r="L373" s="353">
        <v>21.12</v>
      </c>
      <c r="M373" s="215" t="s">
        <v>190</v>
      </c>
      <c r="N373" s="484"/>
      <c r="O373" s="197"/>
      <c r="P373" s="198"/>
      <c r="Q373" s="198"/>
    </row>
    <row r="374" spans="1:17">
      <c r="A374" s="204">
        <v>25</v>
      </c>
      <c r="B374" s="201" t="s">
        <v>610</v>
      </c>
      <c r="C374" s="202" t="s">
        <v>167</v>
      </c>
      <c r="D374" s="486" t="s">
        <v>189</v>
      </c>
      <c r="E374" s="204">
        <v>1.03</v>
      </c>
      <c r="F374" s="202">
        <v>0.4</v>
      </c>
      <c r="G374" s="202" t="s">
        <v>478</v>
      </c>
      <c r="H374" s="202" t="s">
        <v>478</v>
      </c>
      <c r="I374" s="202" t="s">
        <v>478</v>
      </c>
      <c r="J374" s="205">
        <v>8.2000000000000003E-2</v>
      </c>
      <c r="K374" s="206"/>
      <c r="L374" s="353">
        <v>7.67</v>
      </c>
      <c r="M374" s="215" t="s">
        <v>190</v>
      </c>
      <c r="N374" s="484"/>
      <c r="O374" s="197"/>
      <c r="P374" s="198"/>
      <c r="Q374" s="198"/>
    </row>
    <row r="375" spans="1:17">
      <c r="A375" s="204">
        <v>26</v>
      </c>
      <c r="B375" s="201" t="s">
        <v>611</v>
      </c>
      <c r="C375" s="202" t="s">
        <v>168</v>
      </c>
      <c r="D375" s="486" t="s">
        <v>189</v>
      </c>
      <c r="E375" s="204">
        <v>1.1399999999999999</v>
      </c>
      <c r="F375" s="202">
        <v>0.51</v>
      </c>
      <c r="G375" s="202" t="s">
        <v>478</v>
      </c>
      <c r="H375" s="202" t="s">
        <v>478</v>
      </c>
      <c r="I375" s="202" t="s">
        <v>478</v>
      </c>
      <c r="J375" s="205">
        <v>8.2000000000000003E-2</v>
      </c>
      <c r="K375" s="206"/>
      <c r="L375" s="353">
        <v>7.45</v>
      </c>
      <c r="M375" s="215" t="s">
        <v>190</v>
      </c>
      <c r="N375" s="484"/>
      <c r="O375" s="197"/>
      <c r="P375" s="198"/>
      <c r="Q375" s="198"/>
    </row>
    <row r="376" spans="1:17">
      <c r="A376" s="204">
        <v>27</v>
      </c>
      <c r="B376" s="201" t="s">
        <v>605</v>
      </c>
      <c r="C376" s="202" t="s">
        <v>169</v>
      </c>
      <c r="D376" s="486" t="s">
        <v>189</v>
      </c>
      <c r="E376" s="204">
        <v>7.51</v>
      </c>
      <c r="F376" s="202">
        <v>6.4</v>
      </c>
      <c r="G376" s="202">
        <v>158</v>
      </c>
      <c r="H376" s="202">
        <v>59</v>
      </c>
      <c r="I376" s="202">
        <v>26</v>
      </c>
      <c r="J376" s="205">
        <v>3.0296500000000001E-2</v>
      </c>
      <c r="K376" s="206"/>
      <c r="L376" s="353">
        <v>23.65</v>
      </c>
      <c r="M376" s="215" t="s">
        <v>190</v>
      </c>
      <c r="N376" s="484"/>
      <c r="O376" s="197"/>
      <c r="P376" s="198"/>
      <c r="Q376" s="198"/>
    </row>
    <row r="377" spans="1:17">
      <c r="A377" s="204">
        <v>28</v>
      </c>
      <c r="B377" s="201" t="s">
        <v>155</v>
      </c>
      <c r="C377" s="202" t="s">
        <v>170</v>
      </c>
      <c r="D377" s="486" t="s">
        <v>189</v>
      </c>
      <c r="E377" s="204">
        <v>5.45</v>
      </c>
      <c r="F377" s="202">
        <v>4.25</v>
      </c>
      <c r="G377" s="202">
        <v>158</v>
      </c>
      <c r="H377" s="202">
        <v>23</v>
      </c>
      <c r="I377" s="202">
        <v>14</v>
      </c>
      <c r="J377" s="205">
        <v>1.0175199999999999E-2</v>
      </c>
      <c r="K377" s="206"/>
      <c r="L377" s="353">
        <v>16.07</v>
      </c>
      <c r="M377" s="215" t="s">
        <v>190</v>
      </c>
      <c r="N377" s="484"/>
      <c r="O377" s="197"/>
      <c r="P377" s="198"/>
      <c r="Q377" s="198"/>
    </row>
    <row r="378" spans="1:17">
      <c r="A378" s="204">
        <v>29</v>
      </c>
      <c r="B378" s="201" t="s">
        <v>156</v>
      </c>
      <c r="C378" s="202" t="s">
        <v>171</v>
      </c>
      <c r="D378" s="486" t="s">
        <v>189</v>
      </c>
      <c r="E378" s="204">
        <v>5.65</v>
      </c>
      <c r="F378" s="202">
        <v>4.4000000000000004</v>
      </c>
      <c r="G378" s="202">
        <v>158</v>
      </c>
      <c r="H378" s="202">
        <v>23</v>
      </c>
      <c r="I378" s="202">
        <v>14</v>
      </c>
      <c r="J378" s="205">
        <v>1.0175199999999999E-2</v>
      </c>
      <c r="K378" s="206"/>
      <c r="L378" s="353">
        <v>16.02</v>
      </c>
      <c r="M378" s="215" t="s">
        <v>190</v>
      </c>
      <c r="N378" s="484"/>
      <c r="O378" s="197"/>
      <c r="P378" s="198"/>
      <c r="Q378" s="198"/>
    </row>
    <row r="379" spans="1:17">
      <c r="A379" s="204">
        <v>30</v>
      </c>
      <c r="B379" s="201" t="s">
        <v>157</v>
      </c>
      <c r="C379" s="202" t="s">
        <v>172</v>
      </c>
      <c r="D379" s="486" t="s">
        <v>189</v>
      </c>
      <c r="E379" s="204">
        <v>5.05</v>
      </c>
      <c r="F379" s="202">
        <v>3.8</v>
      </c>
      <c r="G379" s="202">
        <v>158</v>
      </c>
      <c r="H379" s="202">
        <v>23</v>
      </c>
      <c r="I379" s="202">
        <v>14</v>
      </c>
      <c r="J379" s="205">
        <v>2.5437999999999999E-2</v>
      </c>
      <c r="K379" s="206"/>
      <c r="L379" s="353">
        <v>39.72</v>
      </c>
      <c r="M379" s="215" t="s">
        <v>190</v>
      </c>
      <c r="N379" s="484"/>
      <c r="O379" s="197"/>
      <c r="P379" s="198"/>
      <c r="Q379" s="198"/>
    </row>
    <row r="380" spans="1:17">
      <c r="A380" s="204">
        <v>31</v>
      </c>
      <c r="B380" s="201" t="s">
        <v>158</v>
      </c>
      <c r="C380" s="202" t="s">
        <v>173</v>
      </c>
      <c r="D380" s="486" t="s">
        <v>189</v>
      </c>
      <c r="E380" s="204">
        <v>5.05</v>
      </c>
      <c r="F380" s="202">
        <v>3.8</v>
      </c>
      <c r="G380" s="202">
        <v>158</v>
      </c>
      <c r="H380" s="202">
        <v>23</v>
      </c>
      <c r="I380" s="202">
        <v>14</v>
      </c>
      <c r="J380" s="205">
        <v>2.5437999999999999E-2</v>
      </c>
      <c r="K380" s="206"/>
      <c r="L380" s="353">
        <v>37.4</v>
      </c>
      <c r="M380" s="215" t="s">
        <v>190</v>
      </c>
      <c r="N380" s="484"/>
      <c r="O380" s="197"/>
      <c r="P380" s="198"/>
      <c r="Q380" s="198"/>
    </row>
    <row r="381" spans="1:17">
      <c r="A381" s="204">
        <v>32</v>
      </c>
      <c r="B381" s="201" t="s">
        <v>159</v>
      </c>
      <c r="C381" s="202" t="s">
        <v>174</v>
      </c>
      <c r="D381" s="486" t="s">
        <v>189</v>
      </c>
      <c r="E381" s="204">
        <v>4.5</v>
      </c>
      <c r="F381" s="202">
        <v>4</v>
      </c>
      <c r="G381" s="202">
        <v>158</v>
      </c>
      <c r="H381" s="202">
        <v>23</v>
      </c>
      <c r="I381" s="202">
        <v>14</v>
      </c>
      <c r="J381" s="205">
        <v>2.5437999999999999E-2</v>
      </c>
      <c r="K381" s="206"/>
      <c r="L381" s="353">
        <v>37.14</v>
      </c>
      <c r="M381" s="215" t="s">
        <v>190</v>
      </c>
      <c r="N381" s="484"/>
      <c r="O381" s="197"/>
      <c r="P381" s="198"/>
      <c r="Q381" s="198"/>
    </row>
    <row r="382" spans="1:17">
      <c r="A382" s="204">
        <v>33</v>
      </c>
      <c r="B382" s="201" t="s">
        <v>160</v>
      </c>
      <c r="C382" s="202" t="s">
        <v>175</v>
      </c>
      <c r="D382" s="486" t="s">
        <v>189</v>
      </c>
      <c r="E382" s="204">
        <v>5</v>
      </c>
      <c r="F382" s="202">
        <v>4</v>
      </c>
      <c r="G382" s="202">
        <v>158</v>
      </c>
      <c r="H382" s="202">
        <v>23</v>
      </c>
      <c r="I382" s="202">
        <v>14</v>
      </c>
      <c r="J382" s="205">
        <v>2.5437999999999999E-2</v>
      </c>
      <c r="K382" s="206"/>
      <c r="L382" s="353">
        <v>34.82</v>
      </c>
      <c r="M382" s="215" t="s">
        <v>190</v>
      </c>
      <c r="N382" s="484"/>
      <c r="O382" s="197"/>
      <c r="P382" s="198"/>
      <c r="Q382" s="198"/>
    </row>
    <row r="383" spans="1:17">
      <c r="A383" s="204">
        <v>34</v>
      </c>
      <c r="B383" s="201" t="s">
        <v>161</v>
      </c>
      <c r="C383" s="202" t="s">
        <v>176</v>
      </c>
      <c r="D383" s="486" t="s">
        <v>189</v>
      </c>
      <c r="E383" s="204">
        <v>5.05</v>
      </c>
      <c r="F383" s="202">
        <v>3.8</v>
      </c>
      <c r="G383" s="202">
        <v>158</v>
      </c>
      <c r="H383" s="202">
        <v>23</v>
      </c>
      <c r="I383" s="202">
        <v>14</v>
      </c>
      <c r="J383" s="205">
        <v>2.5437999999999999E-2</v>
      </c>
      <c r="K383" s="206"/>
      <c r="L383" s="353">
        <v>38.46</v>
      </c>
      <c r="M383" s="215" t="s">
        <v>190</v>
      </c>
      <c r="N383" s="484"/>
      <c r="O383" s="197"/>
      <c r="P383" s="198"/>
      <c r="Q383" s="198"/>
    </row>
    <row r="384" spans="1:17">
      <c r="A384" s="204">
        <v>35</v>
      </c>
      <c r="B384" s="201" t="s">
        <v>162</v>
      </c>
      <c r="C384" s="202" t="s">
        <v>177</v>
      </c>
      <c r="D384" s="486" t="s">
        <v>189</v>
      </c>
      <c r="E384" s="204">
        <v>5.05</v>
      </c>
      <c r="F384" s="202">
        <v>3.8</v>
      </c>
      <c r="G384" s="202">
        <v>158</v>
      </c>
      <c r="H384" s="202">
        <v>23</v>
      </c>
      <c r="I384" s="202">
        <v>14</v>
      </c>
      <c r="J384" s="205">
        <v>2.5437999999999999E-2</v>
      </c>
      <c r="K384" s="206"/>
      <c r="L384" s="353">
        <v>38.46</v>
      </c>
      <c r="M384" s="215" t="s">
        <v>190</v>
      </c>
      <c r="N384" s="484"/>
      <c r="O384" s="197"/>
      <c r="P384" s="198"/>
      <c r="Q384" s="198"/>
    </row>
    <row r="385" spans="1:17">
      <c r="A385" s="204">
        <v>36</v>
      </c>
      <c r="B385" s="201" t="s">
        <v>163</v>
      </c>
      <c r="C385" s="202" t="s">
        <v>178</v>
      </c>
      <c r="D385" s="486" t="s">
        <v>189</v>
      </c>
      <c r="E385" s="204">
        <v>2</v>
      </c>
      <c r="F385" s="202">
        <v>1.4</v>
      </c>
      <c r="G385" s="202">
        <v>158</v>
      </c>
      <c r="H385" s="202">
        <v>59</v>
      </c>
      <c r="I385" s="202">
        <v>26</v>
      </c>
      <c r="J385" s="205">
        <v>0.242372</v>
      </c>
      <c r="K385" s="206"/>
      <c r="L385" s="353">
        <v>0</v>
      </c>
      <c r="M385" s="215" t="s">
        <v>190</v>
      </c>
      <c r="N385" s="484"/>
      <c r="O385" s="197"/>
      <c r="P385" s="198"/>
      <c r="Q385" s="198"/>
    </row>
    <row r="386" spans="1:17">
      <c r="A386" s="204">
        <v>37</v>
      </c>
      <c r="B386" s="201" t="s">
        <v>164</v>
      </c>
      <c r="C386" s="202" t="s">
        <v>179</v>
      </c>
      <c r="D386" s="486" t="s">
        <v>189</v>
      </c>
      <c r="E386" s="204">
        <v>4</v>
      </c>
      <c r="F386" s="202">
        <v>3</v>
      </c>
      <c r="G386" s="202">
        <v>158</v>
      </c>
      <c r="H386" s="202">
        <v>59</v>
      </c>
      <c r="I386" s="202">
        <v>26</v>
      </c>
      <c r="J386" s="205">
        <v>0.242372</v>
      </c>
      <c r="K386" s="206"/>
      <c r="L386" s="353">
        <v>0</v>
      </c>
      <c r="M386" s="215" t="s">
        <v>190</v>
      </c>
      <c r="N386" s="484"/>
      <c r="O386" s="197"/>
      <c r="P386" s="198"/>
      <c r="Q386" s="198"/>
    </row>
    <row r="387" spans="1:17">
      <c r="A387" s="204">
        <v>38</v>
      </c>
      <c r="B387" s="201" t="s">
        <v>125</v>
      </c>
      <c r="C387" s="202" t="s">
        <v>140</v>
      </c>
      <c r="D387" s="486" t="s">
        <v>189</v>
      </c>
      <c r="E387" s="204">
        <v>7.4599999999999991</v>
      </c>
      <c r="F387" s="202">
        <v>4.5999999999999996</v>
      </c>
      <c r="G387" s="202">
        <v>153</v>
      </c>
      <c r="H387" s="202">
        <v>59</v>
      </c>
      <c r="I387" s="202">
        <v>26</v>
      </c>
      <c r="J387" s="205">
        <v>1.17E-2</v>
      </c>
      <c r="K387" s="206"/>
      <c r="L387" s="353">
        <v>57.4</v>
      </c>
      <c r="M387" s="215" t="s">
        <v>190</v>
      </c>
      <c r="N387" s="484"/>
      <c r="O387" s="197"/>
      <c r="P387" s="198"/>
      <c r="Q387" s="198"/>
    </row>
    <row r="388" spans="1:17">
      <c r="A388" s="204">
        <v>39</v>
      </c>
      <c r="B388" s="201" t="s">
        <v>126</v>
      </c>
      <c r="C388" s="202" t="s">
        <v>141</v>
      </c>
      <c r="D388" s="486" t="s">
        <v>189</v>
      </c>
      <c r="E388" s="204">
        <v>9.34</v>
      </c>
      <c r="F388" s="202">
        <v>9</v>
      </c>
      <c r="G388" s="202">
        <v>158</v>
      </c>
      <c r="H388" s="202">
        <v>59</v>
      </c>
      <c r="I388" s="202">
        <v>26</v>
      </c>
      <c r="J388" s="205">
        <v>2.4799999999999999E-2</v>
      </c>
      <c r="K388" s="206"/>
      <c r="L388" s="353">
        <v>0</v>
      </c>
      <c r="M388" s="215" t="s">
        <v>190</v>
      </c>
      <c r="N388" s="484"/>
      <c r="O388" s="197"/>
      <c r="P388" s="198"/>
      <c r="Q388" s="198"/>
    </row>
    <row r="389" spans="1:17">
      <c r="A389" s="204">
        <v>40</v>
      </c>
      <c r="B389" s="201" t="s">
        <v>127</v>
      </c>
      <c r="C389" s="202" t="s">
        <v>142</v>
      </c>
      <c r="D389" s="486" t="s">
        <v>189</v>
      </c>
      <c r="E389" s="204">
        <v>9.14</v>
      </c>
      <c r="F389" s="202">
        <v>8.8000000000000007</v>
      </c>
      <c r="G389" s="202">
        <v>153</v>
      </c>
      <c r="H389" s="202">
        <v>106</v>
      </c>
      <c r="I389" s="202">
        <v>53</v>
      </c>
      <c r="J389" s="205">
        <v>2.1600000000000001E-2</v>
      </c>
      <c r="K389" s="206"/>
      <c r="L389" s="353">
        <v>44.63</v>
      </c>
      <c r="M389" s="215" t="s">
        <v>190</v>
      </c>
      <c r="N389" s="484"/>
      <c r="O389" s="197"/>
      <c r="P389" s="198"/>
      <c r="Q389" s="198"/>
    </row>
    <row r="390" spans="1:17">
      <c r="A390" s="204">
        <v>41</v>
      </c>
      <c r="B390" s="201" t="s">
        <v>128</v>
      </c>
      <c r="C390" s="202" t="s">
        <v>143</v>
      </c>
      <c r="D390" s="486" t="s">
        <v>189</v>
      </c>
      <c r="E390" s="204">
        <v>9.14</v>
      </c>
      <c r="F390" s="202">
        <v>8.6</v>
      </c>
      <c r="G390" s="202">
        <v>153</v>
      </c>
      <c r="H390" s="202">
        <v>106</v>
      </c>
      <c r="I390" s="202">
        <v>53</v>
      </c>
      <c r="J390" s="205">
        <v>2.1600000000000001E-2</v>
      </c>
      <c r="K390" s="206"/>
      <c r="L390" s="353">
        <v>42.63</v>
      </c>
      <c r="M390" s="215" t="s">
        <v>190</v>
      </c>
      <c r="N390" s="484"/>
      <c r="O390" s="197"/>
      <c r="P390" s="198"/>
      <c r="Q390" s="198"/>
    </row>
    <row r="391" spans="1:17">
      <c r="A391" s="204">
        <v>42</v>
      </c>
      <c r="B391" s="201" t="s">
        <v>129</v>
      </c>
      <c r="C391" s="202" t="s">
        <v>144</v>
      </c>
      <c r="D391" s="486" t="s">
        <v>189</v>
      </c>
      <c r="E391" s="204">
        <v>2.0230000000000001</v>
      </c>
      <c r="F391" s="202">
        <v>0.69</v>
      </c>
      <c r="G391" s="202">
        <v>22</v>
      </c>
      <c r="H391" s="202">
        <v>15</v>
      </c>
      <c r="I391" s="202">
        <v>11</v>
      </c>
      <c r="J391" s="205">
        <v>1.2099999999999999E-3</v>
      </c>
      <c r="K391" s="206"/>
      <c r="L391" s="353">
        <v>16.37</v>
      </c>
      <c r="M391" s="215" t="s">
        <v>190</v>
      </c>
      <c r="N391" s="484"/>
      <c r="O391" s="197"/>
      <c r="P391" s="198"/>
      <c r="Q391" s="198"/>
    </row>
    <row r="392" spans="1:17">
      <c r="A392" s="204">
        <v>43</v>
      </c>
      <c r="B392" s="201" t="s">
        <v>130</v>
      </c>
      <c r="C392" s="202" t="s">
        <v>145</v>
      </c>
      <c r="D392" s="486" t="s">
        <v>189</v>
      </c>
      <c r="E392" s="204">
        <v>7.15</v>
      </c>
      <c r="F392" s="202">
        <v>6.8</v>
      </c>
      <c r="G392" s="202">
        <v>153</v>
      </c>
      <c r="H392" s="202">
        <v>106</v>
      </c>
      <c r="I392" s="202">
        <v>53</v>
      </c>
      <c r="J392" s="205">
        <v>2.1600000000000001E-2</v>
      </c>
      <c r="K392" s="206"/>
      <c r="L392" s="353">
        <v>44.02</v>
      </c>
      <c r="M392" s="215" t="s">
        <v>190</v>
      </c>
      <c r="N392" s="484"/>
      <c r="O392" s="197"/>
      <c r="P392" s="198"/>
      <c r="Q392" s="198"/>
    </row>
    <row r="393" spans="1:17">
      <c r="A393" s="204">
        <v>44</v>
      </c>
      <c r="B393" s="201" t="s">
        <v>131</v>
      </c>
      <c r="C393" s="202" t="s">
        <v>146</v>
      </c>
      <c r="D393" s="486" t="s">
        <v>189</v>
      </c>
      <c r="E393" s="204">
        <v>4.8099999999999996</v>
      </c>
      <c r="F393" s="202">
        <v>4.4000000000000004</v>
      </c>
      <c r="G393" s="202">
        <v>153</v>
      </c>
      <c r="H393" s="202">
        <v>59</v>
      </c>
      <c r="I393" s="202">
        <v>26</v>
      </c>
      <c r="J393" s="205">
        <v>1.17E-2</v>
      </c>
      <c r="K393" s="206"/>
      <c r="L393" s="353">
        <v>38.19</v>
      </c>
      <c r="M393" s="215" t="s">
        <v>190</v>
      </c>
      <c r="N393" s="484"/>
      <c r="O393" s="197"/>
      <c r="P393" s="198"/>
      <c r="Q393" s="198"/>
    </row>
    <row r="394" spans="1:17">
      <c r="A394" s="204">
        <v>45</v>
      </c>
      <c r="B394" s="201" t="s">
        <v>132</v>
      </c>
      <c r="C394" s="202" t="s">
        <v>147</v>
      </c>
      <c r="D394" s="486" t="s">
        <v>189</v>
      </c>
      <c r="E394" s="204">
        <v>5</v>
      </c>
      <c r="F394" s="202">
        <v>4.5999999999999996</v>
      </c>
      <c r="G394" s="202">
        <v>153</v>
      </c>
      <c r="H394" s="202">
        <v>59</v>
      </c>
      <c r="I394" s="202">
        <v>26</v>
      </c>
      <c r="J394" s="205">
        <v>1.15E-2</v>
      </c>
      <c r="K394" s="206"/>
      <c r="L394" s="353">
        <v>31.06</v>
      </c>
      <c r="M394" s="215" t="s">
        <v>190</v>
      </c>
      <c r="N394" s="484"/>
      <c r="O394" s="197"/>
      <c r="P394" s="198"/>
      <c r="Q394" s="198"/>
    </row>
    <row r="395" spans="1:17" s="235" customFormat="1">
      <c r="A395" s="204">
        <v>46</v>
      </c>
      <c r="B395" s="201" t="s">
        <v>133</v>
      </c>
      <c r="C395" s="202" t="s">
        <v>148</v>
      </c>
      <c r="D395" s="486" t="s">
        <v>189</v>
      </c>
      <c r="E395" s="204">
        <v>4.54</v>
      </c>
      <c r="F395" s="202">
        <v>4.2</v>
      </c>
      <c r="G395" s="202">
        <v>153</v>
      </c>
      <c r="H395" s="202">
        <v>106</v>
      </c>
      <c r="I395" s="202">
        <v>53</v>
      </c>
      <c r="J395" s="205">
        <v>1.2999999999999999E-2</v>
      </c>
      <c r="K395" s="202"/>
      <c r="L395" s="353">
        <v>96.46</v>
      </c>
      <c r="M395" s="489" t="s">
        <v>190</v>
      </c>
    </row>
    <row r="396" spans="1:17" s="235" customFormat="1">
      <c r="A396" s="204">
        <v>47</v>
      </c>
      <c r="B396" s="201" t="s">
        <v>134</v>
      </c>
      <c r="C396" s="202" t="s">
        <v>149</v>
      </c>
      <c r="D396" s="486" t="s">
        <v>189</v>
      </c>
      <c r="E396" s="204">
        <v>4.54</v>
      </c>
      <c r="F396" s="202">
        <v>4.2</v>
      </c>
      <c r="G396" s="202">
        <v>153</v>
      </c>
      <c r="H396" s="202">
        <v>106</v>
      </c>
      <c r="I396" s="202">
        <v>53</v>
      </c>
      <c r="J396" s="205">
        <v>1.2999999999999999E-2</v>
      </c>
      <c r="K396" s="202"/>
      <c r="L396" s="353">
        <v>94.14</v>
      </c>
      <c r="M396" s="489" t="s">
        <v>190</v>
      </c>
    </row>
    <row r="397" spans="1:17" s="235" customFormat="1">
      <c r="A397" s="204">
        <v>48</v>
      </c>
      <c r="B397" s="201" t="s">
        <v>135</v>
      </c>
      <c r="C397" s="202" t="s">
        <v>150</v>
      </c>
      <c r="D397" s="486" t="s">
        <v>189</v>
      </c>
      <c r="E397" s="204">
        <v>4.54</v>
      </c>
      <c r="F397" s="202">
        <v>4.2</v>
      </c>
      <c r="G397" s="202">
        <v>153</v>
      </c>
      <c r="H397" s="202">
        <v>106</v>
      </c>
      <c r="I397" s="202">
        <v>53</v>
      </c>
      <c r="J397" s="205">
        <v>1.2999999999999999E-2</v>
      </c>
      <c r="K397" s="202"/>
      <c r="L397" s="353">
        <v>97.38</v>
      </c>
      <c r="M397" s="489" t="s">
        <v>190</v>
      </c>
    </row>
    <row r="398" spans="1:17" s="235" customFormat="1">
      <c r="A398" s="204">
        <v>49</v>
      </c>
      <c r="B398" s="201" t="s">
        <v>136</v>
      </c>
      <c r="C398" s="202" t="s">
        <v>151</v>
      </c>
      <c r="D398" s="486" t="s">
        <v>189</v>
      </c>
      <c r="E398" s="204">
        <v>4.54</v>
      </c>
      <c r="F398" s="202">
        <v>4.2</v>
      </c>
      <c r="G398" s="202">
        <v>153</v>
      </c>
      <c r="H398" s="202">
        <v>106</v>
      </c>
      <c r="I398" s="202">
        <v>53</v>
      </c>
      <c r="J398" s="205">
        <v>1.2999999999999999E-2</v>
      </c>
      <c r="K398" s="202"/>
      <c r="L398" s="353">
        <v>95.06</v>
      </c>
      <c r="M398" s="489" t="s">
        <v>190</v>
      </c>
    </row>
    <row r="399" spans="1:17" s="235" customFormat="1">
      <c r="A399" s="204">
        <v>50</v>
      </c>
      <c r="B399" s="201" t="s">
        <v>137</v>
      </c>
      <c r="C399" s="202" t="s">
        <v>152</v>
      </c>
      <c r="D399" s="486" t="s">
        <v>189</v>
      </c>
      <c r="E399" s="204">
        <v>4.54</v>
      </c>
      <c r="F399" s="202">
        <v>4.2</v>
      </c>
      <c r="G399" s="202">
        <v>153</v>
      </c>
      <c r="H399" s="202">
        <v>106</v>
      </c>
      <c r="I399" s="202">
        <v>53</v>
      </c>
      <c r="J399" s="205">
        <v>1.2999999999999999E-2</v>
      </c>
      <c r="K399" s="202"/>
      <c r="L399" s="353">
        <v>96.87</v>
      </c>
      <c r="M399" s="489" t="s">
        <v>190</v>
      </c>
    </row>
    <row r="400" spans="1:17" s="235" customFormat="1">
      <c r="A400" s="204">
        <v>51</v>
      </c>
      <c r="B400" s="201" t="s">
        <v>138</v>
      </c>
      <c r="C400" s="202" t="s">
        <v>153</v>
      </c>
      <c r="D400" s="486" t="s">
        <v>189</v>
      </c>
      <c r="E400" s="204">
        <v>4.54</v>
      </c>
      <c r="F400" s="202">
        <v>4.2</v>
      </c>
      <c r="G400" s="202">
        <v>153</v>
      </c>
      <c r="H400" s="202">
        <v>106</v>
      </c>
      <c r="I400" s="202">
        <v>53</v>
      </c>
      <c r="J400" s="205">
        <v>1.2999999999999999E-2</v>
      </c>
      <c r="K400" s="202"/>
      <c r="L400" s="353">
        <v>96.87</v>
      </c>
      <c r="M400" s="489" t="s">
        <v>190</v>
      </c>
    </row>
    <row r="401" spans="1:14" s="235" customFormat="1">
      <c r="A401" s="204">
        <v>52</v>
      </c>
      <c r="B401" s="201" t="s">
        <v>139</v>
      </c>
      <c r="C401" s="202" t="s">
        <v>154</v>
      </c>
      <c r="D401" s="486" t="s">
        <v>189</v>
      </c>
      <c r="E401" s="204">
        <v>4.54</v>
      </c>
      <c r="F401" s="202">
        <v>4.2</v>
      </c>
      <c r="G401" s="202">
        <v>153</v>
      </c>
      <c r="H401" s="202">
        <v>106</v>
      </c>
      <c r="I401" s="202">
        <v>53</v>
      </c>
      <c r="J401" s="205">
        <v>1.2999999999999999E-2</v>
      </c>
      <c r="K401" s="202"/>
      <c r="L401" s="353">
        <v>98.33</v>
      </c>
      <c r="M401" s="489" t="s">
        <v>190</v>
      </c>
    </row>
    <row r="402" spans="1:14" s="235" customFormat="1">
      <c r="A402" s="204">
        <v>53</v>
      </c>
      <c r="B402" s="201" t="s">
        <v>344</v>
      </c>
      <c r="C402" s="202" t="s">
        <v>345</v>
      </c>
      <c r="D402" s="486" t="s">
        <v>189</v>
      </c>
      <c r="E402" s="204">
        <v>0.7</v>
      </c>
      <c r="F402" s="202">
        <v>0.6</v>
      </c>
      <c r="G402" s="202">
        <v>0</v>
      </c>
      <c r="H402" s="202">
        <v>0</v>
      </c>
      <c r="I402" s="202">
        <v>0</v>
      </c>
      <c r="J402" s="205">
        <v>3.5000000000000003E-2</v>
      </c>
      <c r="K402" s="202"/>
      <c r="L402" s="353">
        <v>0</v>
      </c>
      <c r="M402" s="489" t="s">
        <v>190</v>
      </c>
    </row>
    <row r="403" spans="1:14" s="235" customFormat="1">
      <c r="A403" s="204">
        <v>54</v>
      </c>
      <c r="B403" s="201" t="s">
        <v>613</v>
      </c>
      <c r="C403" s="202" t="s">
        <v>616</v>
      </c>
      <c r="D403" s="486" t="s">
        <v>189</v>
      </c>
      <c r="E403" s="204">
        <v>3</v>
      </c>
      <c r="F403" s="202">
        <v>2</v>
      </c>
      <c r="G403" s="202">
        <v>135</v>
      </c>
      <c r="H403" s="202">
        <v>45</v>
      </c>
      <c r="I403" s="202">
        <v>26</v>
      </c>
      <c r="J403" s="205">
        <v>3.1E-2</v>
      </c>
      <c r="K403" s="202"/>
      <c r="L403" s="353">
        <v>128.37</v>
      </c>
      <c r="M403" s="489" t="s">
        <v>190</v>
      </c>
    </row>
    <row r="404" spans="1:14" s="235" customFormat="1">
      <c r="A404" s="204">
        <v>55</v>
      </c>
      <c r="B404" s="201" t="s">
        <v>614</v>
      </c>
      <c r="C404" s="202" t="s">
        <v>617</v>
      </c>
      <c r="D404" s="486" t="s">
        <v>189</v>
      </c>
      <c r="E404" s="204">
        <v>3</v>
      </c>
      <c r="F404" s="202">
        <v>2</v>
      </c>
      <c r="G404" s="202">
        <v>135</v>
      </c>
      <c r="H404" s="202">
        <v>45</v>
      </c>
      <c r="I404" s="202">
        <v>26</v>
      </c>
      <c r="J404" s="205">
        <v>3.1E-2</v>
      </c>
      <c r="K404" s="206"/>
      <c r="L404" s="353">
        <v>159.74</v>
      </c>
      <c r="M404" s="215" t="s">
        <v>190</v>
      </c>
      <c r="N404" s="484"/>
    </row>
    <row r="405" spans="1:14" s="235" customFormat="1">
      <c r="A405" s="204">
        <v>56</v>
      </c>
      <c r="B405" s="201" t="s">
        <v>615</v>
      </c>
      <c r="C405" s="202" t="s">
        <v>618</v>
      </c>
      <c r="D405" s="486" t="s">
        <v>189</v>
      </c>
      <c r="E405" s="204">
        <v>3</v>
      </c>
      <c r="F405" s="202">
        <v>2</v>
      </c>
      <c r="G405" s="202">
        <v>135</v>
      </c>
      <c r="H405" s="202">
        <v>45</v>
      </c>
      <c r="I405" s="202">
        <v>26</v>
      </c>
      <c r="J405" s="205">
        <v>3.1E-2</v>
      </c>
      <c r="K405" s="206"/>
      <c r="L405" s="353">
        <v>128.04</v>
      </c>
      <c r="M405" s="215" t="s">
        <v>190</v>
      </c>
      <c r="N405" s="484"/>
    </row>
    <row r="406" spans="1:14" s="235" customFormat="1">
      <c r="A406" s="204">
        <v>57</v>
      </c>
      <c r="B406" s="201" t="s">
        <v>601</v>
      </c>
      <c r="C406" s="202" t="s">
        <v>602</v>
      </c>
      <c r="D406" s="486" t="s">
        <v>189</v>
      </c>
      <c r="E406" s="204">
        <v>1.5</v>
      </c>
      <c r="F406" s="202">
        <v>1</v>
      </c>
      <c r="G406" s="202">
        <v>125</v>
      </c>
      <c r="H406" s="202">
        <v>28</v>
      </c>
      <c r="I406" s="202">
        <v>27</v>
      </c>
      <c r="J406" s="205">
        <v>9.4000000000000004E-3</v>
      </c>
      <c r="K406" s="206"/>
      <c r="L406" s="353">
        <v>73.209999999999994</v>
      </c>
      <c r="M406" s="215" t="s">
        <v>190</v>
      </c>
      <c r="N406" s="484"/>
    </row>
    <row r="407" spans="1:14" s="235" customFormat="1">
      <c r="A407" s="204">
        <v>58</v>
      </c>
      <c r="B407" s="201" t="s">
        <v>622</v>
      </c>
      <c r="C407" s="202" t="s">
        <v>623</v>
      </c>
      <c r="D407" s="486" t="s">
        <v>189</v>
      </c>
      <c r="E407" s="204">
        <v>3.5</v>
      </c>
      <c r="F407" s="202">
        <v>1.59</v>
      </c>
      <c r="G407" s="202">
        <v>47</v>
      </c>
      <c r="H407" s="202">
        <v>30</v>
      </c>
      <c r="I407" s="202">
        <v>14</v>
      </c>
      <c r="J407" s="205">
        <v>2.1000000000000001E-2</v>
      </c>
      <c r="K407" s="206"/>
      <c r="L407" s="353">
        <v>1.42</v>
      </c>
      <c r="M407" s="215" t="s">
        <v>190</v>
      </c>
      <c r="N407" s="484"/>
    </row>
    <row r="408" spans="1:14" s="235" customFormat="1">
      <c r="A408" s="204">
        <v>59</v>
      </c>
      <c r="B408" s="201" t="s">
        <v>16</v>
      </c>
      <c r="C408" s="202" t="s">
        <v>15</v>
      </c>
      <c r="D408" s="486" t="s">
        <v>189</v>
      </c>
      <c r="E408" s="204">
        <v>8</v>
      </c>
      <c r="F408" s="202">
        <v>7.6</v>
      </c>
      <c r="G408" s="202">
        <v>82</v>
      </c>
      <c r="H408" s="202">
        <v>42</v>
      </c>
      <c r="I408" s="202">
        <v>13</v>
      </c>
      <c r="J408" s="205">
        <v>4.4771999999999999E-2</v>
      </c>
      <c r="K408" s="206"/>
      <c r="L408" s="531">
        <v>103.16</v>
      </c>
      <c r="M408" s="215" t="s">
        <v>190</v>
      </c>
      <c r="N408" s="484"/>
    </row>
    <row r="409" spans="1:14" s="235" customFormat="1">
      <c r="A409" s="204">
        <v>60</v>
      </c>
      <c r="B409" s="201" t="s">
        <v>540</v>
      </c>
      <c r="C409" s="202" t="s">
        <v>541</v>
      </c>
      <c r="D409" s="486" t="s">
        <v>189</v>
      </c>
      <c r="E409" s="210">
        <v>4.21</v>
      </c>
      <c r="F409" s="202">
        <v>4.12</v>
      </c>
      <c r="G409" s="202">
        <v>146</v>
      </c>
      <c r="H409" s="202">
        <v>95</v>
      </c>
      <c r="I409" s="202">
        <v>85</v>
      </c>
      <c r="J409" s="205">
        <v>9.3571428571428573E-3</v>
      </c>
      <c r="K409" s="206"/>
      <c r="L409" s="353">
        <v>28.85</v>
      </c>
      <c r="M409" s="215" t="s">
        <v>190</v>
      </c>
      <c r="N409" s="484"/>
    </row>
    <row r="410" spans="1:14" s="239" customFormat="1">
      <c r="A410" s="204">
        <v>61</v>
      </c>
      <c r="B410" s="201" t="s">
        <v>619</v>
      </c>
      <c r="C410" s="202" t="s">
        <v>612</v>
      </c>
      <c r="D410" s="486" t="s">
        <v>189</v>
      </c>
      <c r="E410" s="210">
        <v>4.21</v>
      </c>
      <c r="F410" s="202">
        <v>4.12</v>
      </c>
      <c r="G410" s="202">
        <v>95</v>
      </c>
      <c r="H410" s="202">
        <v>150</v>
      </c>
      <c r="I410" s="202">
        <v>76</v>
      </c>
      <c r="J410" s="205">
        <v>9.3571428571428573E-3</v>
      </c>
      <c r="K410" s="206"/>
      <c r="L410" s="353">
        <v>28.11</v>
      </c>
      <c r="M410" s="215" t="s">
        <v>190</v>
      </c>
      <c r="N410" s="484"/>
    </row>
    <row r="411" spans="1:14" s="235" customFormat="1">
      <c r="A411" s="204">
        <v>62</v>
      </c>
      <c r="B411" s="201" t="s">
        <v>287</v>
      </c>
      <c r="C411" s="202" t="s">
        <v>288</v>
      </c>
      <c r="D411" s="486" t="s">
        <v>189</v>
      </c>
      <c r="E411" s="210">
        <v>4.21</v>
      </c>
      <c r="F411" s="202">
        <v>4.12</v>
      </c>
      <c r="G411" s="202">
        <v>146</v>
      </c>
      <c r="H411" s="202">
        <v>95</v>
      </c>
      <c r="I411" s="202">
        <v>85</v>
      </c>
      <c r="J411" s="205">
        <v>9.3571428571428573E-3</v>
      </c>
      <c r="K411" s="206"/>
      <c r="L411" s="353">
        <v>37.49</v>
      </c>
      <c r="M411" s="215" t="s">
        <v>190</v>
      </c>
      <c r="N411" s="484"/>
    </row>
    <row r="412" spans="1:14" s="235" customFormat="1">
      <c r="A412" s="204">
        <v>63</v>
      </c>
      <c r="B412" s="201" t="s">
        <v>572</v>
      </c>
      <c r="C412" s="202" t="s">
        <v>578</v>
      </c>
      <c r="D412" s="486" t="s">
        <v>189</v>
      </c>
      <c r="E412" s="210">
        <v>3.59</v>
      </c>
      <c r="F412" s="202">
        <v>3.5</v>
      </c>
      <c r="G412" s="202">
        <v>146</v>
      </c>
      <c r="H412" s="202">
        <v>95</v>
      </c>
      <c r="I412" s="202">
        <v>85</v>
      </c>
      <c r="J412" s="205">
        <v>9.3571428571428573E-3</v>
      </c>
      <c r="K412" s="206"/>
      <c r="L412" s="353">
        <v>31.98</v>
      </c>
      <c r="M412" s="215" t="s">
        <v>190</v>
      </c>
      <c r="N412" s="484"/>
    </row>
    <row r="413" spans="1:14" s="235" customFormat="1">
      <c r="A413" s="204">
        <v>64</v>
      </c>
      <c r="B413" s="201" t="s">
        <v>566</v>
      </c>
      <c r="C413" s="202" t="s">
        <v>567</v>
      </c>
      <c r="D413" s="486" t="s">
        <v>189</v>
      </c>
      <c r="E413" s="210">
        <v>3.59</v>
      </c>
      <c r="F413" s="202">
        <v>3.5</v>
      </c>
      <c r="G413" s="202">
        <v>146</v>
      </c>
      <c r="H413" s="202">
        <v>95</v>
      </c>
      <c r="I413" s="202">
        <v>85</v>
      </c>
      <c r="J413" s="205">
        <v>9.8250000000000004E-3</v>
      </c>
      <c r="K413" s="206"/>
      <c r="L413" s="353">
        <v>30.53</v>
      </c>
      <c r="M413" s="215" t="s">
        <v>190</v>
      </c>
      <c r="N413" s="484"/>
    </row>
    <row r="414" spans="1:14" s="239" customFormat="1">
      <c r="A414" s="204">
        <v>65</v>
      </c>
      <c r="B414" s="201" t="s">
        <v>0</v>
      </c>
      <c r="C414" s="202" t="s">
        <v>5</v>
      </c>
      <c r="D414" s="486" t="s">
        <v>189</v>
      </c>
      <c r="E414" s="210">
        <v>3.59</v>
      </c>
      <c r="F414" s="202">
        <v>3.5</v>
      </c>
      <c r="G414" s="202">
        <v>96</v>
      </c>
      <c r="H414" s="202">
        <v>67</v>
      </c>
      <c r="I414" s="202">
        <v>90</v>
      </c>
      <c r="J414" s="205">
        <f>96*67*90/1000000</f>
        <v>0.57887999999999995</v>
      </c>
      <c r="K414" s="206"/>
      <c r="L414" s="353">
        <v>17.03</v>
      </c>
      <c r="M414" s="215" t="s">
        <v>190</v>
      </c>
      <c r="N414" s="484"/>
    </row>
    <row r="415" spans="1:14" s="235" customFormat="1">
      <c r="A415" s="204">
        <v>66</v>
      </c>
      <c r="B415" s="201" t="s">
        <v>1</v>
      </c>
      <c r="C415" s="202" t="s">
        <v>576</v>
      </c>
      <c r="D415" s="486" t="s">
        <v>189</v>
      </c>
      <c r="E415" s="204">
        <v>1.1000000000000001</v>
      </c>
      <c r="F415" s="202">
        <v>1</v>
      </c>
      <c r="G415" s="202">
        <v>96</v>
      </c>
      <c r="H415" s="202">
        <v>67</v>
      </c>
      <c r="I415" s="202">
        <v>90</v>
      </c>
      <c r="J415" s="205">
        <f>96*67*90/1000000</f>
        <v>0.57887999999999995</v>
      </c>
      <c r="K415" s="206"/>
      <c r="L415" s="353">
        <v>15.12</v>
      </c>
      <c r="M415" s="215" t="s">
        <v>190</v>
      </c>
      <c r="N415" s="484"/>
    </row>
    <row r="416" spans="1:14" s="235" customFormat="1">
      <c r="A416" s="204">
        <v>67</v>
      </c>
      <c r="B416" s="201" t="s">
        <v>2</v>
      </c>
      <c r="C416" s="202" t="s">
        <v>6</v>
      </c>
      <c r="D416" s="486" t="s">
        <v>189</v>
      </c>
      <c r="E416" s="204">
        <v>1.6</v>
      </c>
      <c r="F416" s="202">
        <v>1.5</v>
      </c>
      <c r="G416" s="202">
        <v>96</v>
      </c>
      <c r="H416" s="202">
        <v>67</v>
      </c>
      <c r="I416" s="202">
        <v>90</v>
      </c>
      <c r="J416" s="205">
        <f>96*67*90/1000000</f>
        <v>0.57887999999999995</v>
      </c>
      <c r="K416" s="206"/>
      <c r="L416" s="353">
        <v>16.59</v>
      </c>
      <c r="M416" s="215" t="s">
        <v>190</v>
      </c>
      <c r="N416" s="484"/>
    </row>
    <row r="417" spans="1:17" s="235" customFormat="1">
      <c r="A417" s="204">
        <v>68</v>
      </c>
      <c r="B417" s="201" t="s">
        <v>3</v>
      </c>
      <c r="C417" s="202" t="s">
        <v>7</v>
      </c>
      <c r="D417" s="486" t="s">
        <v>189</v>
      </c>
      <c r="E417" s="204">
        <v>0</v>
      </c>
      <c r="F417" s="202">
        <v>0</v>
      </c>
      <c r="G417" s="202">
        <v>0</v>
      </c>
      <c r="H417" s="202">
        <v>0</v>
      </c>
      <c r="I417" s="202">
        <v>0</v>
      </c>
      <c r="J417" s="205">
        <v>0</v>
      </c>
      <c r="K417" s="206"/>
      <c r="L417" s="353">
        <v>11.94</v>
      </c>
      <c r="M417" s="215" t="s">
        <v>190</v>
      </c>
      <c r="N417" s="484"/>
    </row>
    <row r="418" spans="1:17" s="235" customFormat="1">
      <c r="A418" s="204">
        <v>69</v>
      </c>
      <c r="B418" s="201" t="s">
        <v>4</v>
      </c>
      <c r="C418" s="202" t="s">
        <v>8</v>
      </c>
      <c r="D418" s="486" t="s">
        <v>189</v>
      </c>
      <c r="E418" s="204">
        <v>0</v>
      </c>
      <c r="F418" s="202">
        <v>0</v>
      </c>
      <c r="G418" s="202">
        <v>0</v>
      </c>
      <c r="H418" s="202">
        <v>0</v>
      </c>
      <c r="I418" s="202">
        <v>0</v>
      </c>
      <c r="J418" s="205">
        <v>0</v>
      </c>
      <c r="K418" s="206"/>
      <c r="L418" s="353">
        <v>11.94</v>
      </c>
      <c r="M418" s="215" t="s">
        <v>190</v>
      </c>
      <c r="N418" s="484"/>
    </row>
    <row r="419" spans="1:17" s="235" customFormat="1">
      <c r="A419" s="204">
        <v>70</v>
      </c>
      <c r="B419" s="201" t="s">
        <v>597</v>
      </c>
      <c r="C419" s="202" t="s">
        <v>575</v>
      </c>
      <c r="D419" s="486" t="s">
        <v>189</v>
      </c>
      <c r="E419" s="204">
        <v>0.3</v>
      </c>
      <c r="F419" s="202">
        <v>0.25</v>
      </c>
      <c r="G419" s="202">
        <v>99</v>
      </c>
      <c r="H419" s="202">
        <v>58</v>
      </c>
      <c r="I419" s="202">
        <v>60</v>
      </c>
      <c r="J419" s="205">
        <f>99*58*60/1000000</f>
        <v>0.34451999999999999</v>
      </c>
      <c r="K419" s="206"/>
      <c r="L419" s="353">
        <v>8.73</v>
      </c>
      <c r="M419" s="215" t="s">
        <v>190</v>
      </c>
      <c r="N419" s="484"/>
    </row>
    <row r="420" spans="1:17" s="235" customFormat="1">
      <c r="A420" s="204">
        <v>71</v>
      </c>
      <c r="B420" s="201" t="s">
        <v>598</v>
      </c>
      <c r="C420" s="202" t="s">
        <v>574</v>
      </c>
      <c r="D420" s="486" t="s">
        <v>189</v>
      </c>
      <c r="E420" s="204">
        <v>0.6</v>
      </c>
      <c r="F420" s="202">
        <v>0.5</v>
      </c>
      <c r="G420" s="202">
        <v>99</v>
      </c>
      <c r="H420" s="202">
        <v>58</v>
      </c>
      <c r="I420" s="202">
        <v>60</v>
      </c>
      <c r="J420" s="205">
        <f>99*58*60/1000000</f>
        <v>0.34451999999999999</v>
      </c>
      <c r="K420" s="206"/>
      <c r="L420" s="353">
        <v>6.24</v>
      </c>
      <c r="M420" s="215" t="s">
        <v>190</v>
      </c>
      <c r="N420" s="484"/>
    </row>
    <row r="421" spans="1:17" s="235" customFormat="1">
      <c r="A421" s="204">
        <v>72</v>
      </c>
      <c r="B421" s="201" t="s">
        <v>599</v>
      </c>
      <c r="C421" s="202" t="s">
        <v>573</v>
      </c>
      <c r="D421" s="486" t="s">
        <v>189</v>
      </c>
      <c r="E421" s="204">
        <v>0.6</v>
      </c>
      <c r="F421" s="202">
        <v>0.5</v>
      </c>
      <c r="G421" s="202">
        <v>99</v>
      </c>
      <c r="H421" s="202">
        <v>58</v>
      </c>
      <c r="I421" s="202">
        <v>60</v>
      </c>
      <c r="J421" s="205">
        <f>99*58*60/1000000</f>
        <v>0.34451999999999999</v>
      </c>
      <c r="K421" s="206"/>
      <c r="L421" s="353">
        <v>6.24</v>
      </c>
      <c r="M421" s="215" t="s">
        <v>190</v>
      </c>
      <c r="N421" s="484"/>
    </row>
    <row r="422" spans="1:17">
      <c r="A422" s="204">
        <v>73</v>
      </c>
      <c r="B422" s="201" t="s">
        <v>658</v>
      </c>
      <c r="C422" s="202" t="s">
        <v>657</v>
      </c>
      <c r="D422" s="486" t="s">
        <v>806</v>
      </c>
      <c r="E422" s="204">
        <v>8.82</v>
      </c>
      <c r="F422" s="202">
        <v>8.7200000000000006</v>
      </c>
      <c r="G422" s="202">
        <v>0</v>
      </c>
      <c r="H422" s="202">
        <v>0</v>
      </c>
      <c r="I422" s="202">
        <v>0</v>
      </c>
      <c r="J422" s="205">
        <v>1.5859999999999999E-2</v>
      </c>
      <c r="K422" s="202"/>
      <c r="L422" s="353">
        <v>33.07</v>
      </c>
      <c r="M422" s="215" t="s">
        <v>190</v>
      </c>
      <c r="N422" s="484"/>
      <c r="O422" s="197"/>
      <c r="P422" s="216"/>
      <c r="Q422" s="216"/>
    </row>
    <row r="423" spans="1:17">
      <c r="A423" s="204">
        <v>74</v>
      </c>
      <c r="B423" s="201" t="s">
        <v>12</v>
      </c>
      <c r="C423" s="202" t="s">
        <v>581</v>
      </c>
      <c r="D423" s="486" t="s">
        <v>806</v>
      </c>
      <c r="E423" s="204">
        <v>8.82</v>
      </c>
      <c r="F423" s="202">
        <v>8.7200000000000006</v>
      </c>
      <c r="G423" s="202">
        <v>0</v>
      </c>
      <c r="H423" s="202">
        <v>0</v>
      </c>
      <c r="I423" s="202">
        <v>0</v>
      </c>
      <c r="J423" s="205">
        <v>1.5859999999999999E-2</v>
      </c>
      <c r="K423" s="212"/>
      <c r="L423" s="353">
        <v>16.59</v>
      </c>
      <c r="M423" s="215" t="s">
        <v>190</v>
      </c>
      <c r="N423" s="484"/>
      <c r="O423" s="197"/>
      <c r="P423" s="216"/>
      <c r="Q423" s="216"/>
    </row>
    <row r="424" spans="1:17" s="235" customFormat="1">
      <c r="A424" s="204">
        <v>75</v>
      </c>
      <c r="B424" s="201" t="s">
        <v>823</v>
      </c>
      <c r="C424" s="203" t="s">
        <v>9</v>
      </c>
      <c r="D424" s="486" t="s">
        <v>189</v>
      </c>
      <c r="E424" s="204">
        <v>0.03</v>
      </c>
      <c r="F424" s="202">
        <v>0.02</v>
      </c>
      <c r="G424" s="202">
        <v>0</v>
      </c>
      <c r="H424" s="202">
        <v>0</v>
      </c>
      <c r="I424" s="202">
        <v>0</v>
      </c>
      <c r="J424" s="205">
        <v>1.8000000000000001E-4</v>
      </c>
      <c r="K424" s="212"/>
      <c r="L424" s="353">
        <v>1.1200000000000001</v>
      </c>
      <c r="M424" s="489" t="s">
        <v>190</v>
      </c>
      <c r="N424" s="484"/>
    </row>
    <row r="425" spans="1:17">
      <c r="A425" s="204">
        <v>76</v>
      </c>
      <c r="B425" s="203" t="s">
        <v>891</v>
      </c>
      <c r="C425" s="203" t="s">
        <v>892</v>
      </c>
      <c r="D425" s="214" t="s">
        <v>189</v>
      </c>
      <c r="E425" s="208">
        <v>9.8000000000000007</v>
      </c>
      <c r="F425" s="208">
        <v>9</v>
      </c>
      <c r="G425" s="208">
        <v>61</v>
      </c>
      <c r="H425" s="202">
        <v>40</v>
      </c>
      <c r="I425" s="202">
        <v>15</v>
      </c>
      <c r="J425" s="205">
        <v>3.5999999999999997E-2</v>
      </c>
      <c r="K425" s="206"/>
      <c r="L425" s="353">
        <v>0</v>
      </c>
      <c r="M425" s="489" t="s">
        <v>190</v>
      </c>
      <c r="N425" s="484"/>
    </row>
    <row r="426" spans="1:17">
      <c r="A426" s="204">
        <v>77</v>
      </c>
      <c r="B426" s="203" t="s">
        <v>837</v>
      </c>
      <c r="C426" s="203" t="s">
        <v>844</v>
      </c>
      <c r="D426" s="214" t="s">
        <v>189</v>
      </c>
      <c r="E426" s="210">
        <v>7.49</v>
      </c>
      <c r="F426" s="208">
        <v>7</v>
      </c>
      <c r="G426" s="208">
        <v>149</v>
      </c>
      <c r="H426" s="202">
        <v>102</v>
      </c>
      <c r="I426" s="202">
        <v>45</v>
      </c>
      <c r="J426" s="205">
        <f>(149*102*45/1000000)/45</f>
        <v>1.5198E-2</v>
      </c>
      <c r="K426" s="206"/>
      <c r="L426" s="353">
        <v>0</v>
      </c>
      <c r="M426" s="489" t="s">
        <v>190</v>
      </c>
      <c r="N426" s="484"/>
    </row>
    <row r="427" spans="1:17">
      <c r="A427" s="204">
        <v>78</v>
      </c>
      <c r="B427" s="202" t="s">
        <v>838</v>
      </c>
      <c r="C427" s="202" t="s">
        <v>845</v>
      </c>
      <c r="D427" s="214" t="s">
        <v>189</v>
      </c>
      <c r="E427" s="210">
        <v>7.2</v>
      </c>
      <c r="F427" s="208">
        <v>6.8</v>
      </c>
      <c r="G427" s="208">
        <v>149</v>
      </c>
      <c r="H427" s="202">
        <v>102</v>
      </c>
      <c r="I427" s="202">
        <v>45</v>
      </c>
      <c r="J427" s="205">
        <f>(149*102*45/1000000)/54</f>
        <v>1.2665000000000001E-2</v>
      </c>
      <c r="K427" s="206"/>
      <c r="L427" s="353">
        <v>0</v>
      </c>
      <c r="M427" s="215" t="s">
        <v>190</v>
      </c>
      <c r="N427" s="484"/>
      <c r="O427" s="197"/>
      <c r="P427" s="216"/>
      <c r="Q427" s="216"/>
    </row>
    <row r="428" spans="1:17">
      <c r="A428" s="204">
        <v>79</v>
      </c>
      <c r="B428" s="202" t="s">
        <v>839</v>
      </c>
      <c r="C428" s="202" t="s">
        <v>846</v>
      </c>
      <c r="D428" s="214" t="s">
        <v>189</v>
      </c>
      <c r="E428" s="210">
        <v>7.4</v>
      </c>
      <c r="F428" s="208">
        <v>7</v>
      </c>
      <c r="G428" s="208">
        <v>149</v>
      </c>
      <c r="H428" s="202">
        <v>102</v>
      </c>
      <c r="I428" s="202">
        <v>45</v>
      </c>
      <c r="J428" s="205">
        <f>(149*102*45/1000000)/54</f>
        <v>1.2665000000000001E-2</v>
      </c>
      <c r="K428" s="206"/>
      <c r="L428" s="353">
        <v>0</v>
      </c>
      <c r="M428" s="215" t="s">
        <v>190</v>
      </c>
      <c r="N428" s="484"/>
      <c r="O428" s="197"/>
      <c r="P428" s="216"/>
      <c r="Q428" s="216"/>
    </row>
    <row r="429" spans="1:17">
      <c r="A429" s="204">
        <v>80</v>
      </c>
      <c r="B429" s="202" t="s">
        <v>840</v>
      </c>
      <c r="C429" s="202" t="s">
        <v>847</v>
      </c>
      <c r="D429" s="214" t="s">
        <v>189</v>
      </c>
      <c r="E429" s="210">
        <v>6.3</v>
      </c>
      <c r="F429" s="208">
        <v>6</v>
      </c>
      <c r="G429" s="208">
        <v>149</v>
      </c>
      <c r="H429" s="202">
        <v>102</v>
      </c>
      <c r="I429" s="202">
        <v>45</v>
      </c>
      <c r="J429" s="205">
        <f>(149*102*45/1000000)/72</f>
        <v>9.4987500000000002E-3</v>
      </c>
      <c r="K429" s="206"/>
      <c r="L429" s="353">
        <v>0</v>
      </c>
      <c r="M429" s="215" t="s">
        <v>190</v>
      </c>
      <c r="N429" s="484"/>
      <c r="O429" s="197"/>
      <c r="P429" s="216"/>
      <c r="Q429" s="216"/>
    </row>
    <row r="430" spans="1:17">
      <c r="A430" s="204">
        <v>81</v>
      </c>
      <c r="B430" s="202" t="s">
        <v>841</v>
      </c>
      <c r="C430" s="203" t="s">
        <v>848</v>
      </c>
      <c r="D430" s="214" t="s">
        <v>189</v>
      </c>
      <c r="E430" s="210">
        <v>2.4</v>
      </c>
      <c r="F430" s="208">
        <v>2.2000000000000002</v>
      </c>
      <c r="G430" s="208">
        <v>158</v>
      </c>
      <c r="H430" s="202">
        <v>57</v>
      </c>
      <c r="I430" s="202">
        <v>20</v>
      </c>
      <c r="J430" s="205">
        <f>(158*57*20/1000000)/40</f>
        <v>4.5030000000000001E-3</v>
      </c>
      <c r="K430" s="206"/>
      <c r="L430" s="353">
        <v>0</v>
      </c>
      <c r="M430" s="489" t="s">
        <v>190</v>
      </c>
      <c r="N430" s="484"/>
    </row>
    <row r="431" spans="1:17">
      <c r="A431" s="204">
        <v>82</v>
      </c>
      <c r="B431" s="203" t="s">
        <v>842</v>
      </c>
      <c r="C431" s="203" t="s">
        <v>849</v>
      </c>
      <c r="D431" s="214" t="s">
        <v>189</v>
      </c>
      <c r="E431" s="210">
        <v>4.8</v>
      </c>
      <c r="F431" s="208">
        <v>4.4000000000000004</v>
      </c>
      <c r="G431" s="208">
        <v>158</v>
      </c>
      <c r="H431" s="202">
        <v>57</v>
      </c>
      <c r="I431" s="202">
        <v>20</v>
      </c>
      <c r="J431" s="205">
        <f>(158*57*20/1000000)/25</f>
        <v>7.2047999999999999E-3</v>
      </c>
      <c r="K431" s="206"/>
      <c r="L431" s="353">
        <v>0</v>
      </c>
      <c r="M431" s="215" t="s">
        <v>190</v>
      </c>
      <c r="N431" s="484"/>
      <c r="O431" s="197"/>
      <c r="P431" s="198"/>
      <c r="Q431" s="198"/>
    </row>
    <row r="432" spans="1:17">
      <c r="A432" s="204">
        <v>83</v>
      </c>
      <c r="B432" s="203" t="s">
        <v>843</v>
      </c>
      <c r="C432" s="203" t="s">
        <v>850</v>
      </c>
      <c r="D432" s="214" t="s">
        <v>189</v>
      </c>
      <c r="E432" s="210">
        <v>2.6</v>
      </c>
      <c r="F432" s="208">
        <v>2.5</v>
      </c>
      <c r="G432" s="208">
        <v>49</v>
      </c>
      <c r="H432" s="202">
        <v>59</v>
      </c>
      <c r="I432" s="202">
        <v>22</v>
      </c>
      <c r="J432" s="205">
        <f>(49*59*22/1000000)/7</f>
        <v>9.0860000000000003E-3</v>
      </c>
      <c r="K432" s="206"/>
      <c r="L432" s="353">
        <v>0</v>
      </c>
      <c r="M432" s="215" t="s">
        <v>190</v>
      </c>
      <c r="N432" s="484"/>
      <c r="O432" s="197"/>
      <c r="P432" s="198"/>
      <c r="Q432" s="198"/>
    </row>
    <row r="433" spans="1:17" s="235" customFormat="1">
      <c r="A433" s="204">
        <v>84</v>
      </c>
      <c r="B433" s="202" t="s">
        <v>851</v>
      </c>
      <c r="C433" s="202" t="s">
        <v>852</v>
      </c>
      <c r="D433" s="214" t="s">
        <v>189</v>
      </c>
      <c r="E433" s="210">
        <v>6.6</v>
      </c>
      <c r="F433" s="208">
        <v>6.2</v>
      </c>
      <c r="G433" s="208">
        <v>149</v>
      </c>
      <c r="H433" s="202">
        <v>102</v>
      </c>
      <c r="I433" s="202">
        <v>45</v>
      </c>
      <c r="J433" s="205">
        <f>(149*102*45/1000000)/54</f>
        <v>1.2665000000000001E-2</v>
      </c>
      <c r="K433" s="206"/>
      <c r="L433" s="353">
        <v>0</v>
      </c>
      <c r="M433" s="215" t="s">
        <v>190</v>
      </c>
      <c r="N433" s="484"/>
    </row>
    <row r="434" spans="1:17" s="235" customFormat="1">
      <c r="A434" s="204"/>
      <c r="B434" s="202"/>
      <c r="C434" s="202"/>
      <c r="D434" s="214" t="s">
        <v>189</v>
      </c>
      <c r="E434" s="208"/>
      <c r="F434" s="208"/>
      <c r="G434" s="208"/>
      <c r="H434" s="202"/>
      <c r="I434" s="202"/>
      <c r="J434" s="205"/>
      <c r="K434" s="206"/>
      <c r="L434" s="209"/>
      <c r="M434" s="215" t="s">
        <v>190</v>
      </c>
      <c r="N434" s="484"/>
    </row>
    <row r="435" spans="1:17">
      <c r="B435" s="195"/>
      <c r="C435" s="195"/>
      <c r="D435" s="214" t="s">
        <v>189</v>
      </c>
      <c r="E435" s="208"/>
      <c r="F435" s="208"/>
      <c r="G435" s="208"/>
      <c r="H435" s="202"/>
      <c r="I435" s="202"/>
      <c r="J435" s="205"/>
      <c r="K435" s="195"/>
      <c r="L435" s="209"/>
      <c r="M435" s="215" t="s">
        <v>190</v>
      </c>
      <c r="N435" s="484"/>
    </row>
    <row r="436" spans="1:17">
      <c r="B436" s="195"/>
      <c r="C436" s="195"/>
      <c r="D436" s="214" t="s">
        <v>189</v>
      </c>
      <c r="E436" s="208"/>
      <c r="F436" s="208"/>
      <c r="G436" s="208"/>
      <c r="H436" s="202"/>
      <c r="I436" s="202"/>
      <c r="J436" s="205"/>
      <c r="K436" s="195"/>
      <c r="L436" s="209"/>
      <c r="M436" s="215" t="s">
        <v>190</v>
      </c>
      <c r="N436" s="484"/>
    </row>
    <row r="437" spans="1:17">
      <c r="B437" s="195"/>
      <c r="C437" s="195"/>
      <c r="D437" s="214" t="s">
        <v>189</v>
      </c>
      <c r="E437" s="208"/>
      <c r="F437" s="208"/>
      <c r="G437" s="208"/>
      <c r="H437" s="202"/>
      <c r="I437" s="202"/>
      <c r="J437" s="205"/>
      <c r="K437" s="195"/>
      <c r="L437" s="209"/>
      <c r="M437" s="215" t="s">
        <v>190</v>
      </c>
      <c r="N437" s="484"/>
    </row>
    <row r="438" spans="1:17">
      <c r="B438" s="195"/>
      <c r="C438" s="195"/>
      <c r="D438" s="214" t="s">
        <v>189</v>
      </c>
      <c r="E438" s="208"/>
      <c r="F438" s="208"/>
      <c r="G438" s="208"/>
      <c r="H438" s="202"/>
      <c r="I438" s="202"/>
      <c r="J438" s="205"/>
      <c r="K438" s="195"/>
      <c r="L438" s="209"/>
      <c r="M438" s="215" t="s">
        <v>190</v>
      </c>
      <c r="N438" s="484"/>
    </row>
    <row r="439" spans="1:17">
      <c r="B439" s="195"/>
      <c r="C439" s="195"/>
      <c r="D439" s="214" t="s">
        <v>189</v>
      </c>
      <c r="E439" s="208"/>
      <c r="F439" s="208"/>
      <c r="G439" s="208"/>
      <c r="H439" s="202"/>
      <c r="I439" s="202"/>
      <c r="J439" s="205"/>
      <c r="K439" s="195"/>
      <c r="L439" s="209"/>
      <c r="M439" s="215" t="s">
        <v>190</v>
      </c>
      <c r="N439" s="484"/>
    </row>
    <row r="440" spans="1:17">
      <c r="B440" s="195"/>
      <c r="C440" s="195"/>
      <c r="D440" s="214" t="s">
        <v>189</v>
      </c>
      <c r="E440" s="208"/>
      <c r="F440" s="208"/>
      <c r="G440" s="208"/>
      <c r="H440" s="202"/>
      <c r="I440" s="202"/>
      <c r="J440" s="205"/>
      <c r="K440" s="195"/>
      <c r="L440" s="209"/>
      <c r="M440" s="215" t="s">
        <v>190</v>
      </c>
      <c r="N440" s="484"/>
    </row>
    <row r="441" spans="1:17">
      <c r="B441" s="195"/>
      <c r="C441" s="195"/>
      <c r="D441" s="214" t="s">
        <v>189</v>
      </c>
      <c r="E441" s="208"/>
      <c r="F441" s="208"/>
      <c r="G441" s="208"/>
      <c r="H441" s="202"/>
      <c r="I441" s="202"/>
      <c r="J441" s="205"/>
      <c r="K441" s="195"/>
      <c r="L441" s="209"/>
      <c r="M441" s="215" t="s">
        <v>190</v>
      </c>
      <c r="N441" s="484"/>
    </row>
    <row r="442" spans="1:17">
      <c r="B442" s="195"/>
      <c r="C442" s="195"/>
      <c r="D442" s="214" t="s">
        <v>189</v>
      </c>
      <c r="E442" s="208"/>
      <c r="F442" s="208"/>
      <c r="G442" s="208"/>
      <c r="H442" s="202"/>
      <c r="I442" s="202"/>
      <c r="J442" s="205"/>
      <c r="K442" s="195"/>
      <c r="L442" s="209"/>
      <c r="M442" s="215" t="s">
        <v>190</v>
      </c>
      <c r="N442" s="484"/>
    </row>
    <row r="443" spans="1:17">
      <c r="B443" s="195"/>
      <c r="C443" s="195"/>
      <c r="D443" s="214" t="s">
        <v>189</v>
      </c>
      <c r="E443" s="208"/>
      <c r="F443" s="208"/>
      <c r="G443" s="208"/>
      <c r="H443" s="202"/>
      <c r="I443" s="202"/>
      <c r="J443" s="205"/>
      <c r="K443" s="195"/>
      <c r="L443" s="209"/>
      <c r="M443" s="215" t="s">
        <v>190</v>
      </c>
      <c r="N443" s="484"/>
    </row>
    <row r="444" spans="1:17">
      <c r="B444" s="195"/>
      <c r="C444" s="195"/>
      <c r="D444" s="214" t="s">
        <v>189</v>
      </c>
      <c r="E444" s="208"/>
      <c r="F444" s="208"/>
      <c r="G444" s="208"/>
      <c r="H444" s="202"/>
      <c r="I444" s="202"/>
      <c r="J444" s="205"/>
      <c r="K444" s="195"/>
      <c r="L444" s="209"/>
      <c r="M444" s="215" t="s">
        <v>190</v>
      </c>
      <c r="N444" s="484"/>
    </row>
    <row r="445" spans="1:17">
      <c r="B445" s="195"/>
      <c r="C445" s="195"/>
      <c r="D445" s="214" t="s">
        <v>189</v>
      </c>
      <c r="E445" s="208"/>
      <c r="F445" s="208"/>
      <c r="G445" s="208"/>
      <c r="H445" s="202"/>
      <c r="I445" s="202"/>
      <c r="J445" s="205"/>
      <c r="K445" s="195"/>
      <c r="L445" s="209"/>
      <c r="M445" s="215" t="s">
        <v>190</v>
      </c>
      <c r="N445" s="484"/>
    </row>
    <row r="446" spans="1:17">
      <c r="B446" s="195"/>
      <c r="C446" s="195"/>
      <c r="D446" s="214" t="s">
        <v>189</v>
      </c>
      <c r="E446" s="208"/>
      <c r="F446" s="208"/>
      <c r="G446" s="208"/>
      <c r="H446" s="202"/>
      <c r="I446" s="202"/>
      <c r="J446" s="205"/>
      <c r="K446" s="195"/>
      <c r="L446" s="209"/>
      <c r="M446" s="215" t="s">
        <v>190</v>
      </c>
      <c r="N446" s="484"/>
    </row>
    <row r="447" spans="1:17">
      <c r="B447" s="195"/>
      <c r="C447" s="195"/>
      <c r="D447" s="214" t="s">
        <v>189</v>
      </c>
      <c r="E447" s="208"/>
      <c r="F447" s="208"/>
      <c r="G447" s="208"/>
      <c r="H447" s="202"/>
      <c r="I447" s="202"/>
      <c r="J447" s="205"/>
      <c r="K447" s="195"/>
      <c r="L447" s="209"/>
      <c r="M447" s="215" t="s">
        <v>190</v>
      </c>
      <c r="N447" s="484"/>
    </row>
    <row r="448" spans="1:17">
      <c r="A448" s="204"/>
      <c r="B448" s="202"/>
      <c r="C448" s="202"/>
      <c r="D448" s="214" t="s">
        <v>189</v>
      </c>
      <c r="E448" s="208"/>
      <c r="F448" s="208"/>
      <c r="G448" s="208"/>
      <c r="H448" s="202"/>
      <c r="I448" s="202"/>
      <c r="J448" s="205"/>
      <c r="K448" s="206"/>
      <c r="L448" s="220"/>
      <c r="M448" s="215" t="s">
        <v>190</v>
      </c>
      <c r="N448" s="484"/>
      <c r="P448" s="216"/>
      <c r="Q448" s="216"/>
    </row>
    <row r="449" spans="1:17" s="239" customFormat="1">
      <c r="A449" s="204"/>
      <c r="B449" s="202"/>
      <c r="C449" s="202"/>
      <c r="D449" s="214" t="s">
        <v>189</v>
      </c>
      <c r="E449" s="208"/>
      <c r="F449" s="208"/>
      <c r="G449" s="208"/>
      <c r="H449" s="202"/>
      <c r="I449" s="202"/>
      <c r="J449" s="205"/>
      <c r="K449" s="206"/>
      <c r="L449" s="209"/>
      <c r="M449" s="215" t="s">
        <v>190</v>
      </c>
      <c r="N449" s="484"/>
    </row>
    <row r="450" spans="1:17">
      <c r="B450" s="202"/>
      <c r="C450" s="195"/>
      <c r="D450" s="214" t="s">
        <v>189</v>
      </c>
      <c r="E450" s="208"/>
      <c r="F450" s="208"/>
      <c r="G450" s="208"/>
      <c r="H450" s="202"/>
      <c r="I450" s="202"/>
      <c r="J450" s="205"/>
      <c r="K450" s="195"/>
      <c r="L450" s="209"/>
      <c r="M450" s="215" t="s">
        <v>190</v>
      </c>
      <c r="N450" s="484"/>
    </row>
    <row r="451" spans="1:17" s="235" customFormat="1">
      <c r="A451" s="204"/>
      <c r="B451" s="202"/>
      <c r="C451" s="202"/>
      <c r="D451" s="214" t="s">
        <v>189</v>
      </c>
      <c r="E451" s="208"/>
      <c r="F451" s="208"/>
      <c r="G451" s="208"/>
      <c r="H451" s="202"/>
      <c r="I451" s="202"/>
      <c r="J451" s="205"/>
      <c r="K451" s="206"/>
      <c r="L451" s="209"/>
      <c r="M451" s="215" t="s">
        <v>190</v>
      </c>
      <c r="N451" s="484"/>
    </row>
    <row r="452" spans="1:17" s="235" customFormat="1">
      <c r="A452" s="204"/>
      <c r="B452" s="202"/>
      <c r="C452" s="202"/>
      <c r="D452" s="214" t="s">
        <v>189</v>
      </c>
      <c r="E452" s="208"/>
      <c r="F452" s="208"/>
      <c r="G452" s="208"/>
      <c r="H452" s="202"/>
      <c r="I452" s="202"/>
      <c r="J452" s="205"/>
      <c r="K452" s="206"/>
      <c r="L452" s="209"/>
      <c r="M452" s="215" t="s">
        <v>190</v>
      </c>
      <c r="N452" s="484"/>
    </row>
    <row r="453" spans="1:17">
      <c r="A453" s="204"/>
      <c r="B453" s="202"/>
      <c r="C453" s="202"/>
      <c r="D453" s="214" t="s">
        <v>189</v>
      </c>
      <c r="E453" s="208"/>
      <c r="F453" s="208"/>
      <c r="G453" s="208"/>
      <c r="H453" s="202"/>
      <c r="I453" s="202"/>
      <c r="J453" s="205"/>
      <c r="K453" s="206"/>
      <c r="L453" s="209"/>
      <c r="M453" s="215" t="s">
        <v>190</v>
      </c>
      <c r="N453" s="484"/>
      <c r="P453" s="216"/>
      <c r="Q453" s="216"/>
    </row>
    <row r="454" spans="1:17">
      <c r="B454" s="202"/>
      <c r="C454" s="202"/>
      <c r="D454" s="214" t="s">
        <v>189</v>
      </c>
      <c r="E454" s="208"/>
      <c r="F454" s="208"/>
      <c r="G454" s="208"/>
      <c r="H454" s="202"/>
      <c r="I454" s="202"/>
      <c r="J454" s="205"/>
      <c r="K454" s="206"/>
      <c r="L454" s="209"/>
      <c r="M454" s="215" t="s">
        <v>190</v>
      </c>
      <c r="N454" s="484"/>
    </row>
    <row r="455" spans="1:17" s="235" customFormat="1">
      <c r="A455" s="204"/>
      <c r="B455" s="202"/>
      <c r="C455" s="202"/>
      <c r="D455" s="214" t="s">
        <v>189</v>
      </c>
      <c r="E455" s="208"/>
      <c r="F455" s="208"/>
      <c r="G455" s="208"/>
      <c r="H455" s="202"/>
      <c r="I455" s="202"/>
      <c r="J455" s="205"/>
      <c r="K455" s="206"/>
      <c r="L455" s="209"/>
      <c r="M455" s="215" t="s">
        <v>190</v>
      </c>
      <c r="N455" s="484"/>
    </row>
    <row r="456" spans="1:17">
      <c r="A456" s="204"/>
      <c r="B456" s="202"/>
      <c r="C456" s="202"/>
      <c r="D456" s="214" t="s">
        <v>189</v>
      </c>
      <c r="E456" s="208"/>
      <c r="F456" s="208"/>
      <c r="G456" s="208"/>
      <c r="H456" s="202"/>
      <c r="I456" s="202"/>
      <c r="J456" s="205"/>
      <c r="K456" s="206"/>
      <c r="L456" s="209"/>
      <c r="M456" s="215" t="s">
        <v>190</v>
      </c>
      <c r="N456" s="484"/>
      <c r="O456" s="197"/>
      <c r="P456" s="216"/>
      <c r="Q456" s="216"/>
    </row>
    <row r="457" spans="1:17">
      <c r="A457" s="204"/>
      <c r="B457" s="202"/>
      <c r="C457" s="202"/>
      <c r="D457" s="214" t="s">
        <v>189</v>
      </c>
      <c r="E457" s="208"/>
      <c r="F457" s="208"/>
      <c r="G457" s="208"/>
      <c r="H457" s="202"/>
      <c r="I457" s="202"/>
      <c r="J457" s="205"/>
      <c r="K457" s="206"/>
      <c r="L457" s="209"/>
      <c r="M457" s="215" t="s">
        <v>190</v>
      </c>
      <c r="N457" s="484"/>
      <c r="O457" s="197"/>
      <c r="P457" s="216"/>
      <c r="Q457" s="216"/>
    </row>
    <row r="458" spans="1:17" s="235" customFormat="1">
      <c r="A458" s="204"/>
      <c r="B458" s="202"/>
      <c r="C458" s="202"/>
      <c r="D458" s="214" t="s">
        <v>189</v>
      </c>
      <c r="E458" s="208"/>
      <c r="F458" s="208"/>
      <c r="G458" s="208"/>
      <c r="H458" s="202"/>
      <c r="I458" s="202"/>
      <c r="J458" s="205"/>
      <c r="K458" s="206"/>
      <c r="L458" s="220"/>
      <c r="M458" s="215" t="s">
        <v>190</v>
      </c>
      <c r="N458" s="484"/>
    </row>
    <row r="459" spans="1:17" s="235" customFormat="1">
      <c r="A459" s="204"/>
      <c r="B459" s="202"/>
      <c r="C459" s="202"/>
      <c r="D459" s="214" t="s">
        <v>189</v>
      </c>
      <c r="E459" s="208"/>
      <c r="F459" s="208"/>
      <c r="G459" s="208"/>
      <c r="H459" s="202"/>
      <c r="I459" s="202"/>
      <c r="J459" s="205"/>
      <c r="K459" s="206"/>
      <c r="L459" s="220"/>
      <c r="M459" s="215" t="s">
        <v>190</v>
      </c>
      <c r="N459" s="484"/>
    </row>
    <row r="460" spans="1:17">
      <c r="A460" s="204"/>
      <c r="B460" s="202"/>
      <c r="C460" s="202"/>
      <c r="D460" s="214" t="s">
        <v>189</v>
      </c>
      <c r="E460" s="208"/>
      <c r="F460" s="208"/>
      <c r="G460" s="208"/>
      <c r="H460" s="202"/>
      <c r="I460" s="202"/>
      <c r="J460" s="205"/>
      <c r="K460" s="206"/>
      <c r="L460" s="209"/>
      <c r="M460" s="215" t="s">
        <v>190</v>
      </c>
      <c r="N460" s="484"/>
      <c r="P460" s="216"/>
      <c r="Q460" s="216"/>
    </row>
    <row r="461" spans="1:17">
      <c r="A461" s="204"/>
      <c r="B461" s="202"/>
      <c r="C461" s="202"/>
      <c r="D461" s="214" t="s">
        <v>189</v>
      </c>
      <c r="E461" s="208"/>
      <c r="F461" s="208"/>
      <c r="G461" s="208"/>
      <c r="H461" s="202"/>
      <c r="I461" s="202"/>
      <c r="J461" s="205"/>
      <c r="K461" s="206"/>
      <c r="L461" s="209"/>
      <c r="M461" s="215" t="s">
        <v>190</v>
      </c>
      <c r="N461" s="484"/>
      <c r="P461" s="216"/>
      <c r="Q461" s="216"/>
    </row>
    <row r="462" spans="1:17">
      <c r="A462" s="204"/>
      <c r="B462" s="202"/>
      <c r="C462" s="202"/>
      <c r="D462" s="214" t="s">
        <v>189</v>
      </c>
      <c r="E462" s="208"/>
      <c r="F462" s="208"/>
      <c r="G462" s="208"/>
      <c r="H462" s="202"/>
      <c r="I462" s="202"/>
      <c r="J462" s="205"/>
      <c r="K462" s="206"/>
      <c r="L462" s="209"/>
      <c r="M462" s="215" t="s">
        <v>190</v>
      </c>
      <c r="N462" s="484"/>
      <c r="P462" s="216"/>
      <c r="Q462" s="216"/>
    </row>
    <row r="463" spans="1:17">
      <c r="A463" s="204"/>
      <c r="B463" s="202"/>
      <c r="C463" s="202"/>
      <c r="D463" s="214" t="s">
        <v>189</v>
      </c>
      <c r="E463" s="208"/>
      <c r="F463" s="208"/>
      <c r="G463" s="208"/>
      <c r="H463" s="202"/>
      <c r="I463" s="202"/>
      <c r="J463" s="205"/>
      <c r="K463" s="206"/>
      <c r="L463" s="209"/>
      <c r="M463" s="215" t="s">
        <v>190</v>
      </c>
      <c r="N463" s="484"/>
      <c r="P463" s="216"/>
      <c r="Q463" s="216"/>
    </row>
    <row r="464" spans="1:17">
      <c r="A464" s="204"/>
      <c r="B464" s="202"/>
      <c r="C464" s="202"/>
      <c r="D464" s="214" t="s">
        <v>189</v>
      </c>
      <c r="E464" s="208"/>
      <c r="F464" s="208"/>
      <c r="G464" s="208"/>
      <c r="H464" s="202"/>
      <c r="I464" s="202"/>
      <c r="J464" s="205"/>
      <c r="K464" s="206"/>
      <c r="L464" s="209"/>
      <c r="M464" s="215" t="s">
        <v>190</v>
      </c>
      <c r="N464" s="484"/>
      <c r="P464" s="216"/>
      <c r="Q464" s="216"/>
    </row>
    <row r="465" spans="1:17">
      <c r="A465" s="204"/>
      <c r="B465" s="202"/>
      <c r="C465" s="202"/>
      <c r="D465" s="214" t="s">
        <v>189</v>
      </c>
      <c r="E465" s="208"/>
      <c r="F465" s="208"/>
      <c r="G465" s="208"/>
      <c r="H465" s="202"/>
      <c r="I465" s="202"/>
      <c r="J465" s="205"/>
      <c r="K465" s="206"/>
      <c r="L465" s="209"/>
      <c r="M465" s="215" t="s">
        <v>190</v>
      </c>
      <c r="N465" s="484"/>
      <c r="P465" s="216"/>
      <c r="Q465" s="216"/>
    </row>
    <row r="466" spans="1:17">
      <c r="A466" s="204"/>
      <c r="B466" s="202"/>
      <c r="C466" s="202"/>
      <c r="D466" s="214" t="s">
        <v>189</v>
      </c>
      <c r="E466" s="208"/>
      <c r="F466" s="208"/>
      <c r="G466" s="208"/>
      <c r="H466" s="202"/>
      <c r="I466" s="202"/>
      <c r="J466" s="205"/>
      <c r="K466" s="206"/>
      <c r="L466" s="209"/>
      <c r="M466" s="215" t="s">
        <v>190</v>
      </c>
      <c r="N466" s="484"/>
      <c r="P466" s="216"/>
      <c r="Q466" s="216"/>
    </row>
    <row r="467" spans="1:17" s="235" customFormat="1">
      <c r="A467" s="204"/>
      <c r="B467" s="202"/>
      <c r="C467" s="202"/>
      <c r="D467" s="214" t="s">
        <v>189</v>
      </c>
      <c r="E467" s="208"/>
      <c r="F467" s="208"/>
      <c r="G467" s="208"/>
      <c r="H467" s="202"/>
      <c r="I467" s="202"/>
      <c r="J467" s="205"/>
      <c r="K467" s="206"/>
      <c r="L467" s="220"/>
      <c r="M467" s="215" t="s">
        <v>190</v>
      </c>
      <c r="N467" s="484"/>
      <c r="O467" s="197"/>
      <c r="P467" s="216"/>
      <c r="Q467" s="216"/>
    </row>
    <row r="468" spans="1:17" s="235" customFormat="1">
      <c r="A468" s="204"/>
      <c r="B468" s="202"/>
      <c r="C468" s="202"/>
      <c r="D468" s="214" t="s">
        <v>189</v>
      </c>
      <c r="E468" s="208"/>
      <c r="F468" s="208"/>
      <c r="G468" s="208"/>
      <c r="H468" s="202"/>
      <c r="I468" s="202"/>
      <c r="J468" s="205"/>
      <c r="K468" s="206"/>
      <c r="L468" s="209"/>
      <c r="M468" s="215" t="s">
        <v>190</v>
      </c>
      <c r="N468" s="484"/>
      <c r="O468" s="197"/>
      <c r="P468" s="216"/>
      <c r="Q468" s="216"/>
    </row>
    <row r="469" spans="1:17" s="235" customFormat="1">
      <c r="A469" s="204"/>
      <c r="B469" s="202"/>
      <c r="C469" s="202"/>
      <c r="D469" s="214" t="s">
        <v>189</v>
      </c>
      <c r="E469" s="208"/>
      <c r="F469" s="208"/>
      <c r="G469" s="208"/>
      <c r="H469" s="202"/>
      <c r="I469" s="202"/>
      <c r="J469" s="205"/>
      <c r="K469" s="206"/>
      <c r="L469" s="209"/>
      <c r="M469" s="215" t="s">
        <v>190</v>
      </c>
      <c r="N469" s="484"/>
      <c r="O469" s="197"/>
      <c r="P469" s="216"/>
      <c r="Q469" s="216"/>
    </row>
    <row r="470" spans="1:17">
      <c r="A470" s="204"/>
      <c r="B470" s="202"/>
      <c r="C470" s="202"/>
      <c r="D470" s="214" t="s">
        <v>189</v>
      </c>
      <c r="E470" s="208"/>
      <c r="F470" s="208"/>
      <c r="G470" s="208"/>
      <c r="H470" s="202"/>
      <c r="I470" s="202"/>
      <c r="J470" s="205"/>
      <c r="K470" s="206"/>
      <c r="L470" s="209"/>
      <c r="M470" s="215" t="s">
        <v>190</v>
      </c>
      <c r="N470" s="484"/>
      <c r="O470" s="197"/>
      <c r="P470" s="216"/>
      <c r="Q470" s="216"/>
    </row>
    <row r="471" spans="1:17">
      <c r="A471" s="204"/>
      <c r="B471" s="202"/>
      <c r="C471" s="202"/>
      <c r="D471" s="214" t="s">
        <v>189</v>
      </c>
      <c r="E471" s="208"/>
      <c r="F471" s="208"/>
      <c r="G471" s="208"/>
      <c r="H471" s="202"/>
      <c r="I471" s="202"/>
      <c r="J471" s="205"/>
      <c r="K471" s="206"/>
      <c r="L471" s="209"/>
      <c r="M471" s="215" t="s">
        <v>190</v>
      </c>
      <c r="N471" s="484"/>
      <c r="P471" s="216"/>
      <c r="Q471" s="216"/>
    </row>
    <row r="472" spans="1:17">
      <c r="A472" s="204"/>
      <c r="B472" s="202"/>
      <c r="C472" s="202"/>
      <c r="D472" s="214" t="s">
        <v>189</v>
      </c>
      <c r="E472" s="208"/>
      <c r="F472" s="208"/>
      <c r="G472" s="208"/>
      <c r="H472" s="202"/>
      <c r="I472" s="202"/>
      <c r="J472" s="205"/>
      <c r="K472" s="206"/>
      <c r="L472" s="209"/>
      <c r="M472" s="215" t="s">
        <v>190</v>
      </c>
      <c r="N472" s="484"/>
      <c r="P472" s="216"/>
      <c r="Q472" s="216"/>
    </row>
    <row r="473" spans="1:17">
      <c r="A473" s="204"/>
      <c r="B473" s="202"/>
      <c r="C473" s="202"/>
      <c r="D473" s="214" t="s">
        <v>189</v>
      </c>
      <c r="E473" s="208"/>
      <c r="F473" s="208"/>
      <c r="G473" s="208"/>
      <c r="H473" s="202"/>
      <c r="I473" s="202"/>
      <c r="J473" s="205"/>
      <c r="K473" s="206"/>
      <c r="L473" s="209"/>
      <c r="M473" s="215" t="s">
        <v>190</v>
      </c>
      <c r="N473" s="484"/>
      <c r="O473" s="197"/>
      <c r="P473" s="216"/>
      <c r="Q473" s="216"/>
    </row>
    <row r="474" spans="1:17" s="235" customFormat="1">
      <c r="A474" s="204"/>
      <c r="B474" s="202"/>
      <c r="C474" s="202"/>
      <c r="D474" s="214" t="s">
        <v>189</v>
      </c>
      <c r="E474" s="208"/>
      <c r="F474" s="208"/>
      <c r="G474" s="208"/>
      <c r="H474" s="202"/>
      <c r="I474" s="202"/>
      <c r="J474" s="205"/>
      <c r="K474" s="206"/>
      <c r="L474" s="220"/>
      <c r="M474" s="215" t="s">
        <v>190</v>
      </c>
      <c r="N474" s="484"/>
      <c r="P474" s="216"/>
      <c r="Q474" s="216"/>
    </row>
    <row r="475" spans="1:17">
      <c r="A475" s="204"/>
      <c r="B475" s="202"/>
      <c r="C475" s="202"/>
      <c r="D475" s="214" t="s">
        <v>189</v>
      </c>
      <c r="E475" s="208"/>
      <c r="F475" s="208"/>
      <c r="G475" s="208"/>
      <c r="H475" s="202"/>
      <c r="I475" s="202"/>
      <c r="J475" s="205"/>
      <c r="K475" s="206"/>
      <c r="L475" s="209"/>
      <c r="M475" s="215" t="s">
        <v>190</v>
      </c>
      <c r="N475" s="484"/>
      <c r="O475" s="197"/>
      <c r="P475" s="216"/>
      <c r="Q475" s="216"/>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00D5D-3004-4AC2-8828-59F3A1C3F334}">
  <dimension ref="A1:Z50"/>
  <sheetViews>
    <sheetView topLeftCell="A16" zoomScale="70" zoomScaleNormal="70" zoomScaleSheetLayoutView="75" workbookViewId="0">
      <selection activeCell="D23" sqref="D23"/>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40"/>
      <c r="I10" s="541"/>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978</v>
      </c>
      <c r="C18" s="427" t="str">
        <f>IF(D18="","",VLOOKUP(B18,Data!$B$5:$L$503,2,FALSE))</f>
        <v/>
      </c>
      <c r="D18" s="348"/>
      <c r="E18" s="357"/>
      <c r="F18" s="423" t="str">
        <f>IF(D18="","",VLOOKUP(B18,Data!$B$5:$L$503,11,FALSE))</f>
        <v/>
      </c>
      <c r="G18" s="426" t="str">
        <f t="shared" ref="G18:G28"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289</v>
      </c>
      <c r="C19" s="437" t="str">
        <f>IF(D19="","",VLOOKUP(B19,Data!$B$5:$L$503,2,FALSE))</f>
        <v>WW86950</v>
      </c>
      <c r="D19" s="356">
        <v>4</v>
      </c>
      <c r="E19" s="357" t="s">
        <v>518</v>
      </c>
      <c r="F19" s="434">
        <f>IF(D19="","",VLOOKUP(B19,Data!$B$5:$L$503,11,FALSE))</f>
        <v>2010.68</v>
      </c>
      <c r="G19" s="436">
        <f t="shared" si="0"/>
        <v>8042.72</v>
      </c>
      <c r="H19" s="435" t="str">
        <f>IF(D19="","",VLOOKUP(B19,Data!$B$5:$D$503,3,FALSE))</f>
        <v>C/T</v>
      </c>
      <c r="I19" s="435" t="str">
        <f>IF(D19="","",VLOOKUP(B19,Data!$B$5:$M$503,12,FALSE))</f>
        <v>Indonesia</v>
      </c>
      <c r="J19" s="424" t="s">
        <v>979</v>
      </c>
      <c r="K19" s="434">
        <f>IF(D19="","",VLOOKUP(B19,Data!$B$5:$E$503,4,FALSE)*D19)</f>
        <v>860</v>
      </c>
      <c r="L19" s="434">
        <f>IF(D19="","",VLOOKUP(B19,Data!$B$5:$F$503,5,FALSE)*D19)</f>
        <v>776</v>
      </c>
      <c r="M19" s="433"/>
      <c r="N19" s="432"/>
      <c r="O19" s="431"/>
      <c r="P19" s="429"/>
      <c r="Q19" s="431"/>
      <c r="R19" s="431"/>
      <c r="S19" s="429"/>
      <c r="T19" s="430"/>
      <c r="U19" s="429"/>
      <c r="V19" s="428">
        <f>IF(D19="","",VLOOKUP(B19,Data!$B$5:$J$503,9,FALSE)*D19)</f>
        <v>4.74</v>
      </c>
      <c r="X19" s="499"/>
      <c r="Y19" s="499"/>
      <c r="Z19" s="499"/>
    </row>
    <row r="20" spans="1:26" s="329" customFormat="1" ht="21.75" customHeight="1">
      <c r="A20" s="366">
        <v>2</v>
      </c>
      <c r="B20" s="364" t="s">
        <v>719</v>
      </c>
      <c r="C20" s="437" t="str">
        <f>IF(D20="","",VLOOKUP(B20,Data!$B$5:$L$503,2,FALSE))</f>
        <v>VAC9560</v>
      </c>
      <c r="D20" s="356">
        <v>15</v>
      </c>
      <c r="E20" s="357"/>
      <c r="F20" s="434">
        <f>IF(D20="","",VLOOKUP(B20,Data!$B$5:$L$503,11,FALSE))</f>
        <v>2359.85</v>
      </c>
      <c r="G20" s="436">
        <f t="shared" si="0"/>
        <v>35397.75</v>
      </c>
      <c r="H20" s="435" t="str">
        <f>IF(D20="","",VLOOKUP(B20,Data!$B$5:$D$503,3,FALSE))</f>
        <v>C/T</v>
      </c>
      <c r="I20" s="435" t="str">
        <f>IF(D20="","",VLOOKUP(B20,Data!$B$5:$M$503,12,FALSE))</f>
        <v>Indonesia</v>
      </c>
      <c r="J20" s="424" t="s">
        <v>979</v>
      </c>
      <c r="K20" s="434">
        <f>IF(D20="","",VLOOKUP(B20,Data!$B$5:$E$503,4,FALSE)*D20)</f>
        <v>3300</v>
      </c>
      <c r="L20" s="434">
        <f>IF(D20="","",VLOOKUP(B20,Data!$B$5:$F$503,5,FALSE)*D20)</f>
        <v>2985</v>
      </c>
      <c r="M20" s="433"/>
      <c r="N20" s="432"/>
      <c r="O20" s="431"/>
      <c r="P20" s="429"/>
      <c r="Q20" s="431"/>
      <c r="R20" s="431"/>
      <c r="S20" s="429"/>
      <c r="T20" s="430"/>
      <c r="U20" s="429"/>
      <c r="V20" s="428">
        <f>IF(D20="","",VLOOKUP(B20,Data!$B$5:$J$503,9,FALSE)*D20)</f>
        <v>17.775000000000002</v>
      </c>
      <c r="X20" s="499"/>
      <c r="Y20" s="499"/>
      <c r="Z20" s="499"/>
    </row>
    <row r="21" spans="1:26" s="329" customFormat="1" ht="21.75" customHeight="1">
      <c r="A21" s="366">
        <v>3</v>
      </c>
      <c r="B21" s="364" t="s">
        <v>291</v>
      </c>
      <c r="C21" s="437" t="str">
        <f>IF(D21="","",VLOOKUP(B21,Data!$B$5:$L$503,2,FALSE))</f>
        <v>WW86960</v>
      </c>
      <c r="D21" s="356">
        <v>19</v>
      </c>
      <c r="E21" s="357" t="s">
        <v>895</v>
      </c>
      <c r="F21" s="434">
        <f>IF(D21="","",VLOOKUP(B21,Data!$B$5:$L$503,11,FALSE))</f>
        <v>2173.38</v>
      </c>
      <c r="G21" s="436">
        <f t="shared" si="0"/>
        <v>41294.22</v>
      </c>
      <c r="H21" s="435" t="str">
        <f>IF(D21="","",VLOOKUP(B21,Data!$B$5:$D$503,3,FALSE))</f>
        <v>C/T</v>
      </c>
      <c r="I21" s="435" t="str">
        <f>IF(D21="","",VLOOKUP(B21,Data!$B$5:$M$503,12,FALSE))</f>
        <v>Indonesia</v>
      </c>
      <c r="J21" s="424" t="s">
        <v>979</v>
      </c>
      <c r="K21" s="434">
        <f>IF(D21="","",VLOOKUP(B21,Data!$B$5:$E$503,4,FALSE)*D21)</f>
        <v>4978</v>
      </c>
      <c r="L21" s="434">
        <f>IF(D21="","",VLOOKUP(B21,Data!$B$5:$F$503,5,FALSE)*D21)</f>
        <v>4503</v>
      </c>
      <c r="M21" s="433"/>
      <c r="N21" s="432"/>
      <c r="O21" s="431"/>
      <c r="P21" s="429"/>
      <c r="Q21" s="431"/>
      <c r="R21" s="431"/>
      <c r="S21" s="429"/>
      <c r="T21" s="430"/>
      <c r="U21" s="429"/>
      <c r="V21" s="428">
        <f>IF(D21="","",VLOOKUP(B21,Data!$B$5:$J$503,9,FALSE)*D21)</f>
        <v>28.271999999999998</v>
      </c>
      <c r="X21" s="499"/>
      <c r="Y21" s="499"/>
      <c r="Z21" s="499"/>
    </row>
    <row r="22" spans="1:26" s="329" customFormat="1" ht="21" customHeight="1">
      <c r="A22" s="349"/>
      <c r="B22" s="250" t="s">
        <v>982</v>
      </c>
      <c r="C22" s="427" t="str">
        <f>IF(D22="","",VLOOKUP(B22,Data!$B$5:$L$503,2,FALSE))</f>
        <v/>
      </c>
      <c r="D22" s="348"/>
      <c r="E22" s="357"/>
      <c r="F22" s="423" t="str">
        <f>IF(D22="","",VLOOKUP(B22,Data!$B$5:$L$503,11,FALSE))</f>
        <v/>
      </c>
      <c r="G22" s="426" t="str">
        <f t="shared" ref="G22" si="1">IF(D22&gt;0,D22*F22,"-")</f>
        <v>-</v>
      </c>
      <c r="H22" s="425" t="str">
        <f>IF(D22="","",VLOOKUP(B22,Data!$B$5:$D$503,3,FALSE))</f>
        <v/>
      </c>
      <c r="I22" s="425" t="str">
        <f>IF(D22="","",VLOOKUP(B22,Data!$B$5:$M$503,12,FALSE))</f>
        <v/>
      </c>
      <c r="J22" s="438"/>
      <c r="K22" s="423" t="str">
        <f>IF(D22="","",VLOOKUP(B22,Data!$B$5:$E$503,4,FALSE)*D22)</f>
        <v/>
      </c>
      <c r="L22" s="423" t="str">
        <f>IF(D22="","",VLOOKUP(B22,Data!$B$5:$F$503,5,FALSE)*D22)</f>
        <v/>
      </c>
      <c r="M22" s="422"/>
      <c r="N22" s="421"/>
      <c r="O22" s="420"/>
      <c r="P22" s="418"/>
      <c r="Q22" s="420"/>
      <c r="R22" s="420"/>
      <c r="S22" s="418"/>
      <c r="T22" s="419"/>
      <c r="U22" s="418"/>
      <c r="V22" s="417" t="str">
        <f>IF(D22="","",VLOOKUP(B22,Data!$B$5:$J$503,9,FALSE)*D22)</f>
        <v/>
      </c>
    </row>
    <row r="23" spans="1:26" s="329" customFormat="1" ht="21.75" customHeight="1">
      <c r="A23" s="366">
        <v>4</v>
      </c>
      <c r="B23" s="364" t="s">
        <v>289</v>
      </c>
      <c r="C23" s="437" t="str">
        <f>IF(D23="","",VLOOKUP(B23,Data!$B$5:$L$503,2,FALSE))</f>
        <v>WW86950</v>
      </c>
      <c r="D23" s="356">
        <v>4</v>
      </c>
      <c r="E23" s="357"/>
      <c r="F23" s="434">
        <f>IF(D23="","",VLOOKUP(B23,Data!$B$5:$L$503,11,FALSE))</f>
        <v>2010.68</v>
      </c>
      <c r="G23" s="436">
        <f t="shared" si="0"/>
        <v>8042.72</v>
      </c>
      <c r="H23" s="435" t="str">
        <f>IF(D23="","",VLOOKUP(B23,Data!$B$5:$D$503,3,FALSE))</f>
        <v>C/T</v>
      </c>
      <c r="I23" s="435" t="str">
        <f>IF(D23="","",VLOOKUP(B23,Data!$B$5:$M$503,12,FALSE))</f>
        <v>Indonesia</v>
      </c>
      <c r="J23" s="424" t="s">
        <v>983</v>
      </c>
      <c r="K23" s="434">
        <f>IF(D23="","",VLOOKUP(B23,Data!$B$5:$E$503,4,FALSE)*D23)</f>
        <v>860</v>
      </c>
      <c r="L23" s="434">
        <f>IF(D23="","",VLOOKUP(B23,Data!$B$5:$F$503,5,FALSE)*D23)</f>
        <v>776</v>
      </c>
      <c r="M23" s="433"/>
      <c r="N23" s="432"/>
      <c r="O23" s="431"/>
      <c r="P23" s="429"/>
      <c r="Q23" s="431"/>
      <c r="R23" s="431"/>
      <c r="S23" s="429"/>
      <c r="T23" s="430"/>
      <c r="U23" s="429"/>
      <c r="V23" s="428">
        <f>IF(D23="","",VLOOKUP(B23,Data!$B$5:$J$503,9,FALSE)*D23)</f>
        <v>4.74</v>
      </c>
      <c r="X23" s="499"/>
      <c r="Y23" s="499"/>
      <c r="Z23" s="499"/>
    </row>
    <row r="24" spans="1:26" s="329" customFormat="1" ht="21.75" customHeight="1">
      <c r="A24" s="366">
        <v>5</v>
      </c>
      <c r="B24" s="364" t="s">
        <v>89</v>
      </c>
      <c r="C24" s="437" t="str">
        <f>IF(D24="","",VLOOKUP(B24,Data!$B$5:$L$503,2,FALSE))</f>
        <v>ZU14120</v>
      </c>
      <c r="D24" s="356">
        <v>1</v>
      </c>
      <c r="E24" s="365" t="s">
        <v>523</v>
      </c>
      <c r="F24" s="434">
        <f>IF(D24="","",VLOOKUP(B24,Data!$B$5:$L$503,11,FALSE))</f>
        <v>2435.66</v>
      </c>
      <c r="G24" s="436">
        <f t="shared" si="0"/>
        <v>2435.66</v>
      </c>
      <c r="H24" s="435" t="str">
        <f>IF(D24="","",VLOOKUP(B24,Data!$B$5:$D$503,3,FALSE))</f>
        <v>C/T</v>
      </c>
      <c r="I24" s="435" t="str">
        <f>IF(D24="","",VLOOKUP(B24,Data!$B$5:$M$503,12,FALSE))</f>
        <v>Indonesia</v>
      </c>
      <c r="J24" s="424" t="s">
        <v>983</v>
      </c>
      <c r="K24" s="434">
        <f>IF(D24="","",VLOOKUP(B24,Data!$B$5:$E$503,4,FALSE)*D24)</f>
        <v>215</v>
      </c>
      <c r="L24" s="434">
        <f>IF(D24="","",VLOOKUP(B24,Data!$B$5:$F$503,5,FALSE)*D24)</f>
        <v>194</v>
      </c>
      <c r="M24" s="433"/>
      <c r="N24" s="432"/>
      <c r="O24" s="431"/>
      <c r="P24" s="429"/>
      <c r="Q24" s="431"/>
      <c r="R24" s="431"/>
      <c r="S24" s="429"/>
      <c r="T24" s="430"/>
      <c r="U24" s="429"/>
      <c r="V24" s="428">
        <f>IF(D24="","",VLOOKUP(B24,Data!$B$5:$J$503,9,FALSE)*D24)</f>
        <v>1.1850000000000001</v>
      </c>
      <c r="X24" s="499"/>
      <c r="Y24" s="499"/>
      <c r="Z24" s="499"/>
    </row>
    <row r="25" spans="1:26" s="329" customFormat="1" ht="21.75" customHeight="1">
      <c r="A25" s="366">
        <v>6</v>
      </c>
      <c r="B25" s="364" t="s">
        <v>720</v>
      </c>
      <c r="C25" s="437" t="str">
        <f>IF(D25="","",VLOOKUP(B25,Data!$B$5:$L$503,2,FALSE))</f>
        <v>VAC9570</v>
      </c>
      <c r="D25" s="356">
        <v>1</v>
      </c>
      <c r="E25" s="365"/>
      <c r="F25" s="434">
        <f>IF(D25="","",VLOOKUP(B25,Data!$B$5:$L$503,11,FALSE))</f>
        <v>2540.94</v>
      </c>
      <c r="G25" s="436">
        <f t="shared" si="0"/>
        <v>2540.94</v>
      </c>
      <c r="H25" s="435" t="str">
        <f>IF(D25="","",VLOOKUP(B25,Data!$B$5:$D$503,3,FALSE))</f>
        <v>C/T</v>
      </c>
      <c r="I25" s="435" t="str">
        <f>IF(D25="","",VLOOKUP(B25,Data!$B$5:$M$503,12,FALSE))</f>
        <v>Indonesia</v>
      </c>
      <c r="J25" s="424" t="s">
        <v>983</v>
      </c>
      <c r="K25" s="434">
        <f>IF(D25="","",VLOOKUP(B25,Data!$B$5:$E$503,4,FALSE)*D25)</f>
        <v>267</v>
      </c>
      <c r="L25" s="434">
        <f>IF(D25="","",VLOOKUP(B25,Data!$B$5:$F$503,5,FALSE)*D25)</f>
        <v>242</v>
      </c>
      <c r="M25" s="433"/>
      <c r="N25" s="432"/>
      <c r="O25" s="431"/>
      <c r="P25" s="429"/>
      <c r="Q25" s="431"/>
      <c r="R25" s="431"/>
      <c r="S25" s="429"/>
      <c r="T25" s="430"/>
      <c r="U25" s="429"/>
      <c r="V25" s="428">
        <f>IF(D25="","",VLOOKUP(B25,Data!$B$5:$J$503,9,FALSE)*D25)</f>
        <v>1.488</v>
      </c>
      <c r="X25" s="499"/>
      <c r="Y25" s="499"/>
      <c r="Z25" s="499"/>
    </row>
    <row r="26" spans="1:26" s="329" customFormat="1" ht="21.75" customHeight="1">
      <c r="A26" s="366"/>
      <c r="B26" s="364"/>
      <c r="C26" s="437" t="str">
        <f>IF(D26="","",VLOOKUP(B26,Data!$B$5:$L$503,2,FALSE))</f>
        <v/>
      </c>
      <c r="D26" s="356"/>
      <c r="E26" s="365"/>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75" customHeight="1">
      <c r="A27" s="366"/>
      <c r="B27" s="364"/>
      <c r="C27" s="437" t="str">
        <f>IF(D27="","",VLOOKUP(B27,Data!$B$5:$L$503,2,FALSE))</f>
        <v/>
      </c>
      <c r="D27" s="356"/>
      <c r="E27" s="365"/>
      <c r="F27" s="434" t="str">
        <f>IF(D27="","",VLOOKUP(B27,Data!$B$5:$L$503,11,FALSE))</f>
        <v/>
      </c>
      <c r="G27" s="436" t="str">
        <f t="shared" si="0"/>
        <v>-</v>
      </c>
      <c r="H27" s="435" t="str">
        <f>IF(D27="","",VLOOKUP(B27,Data!$B$5:$D$503,3,FALSE))</f>
        <v/>
      </c>
      <c r="I27" s="435" t="str">
        <f>IF(D27="","",VLOOKUP(B27,Data!$B$5:$M$503,12,FALSE))</f>
        <v/>
      </c>
      <c r="J27" s="424"/>
      <c r="K27" s="434" t="str">
        <f>IF(D27="","",VLOOKUP(B27,Data!$B$5:$E$503,4,FALSE)*D27)</f>
        <v/>
      </c>
      <c r="L27" s="434" t="str">
        <f>IF(D27="","",VLOOKUP(B27,Data!$B$5:$F$503,5,FALSE)*D27)</f>
        <v/>
      </c>
      <c r="M27" s="433"/>
      <c r="N27" s="432"/>
      <c r="O27" s="431"/>
      <c r="P27" s="429"/>
      <c r="Q27" s="431"/>
      <c r="R27" s="431"/>
      <c r="S27" s="429"/>
      <c r="T27" s="430"/>
      <c r="U27" s="429"/>
      <c r="V27" s="428" t="str">
        <f>IF(D27="","",VLOOKUP(B27,Data!$B$5:$J$503,9,FALSE)*D27)</f>
        <v/>
      </c>
      <c r="X27" s="499"/>
      <c r="Y27" s="499"/>
      <c r="Z27" s="499"/>
    </row>
    <row r="28" spans="1:26" s="329" customFormat="1" ht="21" customHeight="1">
      <c r="A28" s="349"/>
      <c r="B28" s="250"/>
      <c r="C28" s="427" t="str">
        <f>IF(D28="","",VLOOKUP(B28,Data!$B$5:$L$503,2,FALSE))</f>
        <v/>
      </c>
      <c r="D28" s="348"/>
      <c r="E28" s="357"/>
      <c r="F28" s="423" t="str">
        <f>IF(D28="","",VLOOKUP(B28,Data!$B$5:$L$503,11,FALSE))</f>
        <v/>
      </c>
      <c r="G28" s="426" t="str">
        <f t="shared" si="0"/>
        <v>-</v>
      </c>
      <c r="H28" s="425" t="str">
        <f>IF(D28="","",VLOOKUP(B28,Data!$B$5:$D$503,3,FALSE))</f>
        <v/>
      </c>
      <c r="I28" s="425" t="str">
        <f>IF(D28="","",VLOOKUP(B28,Data!$B$5:$M$503,12,FALSE))</f>
        <v/>
      </c>
      <c r="J28" s="438"/>
      <c r="K28" s="423" t="str">
        <f>IF(D28="","",VLOOKUP(B28,Data!$B$5:$E$503,4,FALSE)*D28)</f>
        <v/>
      </c>
      <c r="L28" s="423" t="str">
        <f>IF(D28="","",VLOOKUP(B28,Data!$B$5:$F$503,5,FALSE)*D28)</f>
        <v/>
      </c>
      <c r="M28" s="422"/>
      <c r="N28" s="421"/>
      <c r="O28" s="420"/>
      <c r="P28" s="418"/>
      <c r="Q28" s="420"/>
      <c r="R28" s="420"/>
      <c r="S28" s="418"/>
      <c r="T28" s="419"/>
      <c r="U28" s="418"/>
      <c r="V28" s="417" t="str">
        <f>IF(D28="","",VLOOKUP(B28,Data!$B$5:$J$503,9,FALSE)*D28)</f>
        <v/>
      </c>
    </row>
    <row r="29" spans="1:26" s="329" customFormat="1" ht="30">
      <c r="A29" s="347"/>
      <c r="B29" s="513"/>
      <c r="C29" s="332"/>
      <c r="D29" s="494"/>
      <c r="E29" s="345"/>
      <c r="F29" s="416"/>
      <c r="G29" s="416"/>
      <c r="H29" s="416"/>
      <c r="I29" s="330"/>
      <c r="J29" s="330"/>
      <c r="K29" s="416"/>
      <c r="L29" s="416"/>
      <c r="M29" s="416"/>
      <c r="N29" s="415"/>
      <c r="O29" s="414"/>
      <c r="P29" s="412"/>
      <c r="Q29" s="414"/>
      <c r="R29" s="414"/>
      <c r="S29" s="412"/>
      <c r="T29" s="413"/>
      <c r="U29" s="412"/>
      <c r="V29" s="411"/>
      <c r="Y29" s="499"/>
      <c r="Z29" s="499"/>
    </row>
    <row r="30" spans="1:26" s="329" customFormat="1" ht="17.5">
      <c r="A30" s="330"/>
      <c r="B30" s="331"/>
      <c r="C30" s="332"/>
      <c r="D30" s="352">
        <f>SUM(D18:D29)</f>
        <v>44</v>
      </c>
      <c r="E30" s="333"/>
      <c r="F30" s="410"/>
      <c r="G30" s="410">
        <f>SUM(G18:G27)</f>
        <v>97754.010000000009</v>
      </c>
      <c r="H30" s="330"/>
      <c r="I30" s="330"/>
      <c r="J30" s="330"/>
      <c r="K30" s="410">
        <f>SUM(K18:K28)</f>
        <v>10480</v>
      </c>
      <c r="L30" s="410">
        <f>SUM(L18:L28)</f>
        <v>9476</v>
      </c>
      <c r="M30" s="410">
        <f>SUM(M16:M29)</f>
        <v>0</v>
      </c>
      <c r="N30" s="410">
        <f>SUM(N18:N27)</f>
        <v>0</v>
      </c>
      <c r="O30" s="410">
        <f>SUM(O16:O29)</f>
        <v>0</v>
      </c>
      <c r="P30" s="410"/>
      <c r="Q30" s="410"/>
      <c r="R30" s="410"/>
      <c r="S30" s="410"/>
      <c r="T30" s="410">
        <f>SUM(T18:T27)</f>
        <v>0</v>
      </c>
      <c r="U30" s="410">
        <f>SUM(U16:U29)</f>
        <v>0</v>
      </c>
      <c r="V30" s="409">
        <f>SUM(V18:V28)</f>
        <v>58.2</v>
      </c>
    </row>
    <row r="31" spans="1:26">
      <c r="A31" s="344"/>
      <c r="B31" s="289"/>
      <c r="C31" s="290"/>
      <c r="D31" s="335"/>
      <c r="E31" s="301"/>
      <c r="F31" s="408" t="s">
        <v>791</v>
      </c>
      <c r="G31" s="406"/>
      <c r="H31" s="334"/>
      <c r="I31" s="334"/>
      <c r="J31" s="334"/>
      <c r="K31" s="407"/>
      <c r="L31" s="406"/>
      <c r="M31" s="303"/>
      <c r="N31" s="302"/>
      <c r="O31" s="302"/>
      <c r="P31" s="302"/>
      <c r="Q31" s="302"/>
      <c r="R31" s="302"/>
      <c r="S31" s="302"/>
      <c r="T31" s="303"/>
      <c r="U31" s="303"/>
      <c r="V31" s="405"/>
    </row>
    <row r="32" spans="1:26" ht="13">
      <c r="A32" s="282" t="s">
        <v>519</v>
      </c>
      <c r="B32" s="283"/>
      <c r="C32" s="336"/>
      <c r="D32" s="337" t="s">
        <v>524</v>
      </c>
      <c r="E32" s="296"/>
      <c r="F32" s="404" t="s">
        <v>81</v>
      </c>
      <c r="G32" s="403"/>
      <c r="H32" s="312" t="s">
        <v>82</v>
      </c>
      <c r="I32" s="338"/>
      <c r="J32" s="402" t="s">
        <v>83</v>
      </c>
      <c r="K32" s="402"/>
      <c r="L32" s="608" t="s">
        <v>84</v>
      </c>
      <c r="M32" s="609"/>
      <c r="N32" s="609"/>
      <c r="O32" s="609"/>
      <c r="P32" s="609"/>
      <c r="Q32" s="609"/>
      <c r="R32" s="609"/>
      <c r="S32" s="609"/>
      <c r="T32" s="609"/>
      <c r="U32" s="609"/>
      <c r="V32" s="610"/>
    </row>
    <row r="33" spans="1:22" ht="13">
      <c r="A33" s="289" t="s">
        <v>520</v>
      </c>
      <c r="C33" s="298"/>
      <c r="D33" s="277" t="s">
        <v>86</v>
      </c>
      <c r="F33" s="401"/>
      <c r="G33" s="400"/>
      <c r="H33" s="289" t="s">
        <v>87</v>
      </c>
      <c r="I33" s="339"/>
      <c r="J33" s="393" t="s">
        <v>88</v>
      </c>
      <c r="K33" s="393"/>
      <c r="L33" s="397"/>
      <c r="V33" s="396"/>
    </row>
    <row r="34" spans="1:22">
      <c r="A34" s="289" t="s">
        <v>521</v>
      </c>
      <c r="C34" s="290"/>
      <c r="F34" s="621"/>
      <c r="G34" s="622"/>
      <c r="H34" s="289"/>
      <c r="I34" s="339"/>
      <c r="J34" s="393" t="s">
        <v>92</v>
      </c>
      <c r="K34" s="393"/>
      <c r="L34" s="397"/>
      <c r="V34" s="396"/>
    </row>
    <row r="35" spans="1:22">
      <c r="A35" s="301"/>
      <c r="B35" s="302"/>
      <c r="C35" s="340"/>
      <c r="D35" s="277" t="s">
        <v>93</v>
      </c>
      <c r="F35" s="401"/>
      <c r="G35" s="400"/>
      <c r="H35" s="289" t="s">
        <v>94</v>
      </c>
      <c r="I35" s="339"/>
      <c r="J35" s="393"/>
      <c r="K35" s="393"/>
      <c r="L35" s="397"/>
      <c r="V35" s="396"/>
    </row>
    <row r="36" spans="1:22" ht="13">
      <c r="A36" s="282" t="s">
        <v>95</v>
      </c>
      <c r="B36" s="296"/>
      <c r="C36" s="284"/>
      <c r="D36" s="277" t="s">
        <v>96</v>
      </c>
      <c r="F36" s="399" t="s">
        <v>97</v>
      </c>
      <c r="G36" s="398"/>
      <c r="H36" s="289" t="s">
        <v>87</v>
      </c>
      <c r="I36" s="339"/>
      <c r="J36" s="393" t="s">
        <v>98</v>
      </c>
      <c r="K36" s="393"/>
      <c r="L36" s="397"/>
      <c r="V36" s="396"/>
    </row>
    <row r="37" spans="1:22" ht="13">
      <c r="A37" s="289" t="s">
        <v>533</v>
      </c>
      <c r="C37" s="290"/>
      <c r="D37" s="277" t="s">
        <v>99</v>
      </c>
      <c r="F37" s="395"/>
      <c r="G37" s="394"/>
      <c r="H37" s="289" t="s">
        <v>100</v>
      </c>
      <c r="I37" s="339"/>
      <c r="J37" s="393" t="s">
        <v>522</v>
      </c>
      <c r="K37" s="393"/>
      <c r="L37" s="613" t="s">
        <v>102</v>
      </c>
      <c r="M37" s="614"/>
      <c r="N37" s="614"/>
      <c r="O37" s="614"/>
      <c r="P37" s="614"/>
      <c r="Q37" s="614"/>
      <c r="R37" s="614"/>
      <c r="S37" s="614"/>
      <c r="T37" s="614"/>
      <c r="U37" s="614"/>
      <c r="V37" s="623"/>
    </row>
    <row r="38" spans="1:22">
      <c r="A38" s="301"/>
      <c r="B38" s="302"/>
      <c r="C38" s="303"/>
      <c r="D38" s="341"/>
      <c r="E38" s="302"/>
      <c r="F38" s="616" t="s">
        <v>987</v>
      </c>
      <c r="G38" s="617"/>
      <c r="H38" s="616" t="s">
        <v>986</v>
      </c>
      <c r="I38" s="617"/>
      <c r="J38" s="392" t="s">
        <v>103</v>
      </c>
      <c r="K38" s="392"/>
      <c r="L38" s="618" t="s">
        <v>104</v>
      </c>
      <c r="M38" s="619"/>
      <c r="N38" s="619"/>
      <c r="O38" s="619"/>
      <c r="P38" s="619"/>
      <c r="Q38" s="619"/>
      <c r="R38" s="619"/>
      <c r="S38" s="619"/>
      <c r="T38" s="619"/>
      <c r="U38" s="619"/>
      <c r="V38" s="624"/>
    </row>
    <row r="44" spans="1:22" ht="18.75" customHeight="1">
      <c r="A44" s="386" t="s">
        <v>883</v>
      </c>
      <c r="B44" s="382"/>
      <c r="C44" s="386" t="s">
        <v>571</v>
      </c>
      <c r="D44" s="389"/>
      <c r="E44" s="389"/>
      <c r="F44" s="388"/>
      <c r="G44" s="386" t="s">
        <v>877</v>
      </c>
      <c r="H44" s="382"/>
      <c r="I44" s="386" t="s">
        <v>571</v>
      </c>
    </row>
    <row r="45" spans="1:22" ht="20">
      <c r="A45" s="386" t="s">
        <v>884</v>
      </c>
      <c r="B45" s="382"/>
      <c r="C45" s="386" t="s">
        <v>888</v>
      </c>
      <c r="D45" s="389"/>
      <c r="E45" s="389"/>
      <c r="F45" s="388"/>
      <c r="G45" s="390" t="s">
        <v>878</v>
      </c>
      <c r="H45" s="391"/>
      <c r="I45" s="390" t="s">
        <v>888</v>
      </c>
    </row>
    <row r="46" spans="1:22" ht="20">
      <c r="A46" s="386" t="s">
        <v>885</v>
      </c>
      <c r="B46" s="382"/>
      <c r="C46" s="386" t="s">
        <v>571</v>
      </c>
      <c r="D46" s="389"/>
      <c r="E46" s="389"/>
      <c r="F46" s="388"/>
      <c r="G46" s="386" t="s">
        <v>879</v>
      </c>
      <c r="H46" s="382"/>
      <c r="I46" s="386" t="s">
        <v>571</v>
      </c>
    </row>
    <row r="47" spans="1:22" ht="20">
      <c r="A47" s="386" t="s">
        <v>886</v>
      </c>
      <c r="B47" s="382"/>
      <c r="C47" s="386" t="s">
        <v>571</v>
      </c>
      <c r="D47" s="389"/>
      <c r="E47" s="389"/>
      <c r="F47" s="388"/>
      <c r="G47" s="386" t="s">
        <v>880</v>
      </c>
      <c r="H47" s="382"/>
      <c r="I47" s="386" t="s">
        <v>571</v>
      </c>
    </row>
    <row r="48" spans="1:22" ht="20">
      <c r="A48" s="386" t="s">
        <v>887</v>
      </c>
      <c r="B48" s="382"/>
      <c r="C48" s="386" t="s">
        <v>571</v>
      </c>
      <c r="D48" s="389"/>
      <c r="E48" s="389"/>
      <c r="F48" s="388"/>
      <c r="G48" s="386" t="s">
        <v>882</v>
      </c>
      <c r="H48" s="382"/>
      <c r="I48" s="386" t="s">
        <v>571</v>
      </c>
    </row>
    <row r="49" spans="1:9" ht="20">
      <c r="A49" s="383"/>
      <c r="B49" s="383"/>
      <c r="C49" s="383"/>
      <c r="D49" s="383"/>
      <c r="E49" s="383"/>
      <c r="F49" s="387"/>
      <c r="G49" s="386" t="s">
        <v>881</v>
      </c>
      <c r="H49" s="382"/>
      <c r="I49" s="386" t="s">
        <v>571</v>
      </c>
    </row>
    <row r="50" spans="1:9" ht="17.5">
      <c r="A50" s="385"/>
      <c r="B50" s="383"/>
      <c r="C50" s="383"/>
      <c r="D50" s="383"/>
      <c r="E50" s="383"/>
      <c r="F50" s="383"/>
      <c r="G50" s="384"/>
      <c r="H50" s="384"/>
      <c r="I50" s="383"/>
    </row>
  </sheetData>
  <mergeCells count="6">
    <mergeCell ref="L32:V32"/>
    <mergeCell ref="F34:G34"/>
    <mergeCell ref="L37:V37"/>
    <mergeCell ref="F38:G38"/>
    <mergeCell ref="H38:I38"/>
    <mergeCell ref="L38:V38"/>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03F0A-F103-4021-BF23-582F5EE552CE}">
  <dimension ref="A1:Z53"/>
  <sheetViews>
    <sheetView zoomScale="70" zoomScaleNormal="70" zoomScaleSheetLayoutView="75" workbookViewId="0">
      <selection activeCell="V31" sqref="V31"/>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42"/>
      <c r="I10" s="543"/>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982</v>
      </c>
      <c r="C18" s="427" t="str">
        <f>IF(D18="","",VLOOKUP(B18,Data!$B$5:$L$503,2,FALSE))</f>
        <v/>
      </c>
      <c r="D18" s="348"/>
      <c r="E18" s="357"/>
      <c r="F18" s="423" t="str">
        <f>IF(D18="","",VLOOKUP(B18,Data!$B$5:$L$503,11,FALSE))</f>
        <v/>
      </c>
      <c r="G18" s="426" t="str">
        <f t="shared" ref="G18:G31"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289</v>
      </c>
      <c r="C19" s="437" t="str">
        <f>IF(D19="","",VLOOKUP(B19,Data!$B$5:$L$503,2,FALSE))</f>
        <v>WW86950</v>
      </c>
      <c r="D19" s="356">
        <v>46</v>
      </c>
      <c r="E19" s="357" t="s">
        <v>518</v>
      </c>
      <c r="F19" s="434">
        <f>IF(D19="","",VLOOKUP(B19,Data!$B$5:$L$503,11,FALSE))</f>
        <v>2010.68</v>
      </c>
      <c r="G19" s="436">
        <f t="shared" si="0"/>
        <v>92491.28</v>
      </c>
      <c r="H19" s="435" t="str">
        <f>IF(D19="","",VLOOKUP(B19,Data!$B$5:$D$503,3,FALSE))</f>
        <v>C/T</v>
      </c>
      <c r="I19" s="435" t="str">
        <f>IF(D19="","",VLOOKUP(B19,Data!$B$5:$M$503,12,FALSE))</f>
        <v>Indonesia</v>
      </c>
      <c r="J19" s="424" t="s">
        <v>983</v>
      </c>
      <c r="K19" s="434">
        <f>IF(D19="","",VLOOKUP(B19,Data!$B$5:$E$503,4,FALSE)*D19)</f>
        <v>9890</v>
      </c>
      <c r="L19" s="434">
        <f>IF(D19="","",VLOOKUP(B19,Data!$B$5:$F$503,5,FALSE)*D19)</f>
        <v>8924</v>
      </c>
      <c r="M19" s="433"/>
      <c r="N19" s="432"/>
      <c r="O19" s="431"/>
      <c r="P19" s="429"/>
      <c r="Q19" s="431"/>
      <c r="R19" s="431"/>
      <c r="S19" s="429"/>
      <c r="T19" s="430"/>
      <c r="U19" s="429"/>
      <c r="V19" s="428">
        <f>IF(D19="","",VLOOKUP(B19,Data!$B$5:$J$503,9,FALSE)*D19)</f>
        <v>54.510000000000005</v>
      </c>
      <c r="X19" s="499"/>
      <c r="Y19" s="499"/>
      <c r="Z19" s="499"/>
    </row>
    <row r="20" spans="1:26" s="329" customFormat="1" ht="21.75" customHeight="1">
      <c r="A20" s="366">
        <v>2</v>
      </c>
      <c r="B20" s="364" t="s">
        <v>89</v>
      </c>
      <c r="C20" s="437" t="str">
        <f>IF(D20="","",VLOOKUP(B20,Data!$B$5:$L$503,2,FALSE))</f>
        <v>ZU14120</v>
      </c>
      <c r="D20" s="356">
        <v>2</v>
      </c>
      <c r="E20" s="357"/>
      <c r="F20" s="434">
        <f>IF(D20="","",VLOOKUP(B20,Data!$B$5:$L$503,11,FALSE))</f>
        <v>2435.66</v>
      </c>
      <c r="G20" s="436">
        <f t="shared" si="0"/>
        <v>4871.32</v>
      </c>
      <c r="H20" s="435" t="str">
        <f>IF(D20="","",VLOOKUP(B20,Data!$B$5:$D$503,3,FALSE))</f>
        <v>C/T</v>
      </c>
      <c r="I20" s="435" t="str">
        <f>IF(D20="","",VLOOKUP(B20,Data!$B$5:$M$503,12,FALSE))</f>
        <v>Indonesia</v>
      </c>
      <c r="J20" s="424" t="s">
        <v>983</v>
      </c>
      <c r="K20" s="434">
        <f>IF(D20="","",VLOOKUP(B20,Data!$B$5:$E$503,4,FALSE)*D20)</f>
        <v>430</v>
      </c>
      <c r="L20" s="434">
        <f>IF(D20="","",VLOOKUP(B20,Data!$B$5:$F$503,5,FALSE)*D20)</f>
        <v>388</v>
      </c>
      <c r="M20" s="433"/>
      <c r="N20" s="432"/>
      <c r="O20" s="431"/>
      <c r="P20" s="429"/>
      <c r="Q20" s="431"/>
      <c r="R20" s="431"/>
      <c r="S20" s="429"/>
      <c r="T20" s="430"/>
      <c r="U20" s="429"/>
      <c r="V20" s="428">
        <f>IF(D20="","",VLOOKUP(B20,Data!$B$5:$J$503,9,FALSE)*D20)</f>
        <v>2.37</v>
      </c>
      <c r="X20" s="499"/>
      <c r="Y20" s="499"/>
      <c r="Z20" s="499"/>
    </row>
    <row r="21" spans="1:26" s="329" customFormat="1" ht="21.75" customHeight="1">
      <c r="A21" s="366">
        <v>3</v>
      </c>
      <c r="B21" s="364" t="s">
        <v>90</v>
      </c>
      <c r="C21" s="437" t="str">
        <f>IF(D21="","",VLOOKUP(B21,Data!$B$5:$L$503,2,FALSE))</f>
        <v>ZU14100</v>
      </c>
      <c r="D21" s="356">
        <v>5</v>
      </c>
      <c r="E21" s="357" t="s">
        <v>895</v>
      </c>
      <c r="F21" s="434">
        <f>IF(D21="","",VLOOKUP(B21,Data!$B$5:$L$503,11,FALSE))</f>
        <v>2139.33</v>
      </c>
      <c r="G21" s="436">
        <f t="shared" ref="G21:G23" si="1">IF(D21&gt;0,D21*F21,"-")</f>
        <v>10696.65</v>
      </c>
      <c r="H21" s="435" t="str">
        <f>IF(D21="","",VLOOKUP(B21,Data!$B$5:$D$503,3,FALSE))</f>
        <v>C/T</v>
      </c>
      <c r="I21" s="435" t="str">
        <f>IF(D21="","",VLOOKUP(B21,Data!$B$5:$M$503,12,FALSE))</f>
        <v>Indonesia</v>
      </c>
      <c r="J21" s="424" t="s">
        <v>983</v>
      </c>
      <c r="K21" s="434">
        <f>IF(D21="","",VLOOKUP(B21,Data!$B$5:$E$503,4,FALSE)*D21)</f>
        <v>1075</v>
      </c>
      <c r="L21" s="434">
        <f>IF(D21="","",VLOOKUP(B21,Data!$B$5:$F$503,5,FALSE)*D21)</f>
        <v>970</v>
      </c>
      <c r="M21" s="433"/>
      <c r="N21" s="432"/>
      <c r="O21" s="431"/>
      <c r="P21" s="429"/>
      <c r="Q21" s="431"/>
      <c r="R21" s="431"/>
      <c r="S21" s="429"/>
      <c r="T21" s="430"/>
      <c r="U21" s="429"/>
      <c r="V21" s="428">
        <f>IF(D21="","",VLOOKUP(B21,Data!$B$5:$J$503,9,FALSE)*D21)</f>
        <v>5.9250000000000007</v>
      </c>
      <c r="X21" s="499"/>
      <c r="Y21" s="499"/>
      <c r="Z21" s="499"/>
    </row>
    <row r="22" spans="1:26" s="329" customFormat="1" ht="21.75" customHeight="1">
      <c r="A22" s="366">
        <v>4</v>
      </c>
      <c r="B22" s="364" t="s">
        <v>719</v>
      </c>
      <c r="C22" s="437" t="str">
        <f>IF(D22="","",VLOOKUP(B22,Data!$B$5:$L$503,2,FALSE))</f>
        <v>VAC9560</v>
      </c>
      <c r="D22" s="356">
        <v>17</v>
      </c>
      <c r="E22" s="357"/>
      <c r="F22" s="434">
        <f>IF(D22="","",VLOOKUP(B22,Data!$B$5:$L$503,11,FALSE))</f>
        <v>2359.85</v>
      </c>
      <c r="G22" s="436">
        <f t="shared" si="1"/>
        <v>40117.449999999997</v>
      </c>
      <c r="H22" s="435" t="str">
        <f>IF(D22="","",VLOOKUP(B22,Data!$B$5:$D$503,3,FALSE))</f>
        <v>C/T</v>
      </c>
      <c r="I22" s="435" t="str">
        <f>IF(D22="","",VLOOKUP(B22,Data!$B$5:$M$503,12,FALSE))</f>
        <v>Indonesia</v>
      </c>
      <c r="J22" s="424" t="s">
        <v>983</v>
      </c>
      <c r="K22" s="434">
        <f>IF(D22="","",VLOOKUP(B22,Data!$B$5:$E$503,4,FALSE)*D22)</f>
        <v>3740</v>
      </c>
      <c r="L22" s="434">
        <f>IF(D22="","",VLOOKUP(B22,Data!$B$5:$F$503,5,FALSE)*D22)</f>
        <v>3383</v>
      </c>
      <c r="M22" s="433"/>
      <c r="N22" s="432"/>
      <c r="O22" s="431"/>
      <c r="P22" s="429"/>
      <c r="Q22" s="431"/>
      <c r="R22" s="431"/>
      <c r="S22" s="429"/>
      <c r="T22" s="430"/>
      <c r="U22" s="429"/>
      <c r="V22" s="428">
        <f>IF(D22="","",VLOOKUP(B22,Data!$B$5:$J$503,9,FALSE)*D22)</f>
        <v>20.145</v>
      </c>
      <c r="X22" s="499"/>
      <c r="Y22" s="499"/>
      <c r="Z22" s="499"/>
    </row>
    <row r="23" spans="1:26" s="329" customFormat="1" ht="21.75" customHeight="1">
      <c r="A23" s="366">
        <v>5</v>
      </c>
      <c r="B23" s="364" t="s">
        <v>291</v>
      </c>
      <c r="C23" s="437" t="str">
        <f>IF(D23="","",VLOOKUP(B23,Data!$B$5:$L$503,2,FALSE))</f>
        <v>WW86960</v>
      </c>
      <c r="D23" s="356">
        <v>9</v>
      </c>
      <c r="E23" s="365" t="s">
        <v>906</v>
      </c>
      <c r="F23" s="434">
        <f>IF(D23="","",VLOOKUP(B23,Data!$B$5:$L$503,11,FALSE))</f>
        <v>2173.38</v>
      </c>
      <c r="G23" s="436">
        <f t="shared" si="1"/>
        <v>19560.420000000002</v>
      </c>
      <c r="H23" s="435" t="str">
        <f>IF(D23="","",VLOOKUP(B23,Data!$B$5:$D$503,3,FALSE))</f>
        <v>C/T</v>
      </c>
      <c r="I23" s="435" t="str">
        <f>IF(D23="","",VLOOKUP(B23,Data!$B$5:$M$503,12,FALSE))</f>
        <v>Indonesia</v>
      </c>
      <c r="J23" s="424" t="s">
        <v>983</v>
      </c>
      <c r="K23" s="434">
        <f>IF(D23="","",VLOOKUP(B23,Data!$B$5:$E$503,4,FALSE)*D23)</f>
        <v>2358</v>
      </c>
      <c r="L23" s="434">
        <f>IF(D23="","",VLOOKUP(B23,Data!$B$5:$F$503,5,FALSE)*D23)</f>
        <v>2133</v>
      </c>
      <c r="M23" s="433"/>
      <c r="N23" s="432"/>
      <c r="O23" s="431"/>
      <c r="P23" s="429"/>
      <c r="Q23" s="431"/>
      <c r="R23" s="431"/>
      <c r="S23" s="429"/>
      <c r="T23" s="430"/>
      <c r="U23" s="429"/>
      <c r="V23" s="428">
        <f>IF(D23="","",VLOOKUP(B23,Data!$B$5:$J$503,9,FALSE)*D23)</f>
        <v>13.391999999999999</v>
      </c>
      <c r="X23" s="499"/>
      <c r="Y23" s="499"/>
      <c r="Z23" s="499"/>
    </row>
    <row r="24" spans="1:26" s="329" customFormat="1" ht="21.75" customHeight="1">
      <c r="A24" s="366">
        <v>6</v>
      </c>
      <c r="B24" s="364" t="s">
        <v>720</v>
      </c>
      <c r="C24" s="437" t="str">
        <f>IF(D24="","",VLOOKUP(B24,Data!$B$5:$L$503,2,FALSE))</f>
        <v>VAC9570</v>
      </c>
      <c r="D24" s="356">
        <v>2</v>
      </c>
      <c r="E24" s="357"/>
      <c r="F24" s="434">
        <f>IF(D24="","",VLOOKUP(B24,Data!$B$5:$L$503,11,FALSE))</f>
        <v>2540.94</v>
      </c>
      <c r="G24" s="436">
        <f t="shared" si="0"/>
        <v>5081.88</v>
      </c>
      <c r="H24" s="435" t="str">
        <f>IF(D24="","",VLOOKUP(B24,Data!$B$5:$D$503,3,FALSE))</f>
        <v>C/T</v>
      </c>
      <c r="I24" s="435" t="str">
        <f>IF(D24="","",VLOOKUP(B24,Data!$B$5:$M$503,12,FALSE))</f>
        <v>Indonesia</v>
      </c>
      <c r="J24" s="424" t="s">
        <v>983</v>
      </c>
      <c r="K24" s="434">
        <f>IF(D24="","",VLOOKUP(B24,Data!$B$5:$E$503,4,FALSE)*D24)</f>
        <v>534</v>
      </c>
      <c r="L24" s="434">
        <f>IF(D24="","",VLOOKUP(B24,Data!$B$5:$F$503,5,FALSE)*D24)</f>
        <v>484</v>
      </c>
      <c r="M24" s="433"/>
      <c r="N24" s="432"/>
      <c r="O24" s="431"/>
      <c r="P24" s="429"/>
      <c r="Q24" s="431"/>
      <c r="R24" s="431"/>
      <c r="S24" s="429"/>
      <c r="T24" s="430"/>
      <c r="U24" s="429"/>
      <c r="V24" s="428">
        <f>IF(D24="","",VLOOKUP(B24,Data!$B$5:$J$503,9,FALSE)*D24)</f>
        <v>2.976</v>
      </c>
      <c r="X24" s="499"/>
      <c r="Y24" s="499"/>
      <c r="Z24" s="499"/>
    </row>
    <row r="25" spans="1:26" s="329" customFormat="1" ht="21" customHeight="1">
      <c r="A25" s="349"/>
      <c r="B25" s="250" t="s">
        <v>991</v>
      </c>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21.75" customHeight="1">
      <c r="A26" s="366">
        <v>7</v>
      </c>
      <c r="B26" s="364" t="s">
        <v>719</v>
      </c>
      <c r="C26" s="437" t="str">
        <f>IF(D26="","",VLOOKUP(B26,Data!$B$5:$L$503,2,FALSE))</f>
        <v>VAC9560</v>
      </c>
      <c r="D26" s="356">
        <v>5</v>
      </c>
      <c r="E26" s="357"/>
      <c r="F26" s="434">
        <f>IF(D26="","",VLOOKUP(B26,Data!$B$5:$L$503,11,FALSE))</f>
        <v>2359.85</v>
      </c>
      <c r="G26" s="436">
        <f t="shared" si="0"/>
        <v>11799.25</v>
      </c>
      <c r="H26" s="435" t="str">
        <f>IF(D26="","",VLOOKUP(B26,Data!$B$5:$D$503,3,FALSE))</f>
        <v>C/T</v>
      </c>
      <c r="I26" s="435" t="str">
        <f>IF(D26="","",VLOOKUP(B26,Data!$B$5:$M$503,12,FALSE))</f>
        <v>Indonesia</v>
      </c>
      <c r="J26" s="424" t="s">
        <v>990</v>
      </c>
      <c r="K26" s="434">
        <f>IF(D26="","",VLOOKUP(B26,Data!$B$5:$E$503,4,FALSE)*D26)</f>
        <v>1100</v>
      </c>
      <c r="L26" s="434">
        <f>IF(D26="","",VLOOKUP(B26,Data!$B$5:$F$503,5,FALSE)*D26)</f>
        <v>995</v>
      </c>
      <c r="M26" s="433"/>
      <c r="N26" s="432"/>
      <c r="O26" s="431"/>
      <c r="P26" s="429"/>
      <c r="Q26" s="431"/>
      <c r="R26" s="431"/>
      <c r="S26" s="429"/>
      <c r="T26" s="430"/>
      <c r="U26" s="429"/>
      <c r="V26" s="428">
        <f>IF(D26="","",VLOOKUP(B26,Data!$B$5:$J$503,9,FALSE)*D26)</f>
        <v>5.9250000000000007</v>
      </c>
      <c r="X26" s="499"/>
      <c r="Y26" s="499"/>
      <c r="Z26" s="499"/>
    </row>
    <row r="27" spans="1:26" s="329" customFormat="1" ht="21.75" customHeight="1">
      <c r="A27" s="366">
        <v>8</v>
      </c>
      <c r="B27" s="364" t="s">
        <v>291</v>
      </c>
      <c r="C27" s="437" t="str">
        <f>IF(D27="","",VLOOKUP(B27,Data!$B$5:$L$503,2,FALSE))</f>
        <v>WW86960</v>
      </c>
      <c r="D27" s="356">
        <v>1</v>
      </c>
      <c r="E27" s="357"/>
      <c r="F27" s="434">
        <f>IF(D27="","",VLOOKUP(B27,Data!$B$5:$L$503,11,FALSE))</f>
        <v>2173.38</v>
      </c>
      <c r="G27" s="436">
        <f t="shared" si="0"/>
        <v>2173.38</v>
      </c>
      <c r="H27" s="435" t="str">
        <f>IF(D27="","",VLOOKUP(B27,Data!$B$5:$D$503,3,FALSE))</f>
        <v>C/T</v>
      </c>
      <c r="I27" s="435" t="str">
        <f>IF(D27="","",VLOOKUP(B27,Data!$B$5:$M$503,12,FALSE))</f>
        <v>Indonesia</v>
      </c>
      <c r="J27" s="424" t="s">
        <v>990</v>
      </c>
      <c r="K27" s="434">
        <f>IF(D27="","",VLOOKUP(B27,Data!$B$5:$E$503,4,FALSE)*D27)</f>
        <v>262</v>
      </c>
      <c r="L27" s="434">
        <f>IF(D27="","",VLOOKUP(B27,Data!$B$5:$F$503,5,FALSE)*D27)</f>
        <v>237</v>
      </c>
      <c r="M27" s="433"/>
      <c r="N27" s="432"/>
      <c r="O27" s="431"/>
      <c r="P27" s="429"/>
      <c r="Q27" s="431"/>
      <c r="R27" s="431"/>
      <c r="S27" s="429"/>
      <c r="T27" s="430"/>
      <c r="U27" s="429"/>
      <c r="V27" s="428">
        <f>IF(D27="","",VLOOKUP(B27,Data!$B$5:$J$503,9,FALSE)*D27)</f>
        <v>1.488</v>
      </c>
      <c r="X27" s="499"/>
      <c r="Y27" s="499"/>
      <c r="Z27" s="499"/>
    </row>
    <row r="28" spans="1:26" s="329" customFormat="1" ht="21.75" customHeight="1">
      <c r="A28" s="366">
        <v>9</v>
      </c>
      <c r="B28" s="364" t="s">
        <v>720</v>
      </c>
      <c r="C28" s="437" t="str">
        <f>IF(D28="","",VLOOKUP(B28,Data!$B$5:$L$503,2,FALSE))</f>
        <v>VAC9570</v>
      </c>
      <c r="D28" s="356">
        <v>1</v>
      </c>
      <c r="E28" s="365"/>
      <c r="F28" s="434">
        <f>IF(D28="","",VLOOKUP(B28,Data!$B$5:$L$503,11,FALSE))</f>
        <v>2540.94</v>
      </c>
      <c r="G28" s="436">
        <f t="shared" si="0"/>
        <v>2540.94</v>
      </c>
      <c r="H28" s="435" t="str">
        <f>IF(D28="","",VLOOKUP(B28,Data!$B$5:$D$503,3,FALSE))</f>
        <v>C/T</v>
      </c>
      <c r="I28" s="435" t="str">
        <f>IF(D28="","",VLOOKUP(B28,Data!$B$5:$M$503,12,FALSE))</f>
        <v>Indonesia</v>
      </c>
      <c r="J28" s="424" t="s">
        <v>990</v>
      </c>
      <c r="K28" s="434">
        <f>IF(D28="","",VLOOKUP(B28,Data!$B$5:$E$503,4,FALSE)*D28)</f>
        <v>267</v>
      </c>
      <c r="L28" s="434">
        <f>IF(D28="","",VLOOKUP(B28,Data!$B$5:$F$503,5,FALSE)*D28)</f>
        <v>242</v>
      </c>
      <c r="M28" s="433"/>
      <c r="N28" s="432"/>
      <c r="O28" s="431"/>
      <c r="P28" s="429"/>
      <c r="Q28" s="431"/>
      <c r="R28" s="431"/>
      <c r="S28" s="429"/>
      <c r="T28" s="430"/>
      <c r="U28" s="429"/>
      <c r="V28" s="428">
        <f>IF(D28="","",VLOOKUP(B28,Data!$B$5:$J$503,9,FALSE)*D28)</f>
        <v>1.488</v>
      </c>
      <c r="X28" s="499"/>
      <c r="Y28" s="499"/>
      <c r="Z28" s="499"/>
    </row>
    <row r="29" spans="1:26" s="329" customFormat="1" ht="21.75" customHeight="1">
      <c r="A29" s="366"/>
      <c r="B29" s="364"/>
      <c r="C29" s="437" t="str">
        <f>IF(D29="","",VLOOKUP(B29,Data!$B$5:$L$503,2,FALSE))</f>
        <v/>
      </c>
      <c r="D29" s="356"/>
      <c r="E29" s="365"/>
      <c r="F29" s="434" t="str">
        <f>IF(D29="","",VLOOKUP(B29,Data!$B$5:$L$503,11,FALSE))</f>
        <v/>
      </c>
      <c r="G29" s="436" t="str">
        <f t="shared" si="0"/>
        <v>-</v>
      </c>
      <c r="H29" s="435" t="str">
        <f>IF(D29="","",VLOOKUP(B29,Data!$B$5:$D$503,3,FALSE))</f>
        <v/>
      </c>
      <c r="I29" s="435" t="str">
        <f>IF(D29="","",VLOOKUP(B29,Data!$B$5:$M$503,12,FALSE))</f>
        <v/>
      </c>
      <c r="J29" s="424"/>
      <c r="K29" s="434" t="str">
        <f>IF(D29="","",VLOOKUP(B29,Data!$B$5:$E$503,4,FALSE)*D29)</f>
        <v/>
      </c>
      <c r="L29" s="434" t="str">
        <f>IF(D29="","",VLOOKUP(B29,Data!$B$5:$F$503,5,FALSE)*D29)</f>
        <v/>
      </c>
      <c r="M29" s="433"/>
      <c r="N29" s="432"/>
      <c r="O29" s="431"/>
      <c r="P29" s="429"/>
      <c r="Q29" s="431"/>
      <c r="R29" s="431"/>
      <c r="S29" s="429"/>
      <c r="T29" s="430"/>
      <c r="U29" s="429"/>
      <c r="V29" s="428" t="str">
        <f>IF(D29="","",VLOOKUP(B29,Data!$B$5:$J$503,9,FALSE)*D29)</f>
        <v/>
      </c>
      <c r="X29" s="499"/>
      <c r="Y29" s="499"/>
      <c r="Z29" s="499"/>
    </row>
    <row r="30" spans="1:26" s="329" customFormat="1" ht="21.75" customHeight="1">
      <c r="A30" s="366"/>
      <c r="B30" s="364"/>
      <c r="C30" s="437" t="str">
        <f>IF(D30="","",VLOOKUP(B30,Data!$B$5:$L$503,2,FALSE))</f>
        <v/>
      </c>
      <c r="D30" s="356"/>
      <c r="E30" s="365"/>
      <c r="F30" s="434" t="str">
        <f>IF(D30="","",VLOOKUP(B30,Data!$B$5:$L$503,11,FALSE))</f>
        <v/>
      </c>
      <c r="G30" s="436" t="str">
        <f t="shared" si="0"/>
        <v>-</v>
      </c>
      <c r="H30" s="435" t="str">
        <f>IF(D30="","",VLOOKUP(B30,Data!$B$5:$D$503,3,FALSE))</f>
        <v/>
      </c>
      <c r="I30" s="435" t="str">
        <f>IF(D30="","",VLOOKUP(B30,Data!$B$5:$M$503,12,FALSE))</f>
        <v/>
      </c>
      <c r="J30" s="424"/>
      <c r="K30" s="434" t="str">
        <f>IF(D30="","",VLOOKUP(B30,Data!$B$5:$E$503,4,FALSE)*D30)</f>
        <v/>
      </c>
      <c r="L30" s="434" t="str">
        <f>IF(D30="","",VLOOKUP(B30,Data!$B$5:$F$503,5,FALSE)*D30)</f>
        <v/>
      </c>
      <c r="M30" s="433"/>
      <c r="N30" s="432"/>
      <c r="O30" s="431"/>
      <c r="P30" s="429"/>
      <c r="Q30" s="431"/>
      <c r="R30" s="431"/>
      <c r="S30" s="429"/>
      <c r="T30" s="430"/>
      <c r="U30" s="429"/>
      <c r="V30" s="428" t="str">
        <f>IF(D30="","",VLOOKUP(B30,Data!$B$5:$J$503,9,FALSE)*D30)</f>
        <v/>
      </c>
      <c r="X30" s="499"/>
      <c r="Y30" s="499"/>
      <c r="Z30" s="499"/>
    </row>
    <row r="31" spans="1:26" s="329" customFormat="1" ht="21" customHeight="1">
      <c r="A31" s="349"/>
      <c r="B31" s="250"/>
      <c r="C31" s="427" t="str">
        <f>IF(D31="","",VLOOKUP(B31,Data!$B$5:$L$503,2,FALSE))</f>
        <v/>
      </c>
      <c r="D31" s="348"/>
      <c r="E31" s="357"/>
      <c r="F31" s="423" t="str">
        <f>IF(D31="","",VLOOKUP(B31,Data!$B$5:$L$503,11,FALSE))</f>
        <v/>
      </c>
      <c r="G31" s="426" t="str">
        <f t="shared" si="0"/>
        <v>-</v>
      </c>
      <c r="H31" s="425" t="str">
        <f>IF(D31="","",VLOOKUP(B31,Data!$B$5:$D$503,3,FALSE))</f>
        <v/>
      </c>
      <c r="I31" s="425" t="str">
        <f>IF(D31="","",VLOOKUP(B31,Data!$B$5:$M$503,12,FALSE))</f>
        <v/>
      </c>
      <c r="J31" s="438"/>
      <c r="K31" s="423" t="str">
        <f>IF(D31="","",VLOOKUP(B31,Data!$B$5:$E$503,4,FALSE)*D31)</f>
        <v/>
      </c>
      <c r="L31" s="423" t="str">
        <f>IF(D31="","",VLOOKUP(B31,Data!$B$5:$F$503,5,FALSE)*D31)</f>
        <v/>
      </c>
      <c r="M31" s="422"/>
      <c r="N31" s="421"/>
      <c r="O31" s="420"/>
      <c r="P31" s="418"/>
      <c r="Q31" s="420"/>
      <c r="R31" s="420"/>
      <c r="S31" s="418"/>
      <c r="T31" s="419"/>
      <c r="U31" s="418"/>
      <c r="V31" s="417" t="str">
        <f>IF(D31="","",VLOOKUP(B31,Data!$B$5:$J$503,9,FALSE)*D31)</f>
        <v/>
      </c>
    </row>
    <row r="32" spans="1:26" s="329" customFormat="1" ht="30">
      <c r="A32" s="347"/>
      <c r="B32" s="513"/>
      <c r="C32" s="332"/>
      <c r="D32" s="494"/>
      <c r="E32" s="345"/>
      <c r="F32" s="416"/>
      <c r="G32" s="416"/>
      <c r="H32" s="416"/>
      <c r="I32" s="330"/>
      <c r="J32" s="330"/>
      <c r="K32" s="416"/>
      <c r="L32" s="416"/>
      <c r="M32" s="416"/>
      <c r="N32" s="415"/>
      <c r="O32" s="414"/>
      <c r="P32" s="412"/>
      <c r="Q32" s="414"/>
      <c r="R32" s="414"/>
      <c r="S32" s="412"/>
      <c r="T32" s="413"/>
      <c r="U32" s="412"/>
      <c r="V32" s="411"/>
      <c r="Y32" s="499"/>
      <c r="Z32" s="499"/>
    </row>
    <row r="33" spans="1:22" s="329" customFormat="1" ht="17.5">
      <c r="A33" s="330"/>
      <c r="B33" s="331"/>
      <c r="C33" s="332"/>
      <c r="D33" s="352">
        <f>SUM(D18:D32)</f>
        <v>88</v>
      </c>
      <c r="E33" s="333"/>
      <c r="F33" s="410"/>
      <c r="G33" s="410">
        <f>SUM(G18:G30)</f>
        <v>189332.57000000004</v>
      </c>
      <c r="H33" s="330"/>
      <c r="I33" s="330"/>
      <c r="J33" s="330"/>
      <c r="K33" s="410">
        <f>SUM(K18:K31)</f>
        <v>19656</v>
      </c>
      <c r="L33" s="410">
        <f>SUM(L18:L31)</f>
        <v>17756</v>
      </c>
      <c r="M33" s="410">
        <f>SUM(M16:M32)</f>
        <v>0</v>
      </c>
      <c r="N33" s="410">
        <f>SUM(N18:N30)</f>
        <v>0</v>
      </c>
      <c r="O33" s="410">
        <f>SUM(O16:O32)</f>
        <v>0</v>
      </c>
      <c r="P33" s="410"/>
      <c r="Q33" s="410"/>
      <c r="R33" s="410"/>
      <c r="S33" s="410"/>
      <c r="T33" s="410">
        <f>SUM(T18:T30)</f>
        <v>0</v>
      </c>
      <c r="U33" s="410">
        <f>SUM(U16:U32)</f>
        <v>0</v>
      </c>
      <c r="V33" s="409">
        <f>SUM(V18:V31)</f>
        <v>108.21899999999999</v>
      </c>
    </row>
    <row r="34" spans="1:22">
      <c r="A34" s="344"/>
      <c r="B34" s="289"/>
      <c r="C34" s="290"/>
      <c r="D34" s="335"/>
      <c r="E34" s="301"/>
      <c r="F34" s="408" t="s">
        <v>791</v>
      </c>
      <c r="G34" s="406"/>
      <c r="H34" s="334"/>
      <c r="I34" s="334"/>
      <c r="J34" s="334"/>
      <c r="K34" s="407"/>
      <c r="L34" s="406"/>
      <c r="M34" s="303"/>
      <c r="N34" s="302"/>
      <c r="O34" s="302"/>
      <c r="P34" s="302"/>
      <c r="Q34" s="302"/>
      <c r="R34" s="302"/>
      <c r="S34" s="302"/>
      <c r="T34" s="303"/>
      <c r="U34" s="303"/>
      <c r="V34" s="405"/>
    </row>
    <row r="35" spans="1:22" ht="13">
      <c r="A35" s="282" t="s">
        <v>519</v>
      </c>
      <c r="B35" s="283"/>
      <c r="C35" s="336"/>
      <c r="D35" s="337" t="s">
        <v>524</v>
      </c>
      <c r="E35" s="296"/>
      <c r="F35" s="404" t="s">
        <v>81</v>
      </c>
      <c r="G35" s="403"/>
      <c r="H35" s="312" t="s">
        <v>82</v>
      </c>
      <c r="I35" s="338"/>
      <c r="J35" s="402" t="s">
        <v>83</v>
      </c>
      <c r="K35" s="402"/>
      <c r="L35" s="608" t="s">
        <v>84</v>
      </c>
      <c r="M35" s="609"/>
      <c r="N35" s="609"/>
      <c r="O35" s="609"/>
      <c r="P35" s="609"/>
      <c r="Q35" s="609"/>
      <c r="R35" s="609"/>
      <c r="S35" s="609"/>
      <c r="T35" s="609"/>
      <c r="U35" s="609"/>
      <c r="V35" s="610"/>
    </row>
    <row r="36" spans="1:22" ht="13">
      <c r="A36" s="289" t="s">
        <v>520</v>
      </c>
      <c r="C36" s="298"/>
      <c r="D36" s="277" t="s">
        <v>86</v>
      </c>
      <c r="F36" s="401"/>
      <c r="G36" s="400"/>
      <c r="H36" s="289" t="s">
        <v>87</v>
      </c>
      <c r="I36" s="339"/>
      <c r="J36" s="393" t="s">
        <v>88</v>
      </c>
      <c r="K36" s="393"/>
      <c r="L36" s="397"/>
      <c r="V36" s="396"/>
    </row>
    <row r="37" spans="1:22">
      <c r="A37" s="289" t="s">
        <v>521</v>
      </c>
      <c r="C37" s="290"/>
      <c r="F37" s="621"/>
      <c r="G37" s="622"/>
      <c r="H37" s="289"/>
      <c r="I37" s="339"/>
      <c r="J37" s="393" t="s">
        <v>92</v>
      </c>
      <c r="K37" s="393"/>
      <c r="L37" s="397"/>
      <c r="V37" s="396"/>
    </row>
    <row r="38" spans="1:22">
      <c r="A38" s="301"/>
      <c r="B38" s="302"/>
      <c r="C38" s="340"/>
      <c r="D38" s="277" t="s">
        <v>93</v>
      </c>
      <c r="F38" s="401"/>
      <c r="G38" s="400"/>
      <c r="H38" s="289" t="s">
        <v>94</v>
      </c>
      <c r="I38" s="339"/>
      <c r="J38" s="393"/>
      <c r="K38" s="393"/>
      <c r="L38" s="397"/>
      <c r="V38" s="396"/>
    </row>
    <row r="39" spans="1:22" ht="13">
      <c r="A39" s="282" t="s">
        <v>95</v>
      </c>
      <c r="B39" s="296"/>
      <c r="C39" s="284"/>
      <c r="D39" s="277" t="s">
        <v>96</v>
      </c>
      <c r="F39" s="399" t="s">
        <v>97</v>
      </c>
      <c r="G39" s="398"/>
      <c r="H39" s="289" t="s">
        <v>87</v>
      </c>
      <c r="I39" s="339"/>
      <c r="J39" s="393" t="s">
        <v>98</v>
      </c>
      <c r="K39" s="393"/>
      <c r="L39" s="397"/>
      <c r="V39" s="396"/>
    </row>
    <row r="40" spans="1:22" ht="13">
      <c r="A40" s="289" t="s">
        <v>533</v>
      </c>
      <c r="C40" s="290"/>
      <c r="D40" s="277" t="s">
        <v>99</v>
      </c>
      <c r="F40" s="395"/>
      <c r="G40" s="394"/>
      <c r="H40" s="289" t="s">
        <v>100</v>
      </c>
      <c r="I40" s="339"/>
      <c r="J40" s="393" t="s">
        <v>522</v>
      </c>
      <c r="K40" s="393"/>
      <c r="L40" s="613" t="s">
        <v>102</v>
      </c>
      <c r="M40" s="614"/>
      <c r="N40" s="614"/>
      <c r="O40" s="614"/>
      <c r="P40" s="614"/>
      <c r="Q40" s="614"/>
      <c r="R40" s="614"/>
      <c r="S40" s="614"/>
      <c r="T40" s="614"/>
      <c r="U40" s="614"/>
      <c r="V40" s="623"/>
    </row>
    <row r="41" spans="1:22">
      <c r="A41" s="301"/>
      <c r="B41" s="302"/>
      <c r="C41" s="303"/>
      <c r="D41" s="341"/>
      <c r="E41" s="302"/>
      <c r="F41" s="616" t="s">
        <v>989</v>
      </c>
      <c r="G41" s="617"/>
      <c r="H41" s="616" t="s">
        <v>988</v>
      </c>
      <c r="I41" s="617"/>
      <c r="J41" s="392" t="s">
        <v>103</v>
      </c>
      <c r="K41" s="392"/>
      <c r="L41" s="618" t="s">
        <v>104</v>
      </c>
      <c r="M41" s="619"/>
      <c r="N41" s="619"/>
      <c r="O41" s="619"/>
      <c r="P41" s="619"/>
      <c r="Q41" s="619"/>
      <c r="R41" s="619"/>
      <c r="S41" s="619"/>
      <c r="T41" s="619"/>
      <c r="U41" s="619"/>
      <c r="V41" s="624"/>
    </row>
    <row r="47" spans="1:22" ht="18.75" customHeight="1">
      <c r="A47" s="386" t="s">
        <v>883</v>
      </c>
      <c r="B47" s="382"/>
      <c r="C47" s="386" t="s">
        <v>571</v>
      </c>
      <c r="D47" s="389"/>
      <c r="E47" s="389"/>
      <c r="F47" s="388"/>
      <c r="G47" s="386" t="s">
        <v>877</v>
      </c>
      <c r="H47" s="382"/>
      <c r="I47" s="386" t="s">
        <v>571</v>
      </c>
    </row>
    <row r="48" spans="1:22" ht="20">
      <c r="A48" s="386" t="s">
        <v>884</v>
      </c>
      <c r="B48" s="382"/>
      <c r="C48" s="386" t="s">
        <v>888</v>
      </c>
      <c r="D48" s="389"/>
      <c r="E48" s="389"/>
      <c r="F48" s="388"/>
      <c r="G48" s="390" t="s">
        <v>878</v>
      </c>
      <c r="H48" s="391"/>
      <c r="I48" s="390" t="s">
        <v>888</v>
      </c>
    </row>
    <row r="49" spans="1:9" ht="20">
      <c r="A49" s="386" t="s">
        <v>885</v>
      </c>
      <c r="B49" s="382"/>
      <c r="C49" s="386" t="s">
        <v>571</v>
      </c>
      <c r="D49" s="389"/>
      <c r="E49" s="389"/>
      <c r="F49" s="388"/>
      <c r="G49" s="386" t="s">
        <v>879</v>
      </c>
      <c r="H49" s="382"/>
      <c r="I49" s="386" t="s">
        <v>571</v>
      </c>
    </row>
    <row r="50" spans="1:9" ht="20">
      <c r="A50" s="386" t="s">
        <v>886</v>
      </c>
      <c r="B50" s="382"/>
      <c r="C50" s="386" t="s">
        <v>571</v>
      </c>
      <c r="D50" s="389"/>
      <c r="E50" s="389"/>
      <c r="F50" s="388"/>
      <c r="G50" s="386" t="s">
        <v>880</v>
      </c>
      <c r="H50" s="382"/>
      <c r="I50" s="386" t="s">
        <v>571</v>
      </c>
    </row>
    <row r="51" spans="1:9" ht="20">
      <c r="A51" s="386" t="s">
        <v>887</v>
      </c>
      <c r="B51" s="382"/>
      <c r="C51" s="386" t="s">
        <v>571</v>
      </c>
      <c r="D51" s="389"/>
      <c r="E51" s="389"/>
      <c r="F51" s="388"/>
      <c r="G51" s="386" t="s">
        <v>882</v>
      </c>
      <c r="H51" s="382"/>
      <c r="I51" s="386" t="s">
        <v>571</v>
      </c>
    </row>
    <row r="52" spans="1:9" ht="20">
      <c r="A52" s="383"/>
      <c r="B52" s="383"/>
      <c r="C52" s="383"/>
      <c r="D52" s="383"/>
      <c r="E52" s="383"/>
      <c r="F52" s="387"/>
      <c r="G52" s="386" t="s">
        <v>881</v>
      </c>
      <c r="H52" s="382"/>
      <c r="I52" s="386" t="s">
        <v>571</v>
      </c>
    </row>
    <row r="53" spans="1:9" ht="17.5">
      <c r="A53" s="385"/>
      <c r="B53" s="383"/>
      <c r="C53" s="383"/>
      <c r="D53" s="383"/>
      <c r="E53" s="383"/>
      <c r="F53" s="383"/>
      <c r="G53" s="384"/>
      <c r="H53" s="384"/>
      <c r="I53" s="383"/>
    </row>
  </sheetData>
  <mergeCells count="6">
    <mergeCell ref="L35:V35"/>
    <mergeCell ref="F37:G37"/>
    <mergeCell ref="L40:V40"/>
    <mergeCell ref="F41:G41"/>
    <mergeCell ref="H41:I41"/>
    <mergeCell ref="L41:V41"/>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80FD-8069-44A8-91AB-5B0FE53081EB}">
  <sheetPr>
    <tabColor rgb="FF66FF99"/>
  </sheetPr>
  <dimension ref="A1:Z53"/>
  <sheetViews>
    <sheetView zoomScale="70" zoomScaleNormal="70" zoomScaleSheetLayoutView="75" workbookViewId="0">
      <selection activeCell="B26" sqref="B26"/>
    </sheetView>
  </sheetViews>
  <sheetFormatPr defaultColWidth="9.1796875" defaultRowHeight="12.5"/>
  <cols>
    <col min="1" max="1" width="7.81640625" style="276" customWidth="1"/>
    <col min="2" max="2" width="39.363281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44"/>
      <c r="I10" s="545"/>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549" t="s">
        <v>993</v>
      </c>
      <c r="C18" s="427" t="str">
        <f>IF(D18="","",VLOOKUP(B18,Data!$B$5:$L$503,2,FALSE))</f>
        <v/>
      </c>
      <c r="D18" s="348"/>
      <c r="E18" s="357"/>
      <c r="F18" s="423" t="str">
        <f>IF(D18="","",VLOOKUP(B18,Data!$B$5:$L$503,11,FALSE))</f>
        <v/>
      </c>
      <c r="G18" s="426" t="str">
        <f t="shared" ref="G18:G31"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548" t="s">
        <v>992</v>
      </c>
      <c r="C19" s="550" t="s">
        <v>994</v>
      </c>
      <c r="D19" s="551">
        <v>1</v>
      </c>
      <c r="E19" s="357"/>
      <c r="F19" s="550">
        <v>3432.71</v>
      </c>
      <c r="G19" s="550">
        <f t="shared" si="0"/>
        <v>3432.71</v>
      </c>
      <c r="H19" s="552" t="s">
        <v>189</v>
      </c>
      <c r="I19" s="553" t="s">
        <v>190</v>
      </c>
      <c r="J19" s="554"/>
      <c r="K19" s="555">
        <v>217</v>
      </c>
      <c r="L19" s="555">
        <v>197</v>
      </c>
      <c r="M19" s="433"/>
      <c r="N19" s="432"/>
      <c r="O19" s="431"/>
      <c r="P19" s="429"/>
      <c r="Q19" s="431"/>
      <c r="R19" s="431"/>
      <c r="S19" s="429"/>
      <c r="T19" s="430"/>
      <c r="U19" s="429"/>
      <c r="V19" s="556">
        <f>(159*62*116)/1000000</f>
        <v>1.1435280000000001</v>
      </c>
      <c r="X19" s="499"/>
      <c r="Y19" s="499"/>
      <c r="Z19" s="499"/>
    </row>
    <row r="20" spans="1:26" s="329" customFormat="1" ht="21.75" customHeight="1">
      <c r="A20" s="366"/>
      <c r="B20" s="364"/>
      <c r="C20" s="437" t="str">
        <f>IF(D20="","",VLOOKUP(B20,Data!$B$5:$L$503,2,FALSE))</f>
        <v/>
      </c>
      <c r="D20" s="356"/>
      <c r="E20" s="357"/>
      <c r="F20" s="434" t="str">
        <f>IF(D20="","",VLOOKUP(B20,Data!$B$5:$L$503,11,FALSE))</f>
        <v/>
      </c>
      <c r="G20" s="436" t="str">
        <f t="shared" si="0"/>
        <v>-</v>
      </c>
      <c r="H20" s="435" t="str">
        <f>IF(D20="","",VLOOKUP(B20,Data!$B$5:$D$503,3,FALSE))</f>
        <v/>
      </c>
      <c r="I20" s="435" t="str">
        <f>IF(D20="","",VLOOKUP(B20,Data!$B$5:$M$503,12,FALSE))</f>
        <v/>
      </c>
      <c r="J20" s="424"/>
      <c r="K20" s="434" t="str">
        <f>IF(D20="","",VLOOKUP(B20,Data!$B$5:$E$503,4,FALSE)*D20)</f>
        <v/>
      </c>
      <c r="L20" s="434" t="str">
        <f>IF(D20="","",VLOOKUP(B20,Data!$B$5:$F$503,5,FALSE)*D20)</f>
        <v/>
      </c>
      <c r="M20" s="433"/>
      <c r="N20" s="432"/>
      <c r="O20" s="431"/>
      <c r="P20" s="429"/>
      <c r="Q20" s="431"/>
      <c r="R20" s="431"/>
      <c r="S20" s="429"/>
      <c r="T20" s="430"/>
      <c r="U20" s="429"/>
      <c r="V20" s="428" t="str">
        <f>IF(D20="","",VLOOKUP(B20,Data!$B$5:$J$503,9,FALSE)*D20)</f>
        <v/>
      </c>
      <c r="X20" s="499"/>
      <c r="Y20" s="499"/>
      <c r="Z20" s="499"/>
    </row>
    <row r="21" spans="1:26" s="329" customFormat="1" ht="21.75" customHeight="1">
      <c r="A21" s="366"/>
      <c r="B21" s="364"/>
      <c r="C21" s="437" t="str">
        <f>IF(D21="","",VLOOKUP(B21,Data!$B$5:$L$503,2,FALSE))</f>
        <v/>
      </c>
      <c r="D21" s="356"/>
      <c r="E21" s="357"/>
      <c r="F21" s="434" t="str">
        <f>IF(D21="","",VLOOKUP(B21,Data!$B$5:$L$503,11,FALSE))</f>
        <v/>
      </c>
      <c r="G21" s="436" t="str">
        <f t="shared" si="0"/>
        <v>-</v>
      </c>
      <c r="H21" s="435" t="str">
        <f>IF(D21="","",VLOOKUP(B21,Data!$B$5:$D$503,3,FALSE))</f>
        <v/>
      </c>
      <c r="I21" s="435" t="str">
        <f>IF(D21="","",VLOOKUP(B21,Data!$B$5:$M$503,12,FALSE))</f>
        <v/>
      </c>
      <c r="J21" s="424"/>
      <c r="K21" s="434" t="str">
        <f>IF(D21="","",VLOOKUP(B21,Data!$B$5:$E$503,4,FALSE)*D21)</f>
        <v/>
      </c>
      <c r="L21" s="434" t="str">
        <f>IF(D21="","",VLOOKUP(B21,Data!$B$5:$F$503,5,FALSE)*D21)</f>
        <v/>
      </c>
      <c r="M21" s="433"/>
      <c r="N21" s="432"/>
      <c r="O21" s="431"/>
      <c r="P21" s="429"/>
      <c r="Q21" s="431"/>
      <c r="R21" s="431"/>
      <c r="S21" s="429"/>
      <c r="T21" s="430"/>
      <c r="U21" s="429"/>
      <c r="V21" s="428" t="str">
        <f>IF(D21="","",VLOOKUP(B21,Data!$B$5:$J$503,9,FALSE)*D21)</f>
        <v/>
      </c>
      <c r="X21" s="499"/>
      <c r="Y21" s="499"/>
      <c r="Z21" s="499"/>
    </row>
    <row r="22" spans="1:26" s="329" customFormat="1" ht="21.75" customHeight="1">
      <c r="A22" s="366"/>
      <c r="B22" s="364"/>
      <c r="C22" s="437" t="str">
        <f>IF(D22="","",VLOOKUP(B22,Data!$B$5:$L$503,2,FALSE))</f>
        <v/>
      </c>
      <c r="D22" s="356"/>
      <c r="E22" s="357"/>
      <c r="F22" s="434" t="str">
        <f>IF(D22="","",VLOOKUP(B22,Data!$B$5:$L$503,11,FALSE))</f>
        <v/>
      </c>
      <c r="G22" s="436" t="str">
        <f t="shared" si="0"/>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364"/>
      <c r="C23" s="437" t="str">
        <f>IF(D23="","",VLOOKUP(B23,Data!$B$5:$L$503,2,FALSE))</f>
        <v/>
      </c>
      <c r="D23" s="356"/>
      <c r="E23" s="357"/>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75" customHeight="1">
      <c r="A24" s="366"/>
      <c r="B24" s="364"/>
      <c r="C24" s="437" t="str">
        <f>IF(D24="","",VLOOKUP(B24,Data!$B$5:$L$503,2,FALSE))</f>
        <v/>
      </c>
      <c r="D24" s="356"/>
      <c r="E24" s="357"/>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75" customHeight="1">
      <c r="A27" s="366"/>
      <c r="B27" s="364"/>
      <c r="C27" s="437" t="str">
        <f>IF(D27="","",VLOOKUP(B27,Data!$B$5:$L$503,2,FALSE))</f>
        <v/>
      </c>
      <c r="D27" s="356"/>
      <c r="E27" s="357"/>
      <c r="F27" s="434" t="str">
        <f>IF(D27="","",VLOOKUP(B27,Data!$B$5:$L$503,11,FALSE))</f>
        <v/>
      </c>
      <c r="G27" s="436" t="str">
        <f t="shared" si="0"/>
        <v>-</v>
      </c>
      <c r="H27" s="435" t="str">
        <f>IF(D27="","",VLOOKUP(B27,Data!$B$5:$D$503,3,FALSE))</f>
        <v/>
      </c>
      <c r="I27" s="435" t="str">
        <f>IF(D27="","",VLOOKUP(B27,Data!$B$5:$M$503,12,FALSE))</f>
        <v/>
      </c>
      <c r="J27" s="424"/>
      <c r="K27" s="434" t="str">
        <f>IF(D27="","",VLOOKUP(B27,Data!$B$5:$E$503,4,FALSE)*D27)</f>
        <v/>
      </c>
      <c r="L27" s="434" t="str">
        <f>IF(D27="","",VLOOKUP(B27,Data!$B$5:$F$503,5,FALSE)*D27)</f>
        <v/>
      </c>
      <c r="M27" s="433"/>
      <c r="N27" s="432"/>
      <c r="O27" s="431"/>
      <c r="P27" s="429"/>
      <c r="Q27" s="431"/>
      <c r="R27" s="431"/>
      <c r="S27" s="429"/>
      <c r="T27" s="430"/>
      <c r="U27" s="429"/>
      <c r="V27" s="428" t="str">
        <f>IF(D27="","",VLOOKUP(B27,Data!$B$5:$J$503,9,FALSE)*D27)</f>
        <v/>
      </c>
      <c r="X27" s="499"/>
      <c r="Y27" s="499"/>
      <c r="Z27" s="499"/>
    </row>
    <row r="28" spans="1:26" s="329" customFormat="1" ht="21.75" customHeight="1">
      <c r="A28" s="366"/>
      <c r="B28" s="364"/>
      <c r="C28" s="437" t="str">
        <f>IF(D28="","",VLOOKUP(B28,Data!$B$5:$L$503,2,FALSE))</f>
        <v/>
      </c>
      <c r="D28" s="356"/>
      <c r="E28" s="365"/>
      <c r="F28" s="434" t="str">
        <f>IF(D28="","",VLOOKUP(B28,Data!$B$5:$L$503,11,FALSE))</f>
        <v/>
      </c>
      <c r="G28" s="436" t="str">
        <f t="shared" si="0"/>
        <v>-</v>
      </c>
      <c r="H28" s="435" t="str">
        <f>IF(D28="","",VLOOKUP(B28,Data!$B$5:$D$503,3,FALSE))</f>
        <v/>
      </c>
      <c r="I28" s="435" t="str">
        <f>IF(D28="","",VLOOKUP(B28,Data!$B$5:$M$503,12,FALSE))</f>
        <v/>
      </c>
      <c r="J28" s="424"/>
      <c r="K28" s="434" t="str">
        <f>IF(D28="","",VLOOKUP(B28,Data!$B$5:$E$503,4,FALSE)*D28)</f>
        <v/>
      </c>
      <c r="L28" s="434" t="str">
        <f>IF(D28="","",VLOOKUP(B28,Data!$B$5:$F$503,5,FALSE)*D28)</f>
        <v/>
      </c>
      <c r="M28" s="433"/>
      <c r="N28" s="432"/>
      <c r="O28" s="431"/>
      <c r="P28" s="429"/>
      <c r="Q28" s="431"/>
      <c r="R28" s="431"/>
      <c r="S28" s="429"/>
      <c r="T28" s="430"/>
      <c r="U28" s="429"/>
      <c r="V28" s="428" t="str">
        <f>IF(D28="","",VLOOKUP(B28,Data!$B$5:$J$503,9,FALSE)*D28)</f>
        <v/>
      </c>
      <c r="X28" s="499"/>
      <c r="Y28" s="499"/>
      <c r="Z28" s="499"/>
    </row>
    <row r="29" spans="1:26" s="329" customFormat="1" ht="21.75" customHeight="1">
      <c r="A29" s="366"/>
      <c r="B29" s="557" t="s">
        <v>995</v>
      </c>
      <c r="C29" s="437" t="str">
        <f>IF(D29="","",VLOOKUP(B29,Data!$B$5:$L$503,2,FALSE))</f>
        <v/>
      </c>
      <c r="D29" s="356"/>
      <c r="E29" s="365"/>
      <c r="F29" s="434" t="str">
        <f>IF(D29="","",VLOOKUP(B29,Data!$B$5:$L$503,11,FALSE))</f>
        <v/>
      </c>
      <c r="G29" s="436" t="str">
        <f t="shared" si="0"/>
        <v>-</v>
      </c>
      <c r="H29" s="435" t="str">
        <f>IF(D29="","",VLOOKUP(B29,Data!$B$5:$D$503,3,FALSE))</f>
        <v/>
      </c>
      <c r="I29" s="435" t="str">
        <f>IF(D29="","",VLOOKUP(B29,Data!$B$5:$M$503,12,FALSE))</f>
        <v/>
      </c>
      <c r="J29" s="424"/>
      <c r="K29" s="434" t="str">
        <f>IF(D29="","",VLOOKUP(B29,Data!$B$5:$E$503,4,FALSE)*D29)</f>
        <v/>
      </c>
      <c r="L29" s="434" t="str">
        <f>IF(D29="","",VLOOKUP(B29,Data!$B$5:$F$503,5,FALSE)*D29)</f>
        <v/>
      </c>
      <c r="M29" s="433"/>
      <c r="N29" s="432"/>
      <c r="O29" s="431"/>
      <c r="P29" s="429"/>
      <c r="Q29" s="431"/>
      <c r="R29" s="431"/>
      <c r="S29" s="429"/>
      <c r="T29" s="430"/>
      <c r="U29" s="429"/>
      <c r="V29" s="428" t="str">
        <f>IF(D29="","",VLOOKUP(B29,Data!$B$5:$J$503,9,FALSE)*D29)</f>
        <v/>
      </c>
      <c r="X29" s="499"/>
      <c r="Y29" s="499"/>
      <c r="Z29" s="499"/>
    </row>
    <row r="30" spans="1:26" s="329" customFormat="1" ht="21.75" customHeight="1">
      <c r="A30" s="366"/>
      <c r="B30" s="557" t="s">
        <v>996</v>
      </c>
      <c r="C30" s="437" t="str">
        <f>IF(D30="","",VLOOKUP(B30,Data!$B$5:$L$503,2,FALSE))</f>
        <v/>
      </c>
      <c r="D30" s="356"/>
      <c r="E30" s="365"/>
      <c r="F30" s="434" t="str">
        <f>IF(D30="","",VLOOKUP(B30,Data!$B$5:$L$503,11,FALSE))</f>
        <v/>
      </c>
      <c r="G30" s="436" t="str">
        <f t="shared" si="0"/>
        <v>-</v>
      </c>
      <c r="H30" s="435" t="str">
        <f>IF(D30="","",VLOOKUP(B30,Data!$B$5:$D$503,3,FALSE))</f>
        <v/>
      </c>
      <c r="I30" s="435" t="str">
        <f>IF(D30="","",VLOOKUP(B30,Data!$B$5:$M$503,12,FALSE))</f>
        <v/>
      </c>
      <c r="J30" s="424"/>
      <c r="K30" s="434" t="str">
        <f>IF(D30="","",VLOOKUP(B30,Data!$B$5:$E$503,4,FALSE)*D30)</f>
        <v/>
      </c>
      <c r="L30" s="434" t="str">
        <f>IF(D30="","",VLOOKUP(B30,Data!$B$5:$F$503,5,FALSE)*D30)</f>
        <v/>
      </c>
      <c r="M30" s="433"/>
      <c r="N30" s="432"/>
      <c r="O30" s="431"/>
      <c r="P30" s="429"/>
      <c r="Q30" s="431"/>
      <c r="R30" s="431"/>
      <c r="S30" s="429"/>
      <c r="T30" s="430"/>
      <c r="U30" s="429"/>
      <c r="V30" s="428" t="str">
        <f>IF(D30="","",VLOOKUP(B30,Data!$B$5:$J$503,9,FALSE)*D30)</f>
        <v/>
      </c>
      <c r="X30" s="499"/>
      <c r="Y30" s="499"/>
      <c r="Z30" s="499"/>
    </row>
    <row r="31" spans="1:26" s="329" customFormat="1" ht="21" customHeight="1">
      <c r="A31" s="349"/>
      <c r="B31" s="250"/>
      <c r="C31" s="427" t="str">
        <f>IF(D31="","",VLOOKUP(B31,Data!$B$5:$L$503,2,FALSE))</f>
        <v/>
      </c>
      <c r="D31" s="348"/>
      <c r="E31" s="357"/>
      <c r="F31" s="423" t="str">
        <f>IF(D31="","",VLOOKUP(B31,Data!$B$5:$L$503,11,FALSE))</f>
        <v/>
      </c>
      <c r="G31" s="426" t="str">
        <f t="shared" si="0"/>
        <v>-</v>
      </c>
      <c r="H31" s="425" t="str">
        <f>IF(D31="","",VLOOKUP(B31,Data!$B$5:$D$503,3,FALSE))</f>
        <v/>
      </c>
      <c r="I31" s="425" t="str">
        <f>IF(D31="","",VLOOKUP(B31,Data!$B$5:$M$503,12,FALSE))</f>
        <v/>
      </c>
      <c r="J31" s="438"/>
      <c r="K31" s="423" t="str">
        <f>IF(D31="","",VLOOKUP(B31,Data!$B$5:$E$503,4,FALSE)*D31)</f>
        <v/>
      </c>
      <c r="L31" s="423" t="str">
        <f>IF(D31="","",VLOOKUP(B31,Data!$B$5:$F$503,5,FALSE)*D31)</f>
        <v/>
      </c>
      <c r="M31" s="422"/>
      <c r="N31" s="421"/>
      <c r="O31" s="420"/>
      <c r="P31" s="418"/>
      <c r="Q31" s="420"/>
      <c r="R31" s="420"/>
      <c r="S31" s="418"/>
      <c r="T31" s="419"/>
      <c r="U31" s="418"/>
      <c r="V31" s="417" t="str">
        <f>IF(D31="","",VLOOKUP(B31,Data!$B$5:$J$503,9,FALSE)*D31)</f>
        <v/>
      </c>
    </row>
    <row r="32" spans="1:26" s="329" customFormat="1" ht="30">
      <c r="A32" s="347"/>
      <c r="B32" s="513"/>
      <c r="C32" s="332"/>
      <c r="D32" s="494"/>
      <c r="E32" s="345"/>
      <c r="F32" s="416"/>
      <c r="G32" s="416"/>
      <c r="H32" s="416"/>
      <c r="I32" s="330"/>
      <c r="J32" s="330"/>
      <c r="K32" s="416"/>
      <c r="L32" s="416"/>
      <c r="M32" s="416"/>
      <c r="N32" s="415"/>
      <c r="O32" s="414"/>
      <c r="P32" s="412"/>
      <c r="Q32" s="414"/>
      <c r="R32" s="414"/>
      <c r="S32" s="412"/>
      <c r="T32" s="413"/>
      <c r="U32" s="412"/>
      <c r="V32" s="411"/>
      <c r="Y32" s="499"/>
      <c r="Z32" s="499"/>
    </row>
    <row r="33" spans="1:22" s="329" customFormat="1" ht="17.5">
      <c r="A33" s="330"/>
      <c r="B33" s="331"/>
      <c r="C33" s="332"/>
      <c r="D33" s="352">
        <f>SUM(D18:D32)</f>
        <v>1</v>
      </c>
      <c r="E33" s="333"/>
      <c r="F33" s="410"/>
      <c r="G33" s="410">
        <f>SUM(G18:G30)</f>
        <v>3432.71</v>
      </c>
      <c r="H33" s="330"/>
      <c r="I33" s="330"/>
      <c r="J33" s="330"/>
      <c r="K33" s="410">
        <f>SUM(K18:K31)</f>
        <v>217</v>
      </c>
      <c r="L33" s="410">
        <f>SUM(L18:L31)</f>
        <v>197</v>
      </c>
      <c r="M33" s="410">
        <f>SUM(M16:M32)</f>
        <v>0</v>
      </c>
      <c r="N33" s="410">
        <f>SUM(N18:N30)</f>
        <v>0</v>
      </c>
      <c r="O33" s="410">
        <f>SUM(O16:O32)</f>
        <v>0</v>
      </c>
      <c r="P33" s="410"/>
      <c r="Q33" s="410"/>
      <c r="R33" s="410"/>
      <c r="S33" s="410"/>
      <c r="T33" s="410">
        <f>SUM(T18:T30)</f>
        <v>0</v>
      </c>
      <c r="U33" s="410">
        <f>SUM(U16:U32)</f>
        <v>0</v>
      </c>
      <c r="V33" s="409">
        <f>SUM(V18:V31)</f>
        <v>1.1435280000000001</v>
      </c>
    </row>
    <row r="34" spans="1:22">
      <c r="A34" s="344"/>
      <c r="B34" s="289"/>
      <c r="C34" s="290"/>
      <c r="D34" s="335"/>
      <c r="E34" s="301"/>
      <c r="F34" s="408" t="s">
        <v>791</v>
      </c>
      <c r="G34" s="406"/>
      <c r="H34" s="334"/>
      <c r="I34" s="334"/>
      <c r="J34" s="334"/>
      <c r="K34" s="407"/>
      <c r="L34" s="406"/>
      <c r="M34" s="303"/>
      <c r="N34" s="302"/>
      <c r="O34" s="302"/>
      <c r="P34" s="302"/>
      <c r="Q34" s="302"/>
      <c r="R34" s="302"/>
      <c r="S34" s="302"/>
      <c r="T34" s="303"/>
      <c r="U34" s="303"/>
      <c r="V34" s="405"/>
    </row>
    <row r="35" spans="1:22" ht="13">
      <c r="A35" s="282" t="s">
        <v>519</v>
      </c>
      <c r="B35" s="283"/>
      <c r="C35" s="336"/>
      <c r="D35" s="337" t="s">
        <v>524</v>
      </c>
      <c r="E35" s="296"/>
      <c r="F35" s="404" t="s">
        <v>81</v>
      </c>
      <c r="G35" s="403"/>
      <c r="H35" s="312" t="s">
        <v>82</v>
      </c>
      <c r="I35" s="338"/>
      <c r="J35" s="402" t="s">
        <v>83</v>
      </c>
      <c r="K35" s="402"/>
      <c r="L35" s="608" t="s">
        <v>84</v>
      </c>
      <c r="M35" s="609"/>
      <c r="N35" s="609"/>
      <c r="O35" s="609"/>
      <c r="P35" s="609"/>
      <c r="Q35" s="609"/>
      <c r="R35" s="609"/>
      <c r="S35" s="609"/>
      <c r="T35" s="609"/>
      <c r="U35" s="609"/>
      <c r="V35" s="610"/>
    </row>
    <row r="36" spans="1:22" ht="13">
      <c r="A36" s="289" t="s">
        <v>520</v>
      </c>
      <c r="C36" s="298"/>
      <c r="D36" s="277" t="s">
        <v>86</v>
      </c>
      <c r="F36" s="401"/>
      <c r="G36" s="400"/>
      <c r="H36" s="289" t="s">
        <v>87</v>
      </c>
      <c r="I36" s="339"/>
      <c r="J36" s="393" t="s">
        <v>88</v>
      </c>
      <c r="K36" s="393"/>
      <c r="L36" s="397"/>
      <c r="V36" s="396"/>
    </row>
    <row r="37" spans="1:22">
      <c r="A37" s="289" t="s">
        <v>521</v>
      </c>
      <c r="C37" s="290"/>
      <c r="F37" s="621"/>
      <c r="G37" s="622"/>
      <c r="H37" s="289"/>
      <c r="I37" s="339"/>
      <c r="J37" s="393" t="s">
        <v>92</v>
      </c>
      <c r="K37" s="393"/>
      <c r="L37" s="397"/>
      <c r="V37" s="396"/>
    </row>
    <row r="38" spans="1:22">
      <c r="A38" s="301"/>
      <c r="B38" s="302"/>
      <c r="C38" s="340"/>
      <c r="D38" s="277" t="s">
        <v>93</v>
      </c>
      <c r="F38" s="401"/>
      <c r="G38" s="400"/>
      <c r="H38" s="289" t="s">
        <v>94</v>
      </c>
      <c r="I38" s="339"/>
      <c r="J38" s="393"/>
      <c r="K38" s="393"/>
      <c r="L38" s="397"/>
      <c r="V38" s="396"/>
    </row>
    <row r="39" spans="1:22" ht="13">
      <c r="A39" s="282" t="s">
        <v>95</v>
      </c>
      <c r="B39" s="296"/>
      <c r="C39" s="284"/>
      <c r="D39" s="277" t="s">
        <v>96</v>
      </c>
      <c r="F39" s="399" t="s">
        <v>97</v>
      </c>
      <c r="G39" s="398"/>
      <c r="H39" s="289" t="s">
        <v>87</v>
      </c>
      <c r="I39" s="339"/>
      <c r="J39" s="393" t="s">
        <v>98</v>
      </c>
      <c r="K39" s="393"/>
      <c r="L39" s="397"/>
      <c r="V39" s="396"/>
    </row>
    <row r="40" spans="1:22" ht="13">
      <c r="A40" s="289" t="s">
        <v>533</v>
      </c>
      <c r="C40" s="290"/>
      <c r="D40" s="277" t="s">
        <v>99</v>
      </c>
      <c r="F40" s="395"/>
      <c r="G40" s="394"/>
      <c r="H40" s="289" t="s">
        <v>100</v>
      </c>
      <c r="I40" s="339"/>
      <c r="J40" s="393" t="s">
        <v>522</v>
      </c>
      <c r="K40" s="393"/>
      <c r="L40" s="613" t="s">
        <v>102</v>
      </c>
      <c r="M40" s="614"/>
      <c r="N40" s="614"/>
      <c r="O40" s="614"/>
      <c r="P40" s="614"/>
      <c r="Q40" s="614"/>
      <c r="R40" s="614"/>
      <c r="S40" s="614"/>
      <c r="T40" s="614"/>
      <c r="U40" s="614"/>
      <c r="V40" s="623"/>
    </row>
    <row r="41" spans="1:22">
      <c r="A41" s="301"/>
      <c r="B41" s="302"/>
      <c r="C41" s="303"/>
      <c r="D41" s="341"/>
      <c r="E41" s="302"/>
      <c r="F41" s="616" t="s">
        <v>989</v>
      </c>
      <c r="G41" s="617"/>
      <c r="H41" s="616" t="s">
        <v>988</v>
      </c>
      <c r="I41" s="617"/>
      <c r="J41" s="392" t="s">
        <v>103</v>
      </c>
      <c r="K41" s="392"/>
      <c r="L41" s="618" t="s">
        <v>104</v>
      </c>
      <c r="M41" s="619"/>
      <c r="N41" s="619"/>
      <c r="O41" s="619"/>
      <c r="P41" s="619"/>
      <c r="Q41" s="619"/>
      <c r="R41" s="619"/>
      <c r="S41" s="619"/>
      <c r="T41" s="619"/>
      <c r="U41" s="619"/>
      <c r="V41" s="624"/>
    </row>
    <row r="47" spans="1:22" ht="18.75" customHeight="1">
      <c r="A47" s="386" t="s">
        <v>883</v>
      </c>
      <c r="B47" s="382"/>
      <c r="C47" s="386" t="s">
        <v>571</v>
      </c>
      <c r="D47" s="389"/>
      <c r="E47" s="389"/>
      <c r="F47" s="388"/>
      <c r="G47" s="386" t="s">
        <v>877</v>
      </c>
      <c r="H47" s="382"/>
      <c r="I47" s="386" t="s">
        <v>571</v>
      </c>
    </row>
    <row r="48" spans="1:22" ht="20">
      <c r="A48" s="386" t="s">
        <v>884</v>
      </c>
      <c r="B48" s="382"/>
      <c r="C48" s="386" t="s">
        <v>888</v>
      </c>
      <c r="D48" s="389"/>
      <c r="E48" s="389"/>
      <c r="F48" s="388"/>
      <c r="G48" s="390" t="s">
        <v>878</v>
      </c>
      <c r="H48" s="391"/>
      <c r="I48" s="390" t="s">
        <v>888</v>
      </c>
    </row>
    <row r="49" spans="1:9" ht="20">
      <c r="A49" s="386" t="s">
        <v>885</v>
      </c>
      <c r="B49" s="382"/>
      <c r="C49" s="386" t="s">
        <v>571</v>
      </c>
      <c r="D49" s="389"/>
      <c r="E49" s="389"/>
      <c r="F49" s="388"/>
      <c r="G49" s="386" t="s">
        <v>879</v>
      </c>
      <c r="H49" s="382"/>
      <c r="I49" s="386" t="s">
        <v>571</v>
      </c>
    </row>
    <row r="50" spans="1:9" ht="20">
      <c r="A50" s="386" t="s">
        <v>886</v>
      </c>
      <c r="B50" s="382"/>
      <c r="C50" s="386" t="s">
        <v>571</v>
      </c>
      <c r="D50" s="389"/>
      <c r="E50" s="389"/>
      <c r="F50" s="388"/>
      <c r="G50" s="386" t="s">
        <v>880</v>
      </c>
      <c r="H50" s="382"/>
      <c r="I50" s="386" t="s">
        <v>571</v>
      </c>
    </row>
    <row r="51" spans="1:9" ht="20">
      <c r="A51" s="386" t="s">
        <v>887</v>
      </c>
      <c r="B51" s="382"/>
      <c r="C51" s="386" t="s">
        <v>571</v>
      </c>
      <c r="D51" s="389"/>
      <c r="E51" s="389"/>
      <c r="F51" s="388"/>
      <c r="G51" s="386" t="s">
        <v>882</v>
      </c>
      <c r="H51" s="382"/>
      <c r="I51" s="386" t="s">
        <v>571</v>
      </c>
    </row>
    <row r="52" spans="1:9" ht="20">
      <c r="A52" s="383"/>
      <c r="B52" s="383"/>
      <c r="C52" s="383"/>
      <c r="D52" s="383"/>
      <c r="E52" s="383"/>
      <c r="F52" s="387"/>
      <c r="G52" s="386" t="s">
        <v>881</v>
      </c>
      <c r="H52" s="382"/>
      <c r="I52" s="386" t="s">
        <v>571</v>
      </c>
    </row>
    <row r="53" spans="1:9" ht="17.5">
      <c r="A53" s="385"/>
      <c r="B53" s="383"/>
      <c r="C53" s="383"/>
      <c r="D53" s="383"/>
      <c r="E53" s="383"/>
      <c r="F53" s="383"/>
      <c r="G53" s="384"/>
      <c r="H53" s="384"/>
      <c r="I53" s="383"/>
    </row>
  </sheetData>
  <mergeCells count="6">
    <mergeCell ref="L35:V35"/>
    <mergeCell ref="F37:G37"/>
    <mergeCell ref="L40:V40"/>
    <mergeCell ref="F41:G41"/>
    <mergeCell ref="H41:I41"/>
    <mergeCell ref="L41:V41"/>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E92D3-ADCE-4D30-B6BC-A7DC9950919D}">
  <dimension ref="A1:Z47"/>
  <sheetViews>
    <sheetView zoomScale="70" zoomScaleNormal="70" zoomScaleSheetLayoutView="75" workbookViewId="0">
      <selection activeCell="H19" sqref="H19"/>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46"/>
      <c r="I10" s="547"/>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982</v>
      </c>
      <c r="C18" s="427" t="str">
        <f>IF(D18="","",VLOOKUP(B18,Data!$B$5:$L$503,2,FALSE))</f>
        <v/>
      </c>
      <c r="D18" s="348"/>
      <c r="E18" s="357"/>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289</v>
      </c>
      <c r="C19" s="437" t="str">
        <f>IF(D19="","",VLOOKUP(B19,Data!$B$5:$L$503,2,FALSE))</f>
        <v>WW86950</v>
      </c>
      <c r="D19" s="356">
        <v>10</v>
      </c>
      <c r="E19" s="357" t="s">
        <v>518</v>
      </c>
      <c r="F19" s="434">
        <f>IF(D19="","",VLOOKUP(B19,Data!$B$5:$L$503,11,FALSE))</f>
        <v>2010.68</v>
      </c>
      <c r="G19" s="436">
        <f t="shared" si="0"/>
        <v>20106.8</v>
      </c>
      <c r="H19" s="435" t="str">
        <f>IF(D19="","",VLOOKUP(B19,Data!$B$5:$D$503,3,FALSE))</f>
        <v>C/T</v>
      </c>
      <c r="I19" s="435" t="str">
        <f>IF(D19="","",VLOOKUP(B19,Data!$B$5:$M$503,12,FALSE))</f>
        <v>Indonesia</v>
      </c>
      <c r="J19" s="424" t="s">
        <v>983</v>
      </c>
      <c r="K19" s="434">
        <f>IF(D19="","",VLOOKUP(B19,Data!$B$5:$E$503,4,FALSE)*D19)</f>
        <v>2150</v>
      </c>
      <c r="L19" s="434">
        <f>IF(D19="","",VLOOKUP(B19,Data!$B$5:$F$503,5,FALSE)*D19)</f>
        <v>1940</v>
      </c>
      <c r="M19" s="433"/>
      <c r="N19" s="432"/>
      <c r="O19" s="431"/>
      <c r="P19" s="429"/>
      <c r="Q19" s="431"/>
      <c r="R19" s="431"/>
      <c r="S19" s="429"/>
      <c r="T19" s="430"/>
      <c r="U19" s="429"/>
      <c r="V19" s="428">
        <f>IF(D19="","",VLOOKUP(B19,Data!$B$5:$J$503,9,FALSE)*D19)</f>
        <v>11.850000000000001</v>
      </c>
      <c r="X19" s="499"/>
      <c r="Y19" s="499"/>
      <c r="Z19" s="499"/>
    </row>
    <row r="20" spans="1:26" s="329" customFormat="1" ht="21" customHeight="1">
      <c r="A20" s="349"/>
      <c r="B20" s="250" t="s">
        <v>991</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c r="B21" s="364" t="s">
        <v>289</v>
      </c>
      <c r="C21" s="437" t="str">
        <f>IF(D21="","",VLOOKUP(B21,Data!$B$5:$L$503,2,FALSE))</f>
        <v>WW86950</v>
      </c>
      <c r="D21" s="356">
        <v>16</v>
      </c>
      <c r="E21" s="357" t="s">
        <v>895</v>
      </c>
      <c r="F21" s="434">
        <f>IF(D21="","",VLOOKUP(B21,Data!$B$5:$L$503,11,FALSE))</f>
        <v>2010.68</v>
      </c>
      <c r="G21" s="436">
        <f t="shared" si="0"/>
        <v>32170.880000000001</v>
      </c>
      <c r="H21" s="435" t="str">
        <f>IF(D21="","",VLOOKUP(B21,Data!$B$5:$D$503,3,FALSE))</f>
        <v>C/T</v>
      </c>
      <c r="I21" s="435" t="str">
        <f>IF(D21="","",VLOOKUP(B21,Data!$B$5:$M$503,12,FALSE))</f>
        <v>Indonesia</v>
      </c>
      <c r="J21" s="424" t="s">
        <v>990</v>
      </c>
      <c r="K21" s="434">
        <f>IF(D21="","",VLOOKUP(B21,Data!$B$5:$E$503,4,FALSE)*D21)</f>
        <v>3440</v>
      </c>
      <c r="L21" s="434">
        <f>IF(D21="","",VLOOKUP(B21,Data!$B$5:$F$503,5,FALSE)*D21)</f>
        <v>3104</v>
      </c>
      <c r="M21" s="433"/>
      <c r="N21" s="432"/>
      <c r="O21" s="431"/>
      <c r="P21" s="429"/>
      <c r="Q21" s="431"/>
      <c r="R21" s="431"/>
      <c r="S21" s="429"/>
      <c r="T21" s="430"/>
      <c r="U21" s="429"/>
      <c r="V21" s="428">
        <f>IF(D21="","",VLOOKUP(B21,Data!$B$5:$J$503,9,FALSE)*D21)</f>
        <v>18.96</v>
      </c>
      <c r="X21" s="499"/>
      <c r="Y21" s="499"/>
      <c r="Z21" s="499"/>
    </row>
    <row r="22" spans="1:26" s="329" customFormat="1" ht="21.75" customHeight="1">
      <c r="A22" s="366"/>
      <c r="B22" s="364" t="s">
        <v>90</v>
      </c>
      <c r="C22" s="437" t="str">
        <f>IF(D22="","",VLOOKUP(B22,Data!$B$5:$L$503,2,FALSE))</f>
        <v>ZU14100</v>
      </c>
      <c r="D22" s="356">
        <v>1</v>
      </c>
      <c r="E22" s="357"/>
      <c r="F22" s="434">
        <f>IF(D22="","",VLOOKUP(B22,Data!$B$5:$L$503,11,FALSE))</f>
        <v>2139.33</v>
      </c>
      <c r="G22" s="436">
        <f t="shared" si="0"/>
        <v>2139.33</v>
      </c>
      <c r="H22" s="435" t="str">
        <f>IF(D22="","",VLOOKUP(B22,Data!$B$5:$D$503,3,FALSE))</f>
        <v>C/T</v>
      </c>
      <c r="I22" s="435" t="str">
        <f>IF(D22="","",VLOOKUP(B22,Data!$B$5:$M$503,12,FALSE))</f>
        <v>Indonesia</v>
      </c>
      <c r="J22" s="424" t="s">
        <v>990</v>
      </c>
      <c r="K22" s="434">
        <f>IF(D22="","",VLOOKUP(B22,Data!$B$5:$E$503,4,FALSE)*D22)</f>
        <v>215</v>
      </c>
      <c r="L22" s="434">
        <f>IF(D22="","",VLOOKUP(B22,Data!$B$5:$F$503,5,FALSE)*D22)</f>
        <v>194</v>
      </c>
      <c r="M22" s="433"/>
      <c r="N22" s="432"/>
      <c r="O22" s="431"/>
      <c r="P22" s="429"/>
      <c r="Q22" s="431"/>
      <c r="R22" s="431"/>
      <c r="S22" s="429"/>
      <c r="T22" s="430"/>
      <c r="U22" s="429"/>
      <c r="V22" s="428">
        <f>IF(D22="","",VLOOKUP(B22,Data!$B$5:$J$503,9,FALSE)*D22)</f>
        <v>1.1850000000000001</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7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27</v>
      </c>
      <c r="E27" s="333"/>
      <c r="F27" s="410"/>
      <c r="G27" s="558">
        <f>SUM(G18:G24)</f>
        <v>54417.01</v>
      </c>
      <c r="H27" s="330"/>
      <c r="I27" s="330"/>
      <c r="J27" s="330"/>
      <c r="K27" s="558">
        <f>SUM(K18:K25)</f>
        <v>5805</v>
      </c>
      <c r="L27" s="558">
        <f>SUM(L18:L25)</f>
        <v>5238</v>
      </c>
      <c r="M27" s="410">
        <f>SUM(M16:M26)</f>
        <v>0</v>
      </c>
      <c r="N27" s="410">
        <f>SUM(N18:N24)</f>
        <v>0</v>
      </c>
      <c r="O27" s="410">
        <f>SUM(O16:O26)</f>
        <v>0</v>
      </c>
      <c r="P27" s="410"/>
      <c r="Q27" s="410"/>
      <c r="R27" s="410"/>
      <c r="S27" s="410"/>
      <c r="T27" s="410">
        <f>SUM(T18:T24)</f>
        <v>0</v>
      </c>
      <c r="U27" s="410">
        <f>SUM(U16:U26)</f>
        <v>0</v>
      </c>
      <c r="V27" s="559">
        <f>SUM(V18:V25)</f>
        <v>31.995000000000001</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16" t="s">
        <v>998</v>
      </c>
      <c r="G35" s="617"/>
      <c r="H35" s="616" t="s">
        <v>997</v>
      </c>
      <c r="I35" s="617"/>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0F3-7409-4186-B1F3-10A9D4F826DE}">
  <dimension ref="A1:Z49"/>
  <sheetViews>
    <sheetView topLeftCell="A16" zoomScale="70" zoomScaleNormal="70" zoomScaleSheetLayoutView="75" workbookViewId="0">
      <selection activeCell="G26" sqref="G26"/>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60"/>
      <c r="I10" s="561"/>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991</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289</v>
      </c>
      <c r="C19" s="437" t="str">
        <f>IF(D19="","",VLOOKUP(B19,Data!$B$5:$L$503,2,FALSE))</f>
        <v>WW86950</v>
      </c>
      <c r="D19" s="356">
        <v>27</v>
      </c>
      <c r="E19" s="357" t="s">
        <v>518</v>
      </c>
      <c r="F19" s="434">
        <f>IF(D19="","",VLOOKUP(B19,Data!$B$5:$L$503,11,FALSE))</f>
        <v>2010.68</v>
      </c>
      <c r="G19" s="436">
        <f t="shared" si="0"/>
        <v>54288.36</v>
      </c>
      <c r="H19" s="435" t="str">
        <f>IF(D19="","",VLOOKUP(B19,Data!$B$5:$D$503,3,FALSE))</f>
        <v>C/T</v>
      </c>
      <c r="I19" s="435" t="str">
        <f>IF(D19="","",VLOOKUP(B19,Data!$B$5:$M$503,12,FALSE))</f>
        <v>Indonesia</v>
      </c>
      <c r="J19" s="424" t="s">
        <v>990</v>
      </c>
      <c r="K19" s="434">
        <f>IF(D19="","",VLOOKUP(B19,Data!$B$5:$E$503,4,FALSE)*D19)</f>
        <v>5805</v>
      </c>
      <c r="L19" s="434">
        <f>IF(D19="","",VLOOKUP(B19,Data!$B$5:$F$503,5,FALSE)*D19)</f>
        <v>5238</v>
      </c>
      <c r="M19" s="433"/>
      <c r="N19" s="432"/>
      <c r="O19" s="431"/>
      <c r="P19" s="429"/>
      <c r="Q19" s="431"/>
      <c r="R19" s="431"/>
      <c r="S19" s="429"/>
      <c r="T19" s="430"/>
      <c r="U19" s="429"/>
      <c r="V19" s="428">
        <f>IF(D19="","",VLOOKUP(B19,Data!$B$5:$J$503,9,FALSE)*D19)</f>
        <v>31.995000000000001</v>
      </c>
      <c r="X19" s="499"/>
      <c r="Y19" s="499"/>
      <c r="Z19" s="499"/>
    </row>
    <row r="20" spans="1:26" s="329" customFormat="1" ht="21.75" customHeight="1">
      <c r="A20" s="366"/>
      <c r="B20" s="364" t="s">
        <v>90</v>
      </c>
      <c r="C20" s="437" t="str">
        <f>IF(D20="","",VLOOKUP(B20,Data!$B$5:$L$503,2,FALSE))</f>
        <v>ZU14100</v>
      </c>
      <c r="D20" s="356">
        <v>2</v>
      </c>
      <c r="E20" s="357"/>
      <c r="F20" s="434">
        <f>IF(D20="","",VLOOKUP(B20,Data!$B$5:$L$503,11,FALSE))</f>
        <v>2139.33</v>
      </c>
      <c r="G20" s="436">
        <f t="shared" si="0"/>
        <v>4278.66</v>
      </c>
      <c r="H20" s="435" t="str">
        <f>IF(D20="","",VLOOKUP(B20,Data!$B$5:$D$503,3,FALSE))</f>
        <v>C/T</v>
      </c>
      <c r="I20" s="435" t="str">
        <f>IF(D20="","",VLOOKUP(B20,Data!$B$5:$M$503,12,FALSE))</f>
        <v>Indonesia</v>
      </c>
      <c r="J20" s="424" t="s">
        <v>990</v>
      </c>
      <c r="K20" s="434">
        <f>IF(D20="","",VLOOKUP(B20,Data!$B$5:$E$503,4,FALSE)*D20)</f>
        <v>430</v>
      </c>
      <c r="L20" s="434">
        <f>IF(D20="","",VLOOKUP(B20,Data!$B$5:$F$503,5,FALSE)*D20)</f>
        <v>388</v>
      </c>
      <c r="M20" s="433"/>
      <c r="N20" s="432"/>
      <c r="O20" s="431"/>
      <c r="P20" s="429"/>
      <c r="Q20" s="431"/>
      <c r="R20" s="431"/>
      <c r="S20" s="429"/>
      <c r="T20" s="430"/>
      <c r="U20" s="429"/>
      <c r="V20" s="428">
        <f>IF(D20="","",VLOOKUP(B20,Data!$B$5:$J$503,9,FALSE)*D20)</f>
        <v>2.37</v>
      </c>
      <c r="X20" s="499"/>
      <c r="Y20" s="499"/>
      <c r="Z20" s="499"/>
    </row>
    <row r="21" spans="1:26" s="329" customFormat="1" ht="21.75" customHeight="1">
      <c r="A21" s="366"/>
      <c r="B21" s="364"/>
      <c r="C21" s="437" t="str">
        <f>IF(D21="","",VLOOKUP(B21,Data!$B$5:$L$503,2,FALSE))</f>
        <v/>
      </c>
      <c r="D21" s="356"/>
      <c r="E21" s="357" t="s">
        <v>895</v>
      </c>
      <c r="F21" s="434" t="str">
        <f>IF(D21="","",VLOOKUP(B21,Data!$B$5:$L$503,11,FALSE))</f>
        <v/>
      </c>
      <c r="G21" s="436" t="str">
        <f t="shared" si="0"/>
        <v>-</v>
      </c>
      <c r="H21" s="435" t="str">
        <f>IF(D21="","",VLOOKUP(B21,Data!$B$5:$D$503,3,FALSE))</f>
        <v/>
      </c>
      <c r="I21" s="435" t="str">
        <f>IF(D21="","",VLOOKUP(B21,Data!$B$5:$M$503,12,FALSE))</f>
        <v/>
      </c>
      <c r="J21" s="424"/>
      <c r="K21" s="434" t="str">
        <f>IF(D21="","",VLOOKUP(B21,Data!$B$5:$E$503,4,FALSE)*D21)</f>
        <v/>
      </c>
      <c r="L21" s="434" t="str">
        <f>IF(D21="","",VLOOKUP(B21,Data!$B$5:$F$503,5,FALSE)*D21)</f>
        <v/>
      </c>
      <c r="M21" s="433"/>
      <c r="N21" s="432"/>
      <c r="O21" s="431"/>
      <c r="P21" s="429"/>
      <c r="Q21" s="431"/>
      <c r="R21" s="431"/>
      <c r="S21" s="429"/>
      <c r="T21" s="430"/>
      <c r="U21" s="429"/>
      <c r="V21" s="428" t="str">
        <f>IF(D21="","",VLOOKUP(B21,Data!$B$5:$J$503,9,FALSE)*D21)</f>
        <v/>
      </c>
      <c r="X21" s="499"/>
      <c r="Y21" s="499"/>
      <c r="Z21" s="499"/>
    </row>
    <row r="22" spans="1:26" s="329" customFormat="1" ht="21.75" customHeight="1">
      <c r="A22" s="366"/>
      <c r="B22" s="364"/>
      <c r="C22" s="437" t="str">
        <f>IF(D22="","",VLOOKUP(B22,Data!$B$5:$L$503,2,FALSE))</f>
        <v/>
      </c>
      <c r="D22" s="356"/>
      <c r="E22" s="357"/>
      <c r="F22" s="434" t="str">
        <f>IF(D22="","",VLOOKUP(B22,Data!$B$5:$L$503,11,FALSE))</f>
        <v/>
      </c>
      <c r="G22" s="436" t="str">
        <f t="shared" ref="G22:G25" si="1">IF(D22&gt;0,D22*F22,"-")</f>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1"/>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75" customHeight="1">
      <c r="A24" s="366"/>
      <c r="B24" s="364"/>
      <c r="C24" s="437" t="str">
        <f>IF(D24="","",VLOOKUP(B24,Data!$B$5:$L$503,2,FALSE))</f>
        <v/>
      </c>
      <c r="D24" s="356"/>
      <c r="E24" s="357"/>
      <c r="F24" s="434" t="str">
        <f>IF(D24="","",VLOOKUP(B24,Data!$B$5:$L$503,11,FALSE))</f>
        <v/>
      </c>
      <c r="G24" s="436" t="str">
        <f t="shared" si="1"/>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75" customHeight="1">
      <c r="A25" s="366"/>
      <c r="B25" s="364"/>
      <c r="C25" s="437" t="str">
        <f>IF(D25="","",VLOOKUP(B25,Data!$B$5:$L$503,2,FALSE))</f>
        <v/>
      </c>
      <c r="D25" s="356"/>
      <c r="E25" s="357"/>
      <c r="F25" s="434" t="str">
        <f>IF(D25="","",VLOOKUP(B25,Data!$B$5:$L$503,11,FALSE))</f>
        <v/>
      </c>
      <c r="G25" s="436" t="str">
        <f t="shared" si="1"/>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29</v>
      </c>
      <c r="E29" s="333"/>
      <c r="F29" s="410"/>
      <c r="G29" s="558">
        <f>SUM(G18:G26)</f>
        <v>58567.020000000004</v>
      </c>
      <c r="H29" s="330"/>
      <c r="I29" s="330"/>
      <c r="J29" s="330"/>
      <c r="K29" s="558">
        <f>SUM(K18:K27)</f>
        <v>6235</v>
      </c>
      <c r="L29" s="558">
        <f>SUM(L18:L27)</f>
        <v>5626</v>
      </c>
      <c r="M29" s="410">
        <f>SUM(M16:M28)</f>
        <v>0</v>
      </c>
      <c r="N29" s="410">
        <f>SUM(N18:N26)</f>
        <v>0</v>
      </c>
      <c r="O29" s="410">
        <f>SUM(O16:O28)</f>
        <v>0</v>
      </c>
      <c r="P29" s="410"/>
      <c r="Q29" s="410"/>
      <c r="R29" s="410"/>
      <c r="S29" s="410"/>
      <c r="T29" s="410">
        <f>SUM(T18:T26)</f>
        <v>0</v>
      </c>
      <c r="U29" s="410">
        <f>SUM(U16:U28)</f>
        <v>0</v>
      </c>
      <c r="V29" s="559">
        <f>SUM(V18:V27)</f>
        <v>34.365000000000002</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1000</v>
      </c>
      <c r="G37" s="617"/>
      <c r="H37" s="616" t="s">
        <v>999</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B19D-7732-4A12-8F14-990D3B3C057D}">
  <dimension ref="A1:Z49"/>
  <sheetViews>
    <sheetView zoomScale="70" zoomScaleNormal="70" zoomScaleSheetLayoutView="75" workbookViewId="0">
      <selection activeCell="J19" sqref="J19"/>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62"/>
      <c r="I10" s="563"/>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991</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289</v>
      </c>
      <c r="C19" s="437" t="str">
        <f>IF(D19="","",VLOOKUP(B19,Data!$B$5:$L$503,2,FALSE))</f>
        <v>WW86950</v>
      </c>
      <c r="D19" s="356">
        <v>11</v>
      </c>
      <c r="E19" s="357" t="s">
        <v>518</v>
      </c>
      <c r="F19" s="434">
        <f>IF(D19="","",VLOOKUP(B19,Data!$B$5:$L$503,11,FALSE))</f>
        <v>2010.68</v>
      </c>
      <c r="G19" s="436">
        <f t="shared" si="0"/>
        <v>22117.48</v>
      </c>
      <c r="H19" s="435" t="str">
        <f>IF(D19="","",VLOOKUP(B19,Data!$B$5:$D$503,3,FALSE))</f>
        <v>C/T</v>
      </c>
      <c r="I19" s="435" t="str">
        <f>IF(D19="","",VLOOKUP(B19,Data!$B$5:$M$503,12,FALSE))</f>
        <v>Indonesia</v>
      </c>
      <c r="J19" s="424" t="s">
        <v>990</v>
      </c>
      <c r="K19" s="434">
        <f>IF(D19="","",VLOOKUP(B19,Data!$B$5:$E$503,4,FALSE)*D19)</f>
        <v>2365</v>
      </c>
      <c r="L19" s="434">
        <f>IF(D19="","",VLOOKUP(B19,Data!$B$5:$F$503,5,FALSE)*D19)</f>
        <v>2134</v>
      </c>
      <c r="M19" s="433"/>
      <c r="N19" s="432"/>
      <c r="O19" s="431"/>
      <c r="P19" s="429"/>
      <c r="Q19" s="431"/>
      <c r="R19" s="431"/>
      <c r="S19" s="429"/>
      <c r="T19" s="430"/>
      <c r="U19" s="429"/>
      <c r="V19" s="428">
        <f>IF(D19="","",VLOOKUP(B19,Data!$B$5:$J$503,9,FALSE)*D19)</f>
        <v>13.035</v>
      </c>
      <c r="X19" s="499"/>
      <c r="Y19" s="499"/>
      <c r="Z19" s="499"/>
    </row>
    <row r="20" spans="1:26" s="329" customFormat="1" ht="21" customHeight="1">
      <c r="A20" s="349"/>
      <c r="B20" s="250" t="s">
        <v>1004</v>
      </c>
      <c r="C20" s="427" t="str">
        <f>IF(D20="","",VLOOKUP(B20,Data!$B$5:$L$503,2,FALSE))</f>
        <v/>
      </c>
      <c r="D20" s="348"/>
      <c r="E20" s="357"/>
      <c r="F20" s="423" t="str">
        <f>IF(D20="","",VLOOKUP(B20,Data!$B$5:$L$503,11,FALSE))</f>
        <v/>
      </c>
      <c r="G20" s="426" t="str">
        <f t="shared" ref="G20:G22" si="1">IF(D20&gt;0,D20*F20,"-")</f>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c r="B21" s="364" t="s">
        <v>289</v>
      </c>
      <c r="C21" s="437" t="str">
        <f>IF(D21="","",VLOOKUP(B21,Data!$B$5:$L$503,2,FALSE))</f>
        <v>WW86950</v>
      </c>
      <c r="D21" s="356">
        <v>11</v>
      </c>
      <c r="E21" s="357" t="s">
        <v>895</v>
      </c>
      <c r="F21" s="434">
        <f>IF(D21="","",VLOOKUP(B21,Data!$B$5:$L$503,11,FALSE))</f>
        <v>2010.68</v>
      </c>
      <c r="G21" s="436">
        <f t="shared" si="1"/>
        <v>22117.48</v>
      </c>
      <c r="H21" s="435" t="str">
        <f>IF(D21="","",VLOOKUP(B21,Data!$B$5:$D$503,3,FALSE))</f>
        <v>C/T</v>
      </c>
      <c r="I21" s="435" t="str">
        <f>IF(D21="","",VLOOKUP(B21,Data!$B$5:$M$503,12,FALSE))</f>
        <v>Indonesia</v>
      </c>
      <c r="J21" s="424" t="s">
        <v>1003</v>
      </c>
      <c r="K21" s="434">
        <f>IF(D21="","",VLOOKUP(B21,Data!$B$5:$E$503,4,FALSE)*D21)</f>
        <v>2365</v>
      </c>
      <c r="L21" s="434">
        <f>IF(D21="","",VLOOKUP(B21,Data!$B$5:$F$503,5,FALSE)*D21)</f>
        <v>2134</v>
      </c>
      <c r="M21" s="433"/>
      <c r="N21" s="432"/>
      <c r="O21" s="431"/>
      <c r="P21" s="429"/>
      <c r="Q21" s="431"/>
      <c r="R21" s="431"/>
      <c r="S21" s="429"/>
      <c r="T21" s="430"/>
      <c r="U21" s="429"/>
      <c r="V21" s="428">
        <f>IF(D21="","",VLOOKUP(B21,Data!$B$5:$J$503,9,FALSE)*D21)</f>
        <v>13.035</v>
      </c>
      <c r="X21" s="499"/>
      <c r="Y21" s="499"/>
      <c r="Z21" s="499"/>
    </row>
    <row r="22" spans="1:26" s="329" customFormat="1" ht="21.75" customHeight="1">
      <c r="A22" s="366"/>
      <c r="B22" s="364" t="s">
        <v>358</v>
      </c>
      <c r="C22" s="437" t="str">
        <f>IF(D22="","",VLOOKUP(B22,Data!$B$5:$L$503,2,FALSE))</f>
        <v>WW38330</v>
      </c>
      <c r="D22" s="356">
        <v>2</v>
      </c>
      <c r="E22" s="357"/>
      <c r="F22" s="434">
        <f>IF(D22="","",VLOOKUP(B22,Data!$B$5:$L$503,11,FALSE))</f>
        <v>4271.01</v>
      </c>
      <c r="G22" s="436">
        <f t="shared" si="1"/>
        <v>8542.02</v>
      </c>
      <c r="H22" s="435" t="str">
        <f>IF(D22="","",VLOOKUP(B22,Data!$B$5:$D$503,3,FALSE))</f>
        <v>C/T</v>
      </c>
      <c r="I22" s="435" t="str">
        <f>IF(D22="","",VLOOKUP(B22,Data!$B$5:$M$503,12,FALSE))</f>
        <v>Indonesia</v>
      </c>
      <c r="J22" s="424" t="s">
        <v>1003</v>
      </c>
      <c r="K22" s="434">
        <f>IF(D22="","",VLOOKUP(B22,Data!$B$5:$E$503,4,FALSE)*D22)</f>
        <v>596</v>
      </c>
      <c r="L22" s="434">
        <f>IF(D22="","",VLOOKUP(B22,Data!$B$5:$F$503,5,FALSE)*D22)</f>
        <v>524</v>
      </c>
      <c r="M22" s="433"/>
      <c r="N22" s="432"/>
      <c r="O22" s="431"/>
      <c r="P22" s="429"/>
      <c r="Q22" s="431"/>
      <c r="R22" s="431"/>
      <c r="S22" s="429"/>
      <c r="T22" s="430"/>
      <c r="U22" s="429"/>
      <c r="V22" s="428">
        <f>IF(D22="","",VLOOKUP(B22,Data!$B$5:$J$503,9,FALSE)*D22)</f>
        <v>3.0680000000000001</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75" customHeight="1">
      <c r="A24" s="366"/>
      <c r="B24" s="364"/>
      <c r="C24" s="437" t="str">
        <f>IF(D24="","",VLOOKUP(B24,Data!$B$5:$L$503,2,FALSE))</f>
        <v/>
      </c>
      <c r="D24" s="356"/>
      <c r="E24" s="357"/>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75" customHeight="1">
      <c r="A25" s="366"/>
      <c r="B25" s="364"/>
      <c r="C25" s="437" t="str">
        <f>IF(D25="","",VLOOKUP(B25,Data!$B$5:$L$503,2,FALSE))</f>
        <v/>
      </c>
      <c r="D25" s="356"/>
      <c r="E25" s="357"/>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24</v>
      </c>
      <c r="E29" s="333"/>
      <c r="F29" s="410"/>
      <c r="G29" s="558">
        <f>SUM(G18:G26)</f>
        <v>52776.979999999996</v>
      </c>
      <c r="H29" s="330"/>
      <c r="I29" s="330"/>
      <c r="J29" s="330"/>
      <c r="K29" s="558">
        <f>SUM(K18:K27)</f>
        <v>5326</v>
      </c>
      <c r="L29" s="558">
        <f>SUM(L18:L27)</f>
        <v>4792</v>
      </c>
      <c r="M29" s="410">
        <f>SUM(M16:M28)</f>
        <v>0</v>
      </c>
      <c r="N29" s="410">
        <f>SUM(N18:N26)</f>
        <v>0</v>
      </c>
      <c r="O29" s="410">
        <f>SUM(O16:O28)</f>
        <v>0</v>
      </c>
      <c r="P29" s="410"/>
      <c r="Q29" s="410"/>
      <c r="R29" s="410"/>
      <c r="S29" s="410"/>
      <c r="T29" s="410">
        <f>SUM(T18:T26)</f>
        <v>0</v>
      </c>
      <c r="U29" s="410">
        <f>SUM(U16:U28)</f>
        <v>0</v>
      </c>
      <c r="V29" s="559">
        <f>SUM(V18:V27)</f>
        <v>29.138000000000002</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1002</v>
      </c>
      <c r="G37" s="617"/>
      <c r="H37" s="616" t="s">
        <v>1001</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EE6F-A888-418B-BF6B-53BC8073671F}">
  <dimension ref="A1:Z49"/>
  <sheetViews>
    <sheetView topLeftCell="A13" zoomScale="70" zoomScaleNormal="70" zoomScaleSheetLayoutView="75" workbookViewId="0">
      <selection activeCell="J19" sqref="J19"/>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64"/>
      <c r="I10" s="565"/>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991</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291</v>
      </c>
      <c r="C19" s="437" t="str">
        <f>IF(D19="","",VLOOKUP(B19,Data!$B$5:$L$503,2,FALSE))</f>
        <v>WW86960</v>
      </c>
      <c r="D19" s="356">
        <v>7</v>
      </c>
      <c r="E19" s="357" t="s">
        <v>518</v>
      </c>
      <c r="F19" s="434">
        <f>IF(D19="","",VLOOKUP(B19,Data!$B$5:$L$503,11,FALSE))</f>
        <v>2173.38</v>
      </c>
      <c r="G19" s="436">
        <f t="shared" si="0"/>
        <v>15213.66</v>
      </c>
      <c r="H19" s="435" t="str">
        <f>IF(D19="","",VLOOKUP(B19,Data!$B$5:$D$503,3,FALSE))</f>
        <v>C/T</v>
      </c>
      <c r="I19" s="435" t="str">
        <f>IF(D19="","",VLOOKUP(B19,Data!$B$5:$M$503,12,FALSE))</f>
        <v>Indonesia</v>
      </c>
      <c r="J19" s="424" t="s">
        <v>990</v>
      </c>
      <c r="K19" s="434">
        <f>IF(D19="","",VLOOKUP(B19,Data!$B$5:$E$503,4,FALSE)*D19)</f>
        <v>1834</v>
      </c>
      <c r="L19" s="434">
        <f>IF(D19="","",VLOOKUP(B19,Data!$B$5:$F$503,5,FALSE)*D19)</f>
        <v>1659</v>
      </c>
      <c r="M19" s="433"/>
      <c r="N19" s="432"/>
      <c r="O19" s="431"/>
      <c r="P19" s="429"/>
      <c r="Q19" s="431"/>
      <c r="R19" s="431"/>
      <c r="S19" s="429"/>
      <c r="T19" s="430"/>
      <c r="U19" s="429"/>
      <c r="V19" s="428">
        <f>IF(D19="","",VLOOKUP(B19,Data!$B$5:$J$503,9,FALSE)*D19)</f>
        <v>10.416</v>
      </c>
      <c r="X19" s="499"/>
      <c r="Y19" s="499"/>
      <c r="Z19" s="499"/>
    </row>
    <row r="20" spans="1:26" s="329" customFormat="1" ht="21" customHeight="1">
      <c r="A20" s="349"/>
      <c r="B20" s="250" t="s">
        <v>1004</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v>2</v>
      </c>
      <c r="B21" s="364" t="s">
        <v>289</v>
      </c>
      <c r="C21" s="437" t="str">
        <f>IF(D21="","",VLOOKUP(B21,Data!$B$5:$L$503,2,FALSE))</f>
        <v>WW86950</v>
      </c>
      <c r="D21" s="356">
        <v>16</v>
      </c>
      <c r="E21" s="357" t="s">
        <v>895</v>
      </c>
      <c r="F21" s="434">
        <f>IF(D21="","",VLOOKUP(B21,Data!$B$5:$L$503,11,FALSE))</f>
        <v>2010.68</v>
      </c>
      <c r="G21" s="436">
        <f t="shared" si="0"/>
        <v>32170.880000000001</v>
      </c>
      <c r="H21" s="435" t="str">
        <f>IF(D21="","",VLOOKUP(B21,Data!$B$5:$D$503,3,FALSE))</f>
        <v>C/T</v>
      </c>
      <c r="I21" s="435" t="str">
        <f>IF(D21="","",VLOOKUP(B21,Data!$B$5:$M$503,12,FALSE))</f>
        <v>Indonesia</v>
      </c>
      <c r="J21" s="424" t="s">
        <v>1003</v>
      </c>
      <c r="K21" s="434">
        <f>IF(D21="","",VLOOKUP(B21,Data!$B$5:$E$503,4,FALSE)*D21)</f>
        <v>3440</v>
      </c>
      <c r="L21" s="434">
        <f>IF(D21="","",VLOOKUP(B21,Data!$B$5:$F$503,5,FALSE)*D21)</f>
        <v>3104</v>
      </c>
      <c r="M21" s="433"/>
      <c r="N21" s="432"/>
      <c r="O21" s="431"/>
      <c r="P21" s="429"/>
      <c r="Q21" s="431"/>
      <c r="R21" s="431"/>
      <c r="S21" s="429"/>
      <c r="T21" s="430"/>
      <c r="U21" s="429"/>
      <c r="V21" s="428">
        <f>IF(D21="","",VLOOKUP(B21,Data!$B$5:$J$503,9,FALSE)*D21)</f>
        <v>18.96</v>
      </c>
      <c r="X21" s="499"/>
      <c r="Y21" s="499"/>
      <c r="Z21" s="499"/>
    </row>
    <row r="22" spans="1:26" s="329" customFormat="1" ht="21.75" customHeight="1">
      <c r="A22" s="366">
        <v>3</v>
      </c>
      <c r="B22" s="364" t="s">
        <v>358</v>
      </c>
      <c r="C22" s="437" t="str">
        <f>IF(D22="","",VLOOKUP(B22,Data!$B$5:$L$503,2,FALSE))</f>
        <v>WW38330</v>
      </c>
      <c r="D22" s="356">
        <v>2</v>
      </c>
      <c r="E22" s="357"/>
      <c r="F22" s="434">
        <f>IF(D22="","",VLOOKUP(B22,Data!$B$5:$L$503,11,FALSE))</f>
        <v>4271.01</v>
      </c>
      <c r="G22" s="436">
        <f t="shared" si="0"/>
        <v>8542.02</v>
      </c>
      <c r="H22" s="435" t="str">
        <f>IF(D22="","",VLOOKUP(B22,Data!$B$5:$D$503,3,FALSE))</f>
        <v>C/T</v>
      </c>
      <c r="I22" s="435" t="str">
        <f>IF(D22="","",VLOOKUP(B22,Data!$B$5:$M$503,12,FALSE))</f>
        <v>Indonesia</v>
      </c>
      <c r="J22" s="424" t="s">
        <v>1003</v>
      </c>
      <c r="K22" s="434">
        <f>IF(D22="","",VLOOKUP(B22,Data!$B$5:$E$503,4,FALSE)*D22)</f>
        <v>596</v>
      </c>
      <c r="L22" s="434">
        <f>IF(D22="","",VLOOKUP(B22,Data!$B$5:$F$503,5,FALSE)*D22)</f>
        <v>524</v>
      </c>
      <c r="M22" s="433"/>
      <c r="N22" s="432"/>
      <c r="O22" s="431"/>
      <c r="P22" s="429"/>
      <c r="Q22" s="431"/>
      <c r="R22" s="431"/>
      <c r="S22" s="429"/>
      <c r="T22" s="430"/>
      <c r="U22" s="429"/>
      <c r="V22" s="428">
        <f>IF(D22="","",VLOOKUP(B22,Data!$B$5:$J$503,9,FALSE)*D22)</f>
        <v>3.0680000000000001</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75" customHeight="1">
      <c r="A24" s="366"/>
      <c r="B24" s="364"/>
      <c r="C24" s="437" t="str">
        <f>IF(D24="","",VLOOKUP(B24,Data!$B$5:$L$503,2,FALSE))</f>
        <v/>
      </c>
      <c r="D24" s="356"/>
      <c r="E24" s="357"/>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75" customHeight="1">
      <c r="A25" s="366"/>
      <c r="B25" s="364"/>
      <c r="C25" s="437" t="str">
        <f>IF(D25="","",VLOOKUP(B25,Data!$B$5:$L$503,2,FALSE))</f>
        <v/>
      </c>
      <c r="D25" s="356"/>
      <c r="E25" s="357"/>
      <c r="F25" s="434" t="str">
        <f>IF(D25="","",VLOOKUP(B25,Data!$B$5:$L$503,11,FALSE))</f>
        <v/>
      </c>
      <c r="G25" s="436" t="str">
        <f t="shared" si="0"/>
        <v>-</v>
      </c>
      <c r="H25" s="435" t="str">
        <f>IF(D25="","",VLOOKUP(B25,Data!$B$5:$D$503,3,FALSE))</f>
        <v/>
      </c>
      <c r="I25" s="435" t="str">
        <f>IF(D25="","",VLOOKUP(B25,Data!$B$5:$M$503,12,FALSE))</f>
        <v/>
      </c>
      <c r="J25" s="424"/>
      <c r="K25" s="434" t="str">
        <f>IF(D25="","",VLOOKUP(B25,Data!$B$5:$E$503,4,FALSE)*D25)</f>
        <v/>
      </c>
      <c r="L25" s="434" t="str">
        <f>IF(D25="","",VLOOKUP(B25,Data!$B$5:$F$503,5,FALSE)*D25)</f>
        <v/>
      </c>
      <c r="M25" s="433"/>
      <c r="N25" s="432"/>
      <c r="O25" s="431"/>
      <c r="P25" s="429"/>
      <c r="Q25" s="431"/>
      <c r="R25" s="431"/>
      <c r="S25" s="429"/>
      <c r="T25" s="430"/>
      <c r="U25" s="429"/>
      <c r="V25" s="428" t="str">
        <f>IF(D25="","",VLOOKUP(B25,Data!$B$5:$J$503,9,FALSE)*D25)</f>
        <v/>
      </c>
      <c r="X25" s="499"/>
      <c r="Y25" s="499"/>
      <c r="Z25" s="499"/>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25</v>
      </c>
      <c r="E29" s="333"/>
      <c r="F29" s="410"/>
      <c r="G29" s="558">
        <f>SUM(G18:G26)</f>
        <v>55926.559999999998</v>
      </c>
      <c r="H29" s="330"/>
      <c r="I29" s="330"/>
      <c r="J29" s="330"/>
      <c r="K29" s="558">
        <f>SUM(K18:K27)</f>
        <v>5870</v>
      </c>
      <c r="L29" s="558">
        <f>SUM(L18:L27)</f>
        <v>5287</v>
      </c>
      <c r="M29" s="410">
        <f>SUM(M16:M28)</f>
        <v>0</v>
      </c>
      <c r="N29" s="410">
        <f>SUM(N18:N26)</f>
        <v>0</v>
      </c>
      <c r="O29" s="410">
        <f>SUM(O16:O28)</f>
        <v>0</v>
      </c>
      <c r="P29" s="410"/>
      <c r="Q29" s="410"/>
      <c r="R29" s="410"/>
      <c r="S29" s="410"/>
      <c r="T29" s="410">
        <f>SUM(T18:T26)</f>
        <v>0</v>
      </c>
      <c r="U29" s="410">
        <f>SUM(U16:U28)</f>
        <v>0</v>
      </c>
      <c r="V29" s="559">
        <f>SUM(V18:V27)</f>
        <v>32.444000000000003</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1006</v>
      </c>
      <c r="G37" s="617"/>
      <c r="H37" s="616" t="s">
        <v>1005</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BBA0-0768-42C8-93A3-252F0BB15693}">
  <dimension ref="A1:Z47"/>
  <sheetViews>
    <sheetView zoomScale="70" zoomScaleNormal="70" zoomScaleSheetLayoutView="75" workbookViewId="0">
      <selection activeCell="B21" sqref="B21"/>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66"/>
      <c r="I10" s="567"/>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1004</v>
      </c>
      <c r="C18" s="427" t="str">
        <f>IF(D18="","",VLOOKUP(B18,Data!$B$5:$L$503,2,FALSE))</f>
        <v/>
      </c>
      <c r="D18" s="348"/>
      <c r="E18" s="357"/>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289</v>
      </c>
      <c r="C19" s="437" t="str">
        <f>IF(D19="","",VLOOKUP(B19,Data!$B$5:$L$503,2,FALSE))</f>
        <v>WW86950</v>
      </c>
      <c r="D19" s="356">
        <v>42</v>
      </c>
      <c r="E19" s="357" t="s">
        <v>518</v>
      </c>
      <c r="F19" s="434">
        <f>IF(D19="","",VLOOKUP(B19,Data!$B$5:$L$503,11,FALSE))</f>
        <v>2010.68</v>
      </c>
      <c r="G19" s="436">
        <f t="shared" si="0"/>
        <v>84448.56</v>
      </c>
      <c r="H19" s="435" t="str">
        <f>IF(D19="","",VLOOKUP(B19,Data!$B$5:$D$503,3,FALSE))</f>
        <v>C/T</v>
      </c>
      <c r="I19" s="435" t="str">
        <f>IF(D19="","",VLOOKUP(B19,Data!$B$5:$M$503,12,FALSE))</f>
        <v>Indonesia</v>
      </c>
      <c r="J19" s="424" t="s">
        <v>1003</v>
      </c>
      <c r="K19" s="434">
        <f>IF(D19="","",VLOOKUP(B19,Data!$B$5:$E$503,4,FALSE)*D19)</f>
        <v>9030</v>
      </c>
      <c r="L19" s="434">
        <f>IF(D19="","",VLOOKUP(B19,Data!$B$5:$F$503,5,FALSE)*D19)</f>
        <v>8148</v>
      </c>
      <c r="M19" s="433"/>
      <c r="N19" s="432"/>
      <c r="O19" s="431"/>
      <c r="P19" s="429"/>
      <c r="Q19" s="431"/>
      <c r="R19" s="431"/>
      <c r="S19" s="429"/>
      <c r="T19" s="430"/>
      <c r="U19" s="429"/>
      <c r="V19" s="428">
        <f>IF(D19="","",VLOOKUP(B19,Data!$B$5:$J$503,9,FALSE)*D19)</f>
        <v>49.77</v>
      </c>
      <c r="X19" s="499"/>
      <c r="Y19" s="499"/>
      <c r="Z19" s="499"/>
    </row>
    <row r="20" spans="1:26" s="329" customFormat="1" ht="21.75" customHeight="1">
      <c r="A20" s="366"/>
      <c r="B20" s="364" t="s">
        <v>90</v>
      </c>
      <c r="C20" s="437" t="str">
        <f>IF(D20="","",VLOOKUP(B20,Data!$B$5:$L$503,2,FALSE))</f>
        <v>ZU14100</v>
      </c>
      <c r="D20" s="356">
        <v>4</v>
      </c>
      <c r="E20" s="357"/>
      <c r="F20" s="434">
        <f>IF(D20="","",VLOOKUP(B20,Data!$B$5:$L$503,11,FALSE))</f>
        <v>2139.33</v>
      </c>
      <c r="G20" s="436">
        <f t="shared" si="0"/>
        <v>8557.32</v>
      </c>
      <c r="H20" s="435" t="str">
        <f>IF(D20="","",VLOOKUP(B20,Data!$B$5:$D$503,3,FALSE))</f>
        <v>C/T</v>
      </c>
      <c r="I20" s="435" t="str">
        <f>IF(D20="","",VLOOKUP(B20,Data!$B$5:$M$503,12,FALSE))</f>
        <v>Indonesia</v>
      </c>
      <c r="J20" s="424" t="s">
        <v>1003</v>
      </c>
      <c r="K20" s="434">
        <f>IF(D20="","",VLOOKUP(B20,Data!$B$5:$E$503,4,FALSE)*D20)</f>
        <v>860</v>
      </c>
      <c r="L20" s="434">
        <f>IF(D20="","",VLOOKUP(B20,Data!$B$5:$F$503,5,FALSE)*D20)</f>
        <v>776</v>
      </c>
      <c r="M20" s="433"/>
      <c r="N20" s="432"/>
      <c r="O20" s="431"/>
      <c r="P20" s="429"/>
      <c r="Q20" s="431"/>
      <c r="R20" s="431"/>
      <c r="S20" s="429"/>
      <c r="T20" s="430"/>
      <c r="U20" s="429"/>
      <c r="V20" s="428">
        <f>IF(D20="","",VLOOKUP(B20,Data!$B$5:$J$503,9,FALSE)*D20)</f>
        <v>4.74</v>
      </c>
      <c r="X20" s="499"/>
      <c r="Y20" s="499"/>
      <c r="Z20" s="499"/>
    </row>
    <row r="21" spans="1:26" s="329" customFormat="1" ht="21.75" customHeight="1">
      <c r="A21" s="366"/>
      <c r="B21" s="364" t="s">
        <v>358</v>
      </c>
      <c r="C21" s="437" t="str">
        <f>IF(D21="","",VLOOKUP(B21,Data!$B$5:$L$503,2,FALSE))</f>
        <v>WW38330</v>
      </c>
      <c r="D21" s="356">
        <v>1</v>
      </c>
      <c r="E21" s="357" t="s">
        <v>895</v>
      </c>
      <c r="F21" s="434">
        <f>IF(D21="","",VLOOKUP(B21,Data!$B$5:$L$503,11,FALSE))</f>
        <v>4271.01</v>
      </c>
      <c r="G21" s="436">
        <f t="shared" si="0"/>
        <v>4271.01</v>
      </c>
      <c r="H21" s="435" t="str">
        <f>IF(D21="","",VLOOKUP(B21,Data!$B$5:$D$503,3,FALSE))</f>
        <v>C/T</v>
      </c>
      <c r="I21" s="435" t="str">
        <f>IF(D21="","",VLOOKUP(B21,Data!$B$5:$M$503,12,FALSE))</f>
        <v>Indonesia</v>
      </c>
      <c r="J21" s="424" t="s">
        <v>1003</v>
      </c>
      <c r="K21" s="434">
        <f>IF(D21="","",VLOOKUP(B21,Data!$B$5:$E$503,4,FALSE)*D21)</f>
        <v>298</v>
      </c>
      <c r="L21" s="434">
        <f>IF(D21="","",VLOOKUP(B21,Data!$B$5:$F$503,5,FALSE)*D21)</f>
        <v>262</v>
      </c>
      <c r="M21" s="433"/>
      <c r="N21" s="432"/>
      <c r="O21" s="431"/>
      <c r="P21" s="429"/>
      <c r="Q21" s="431"/>
      <c r="R21" s="431"/>
      <c r="S21" s="429"/>
      <c r="T21" s="430"/>
      <c r="U21" s="429"/>
      <c r="V21" s="428">
        <f>IF(D21="","",VLOOKUP(B21,Data!$B$5:$J$503,9,FALSE)*D21)</f>
        <v>1.534</v>
      </c>
      <c r="X21" s="499"/>
      <c r="Y21" s="499"/>
      <c r="Z21" s="499"/>
    </row>
    <row r="22" spans="1:26" s="329" customFormat="1" ht="21.75" customHeight="1">
      <c r="A22" s="366"/>
      <c r="B22" s="364"/>
      <c r="C22" s="437" t="str">
        <f>IF(D22="","",VLOOKUP(B22,Data!$B$5:$L$503,2,FALSE))</f>
        <v/>
      </c>
      <c r="D22" s="356"/>
      <c r="E22" s="357"/>
      <c r="F22" s="434" t="str">
        <f>IF(D22="","",VLOOKUP(B22,Data!$B$5:$L$503,11,FALSE))</f>
        <v/>
      </c>
      <c r="G22" s="436" t="str">
        <f t="shared" si="0"/>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364"/>
      <c r="C23" s="437" t="str">
        <f>IF(D23="","",VLOOKUP(B23,Data!$B$5:$L$503,2,FALSE))</f>
        <v/>
      </c>
      <c r="D23" s="356"/>
      <c r="E23" s="365" t="s">
        <v>523</v>
      </c>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75" customHeight="1">
      <c r="A24" s="366"/>
      <c r="B24" s="364"/>
      <c r="C24" s="437" t="str">
        <f>IF(D24="","",VLOOKUP(B24,Data!$B$5:$L$503,2,FALSE))</f>
        <v/>
      </c>
      <c r="D24" s="356"/>
      <c r="E24" s="357"/>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47</v>
      </c>
      <c r="E27" s="333"/>
      <c r="F27" s="410"/>
      <c r="G27" s="558">
        <f>SUM(G18:G24)</f>
        <v>97276.89</v>
      </c>
      <c r="H27" s="330"/>
      <c r="I27" s="330"/>
      <c r="J27" s="330"/>
      <c r="K27" s="558">
        <f>SUM(K18:K25)</f>
        <v>10188</v>
      </c>
      <c r="L27" s="558">
        <f>SUM(L18:L25)</f>
        <v>9186</v>
      </c>
      <c r="M27" s="410">
        <f>SUM(M16:M26)</f>
        <v>0</v>
      </c>
      <c r="N27" s="410">
        <f>SUM(N18:N24)</f>
        <v>0</v>
      </c>
      <c r="O27" s="410">
        <f>SUM(O16:O26)</f>
        <v>0</v>
      </c>
      <c r="P27" s="410"/>
      <c r="Q27" s="410"/>
      <c r="R27" s="410"/>
      <c r="S27" s="410"/>
      <c r="T27" s="410">
        <f>SUM(T18:T24)</f>
        <v>0</v>
      </c>
      <c r="U27" s="410">
        <f>SUM(U16:U26)</f>
        <v>0</v>
      </c>
      <c r="V27" s="559">
        <f>SUM(V18:V25)</f>
        <v>56.044000000000004</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16" t="s">
        <v>1008</v>
      </c>
      <c r="G35" s="617"/>
      <c r="H35" s="616" t="s">
        <v>1007</v>
      </c>
      <c r="I35" s="617"/>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5F9F-4CBE-40A4-B753-54D8BACC3977}">
  <dimension ref="A1:Z49"/>
  <sheetViews>
    <sheetView topLeftCell="A16" zoomScale="85" zoomScaleNormal="85" zoomScaleSheetLayoutView="75" workbookViewId="0">
      <selection activeCell="B18" sqref="B18"/>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68"/>
      <c r="I10" s="569"/>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991</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291</v>
      </c>
      <c r="C19" s="437" t="str">
        <f>IF(D19="","",VLOOKUP(B19,Data!$B$5:$L$503,2,FALSE))</f>
        <v>WW86960</v>
      </c>
      <c r="D19" s="356">
        <v>3</v>
      </c>
      <c r="E19" s="357" t="s">
        <v>518</v>
      </c>
      <c r="F19" s="434">
        <f>IF(D19="","",VLOOKUP(B19,Data!$B$5:$L$503,11,FALSE))</f>
        <v>2173.38</v>
      </c>
      <c r="G19" s="436">
        <f t="shared" si="0"/>
        <v>6520.14</v>
      </c>
      <c r="H19" s="435" t="str">
        <f>IF(D19="","",VLOOKUP(B19,Data!$B$5:$D$503,3,FALSE))</f>
        <v>C/T</v>
      </c>
      <c r="I19" s="435" t="str">
        <f>IF(D19="","",VLOOKUP(B19,Data!$B$5:$M$503,12,FALSE))</f>
        <v>Indonesia</v>
      </c>
      <c r="J19" s="424" t="s">
        <v>990</v>
      </c>
      <c r="K19" s="434">
        <f>IF(D19="","",VLOOKUP(B19,Data!$B$5:$E$503,4,FALSE)*D19)</f>
        <v>786</v>
      </c>
      <c r="L19" s="434">
        <f>IF(D19="","",VLOOKUP(B19,Data!$B$5:$F$503,5,FALSE)*D19)</f>
        <v>711</v>
      </c>
      <c r="M19" s="433"/>
      <c r="N19" s="432"/>
      <c r="O19" s="431"/>
      <c r="P19" s="429"/>
      <c r="Q19" s="431"/>
      <c r="R19" s="431"/>
      <c r="S19" s="429"/>
      <c r="T19" s="430"/>
      <c r="U19" s="429"/>
      <c r="V19" s="428">
        <f>IF(D19="","",VLOOKUP(B19,Data!$B$5:$J$503,9,FALSE)*D19)</f>
        <v>4.4640000000000004</v>
      </c>
      <c r="X19" s="499"/>
      <c r="Y19" s="499"/>
      <c r="Z19" s="499"/>
    </row>
    <row r="20" spans="1:26" s="329" customFormat="1" ht="21" customHeight="1">
      <c r="A20" s="349"/>
      <c r="B20" s="250" t="s">
        <v>1004</v>
      </c>
      <c r="C20" s="427" t="str">
        <f>IF(D20="","",VLOOKUP(B20,Data!$B$5:$L$503,2,FALSE))</f>
        <v/>
      </c>
      <c r="D20" s="348"/>
      <c r="E20" s="357"/>
      <c r="F20" s="423" t="str">
        <f>IF(D20="","",VLOOKUP(B20,Data!$B$5:$L$503,11,FALSE))</f>
        <v/>
      </c>
      <c r="G20" s="426" t="str">
        <f t="shared" ref="G20:G21" si="1">IF(D20&gt;0,D20*F20,"-")</f>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v>2</v>
      </c>
      <c r="B21" s="364" t="s">
        <v>289</v>
      </c>
      <c r="C21" s="437" t="str">
        <f>IF(D21="","",VLOOKUP(B21,Data!$B$5:$L$503,2,FALSE))</f>
        <v>WW86950</v>
      </c>
      <c r="D21" s="356">
        <v>19</v>
      </c>
      <c r="E21" s="357" t="s">
        <v>895</v>
      </c>
      <c r="F21" s="434">
        <f>IF(D21="","",VLOOKUP(B21,Data!$B$5:$L$503,11,FALSE))</f>
        <v>2010.68</v>
      </c>
      <c r="G21" s="436">
        <f t="shared" si="1"/>
        <v>38202.92</v>
      </c>
      <c r="H21" s="435" t="str">
        <f>IF(D21="","",VLOOKUP(B21,Data!$B$5:$D$503,3,FALSE))</f>
        <v>C/T</v>
      </c>
      <c r="I21" s="435" t="str">
        <f>IF(D21="","",VLOOKUP(B21,Data!$B$5:$M$503,12,FALSE))</f>
        <v>Indonesia</v>
      </c>
      <c r="J21" s="424" t="s">
        <v>1003</v>
      </c>
      <c r="K21" s="434">
        <f>IF(D21="","",VLOOKUP(B21,Data!$B$5:$E$503,4,FALSE)*D21)</f>
        <v>4085</v>
      </c>
      <c r="L21" s="434">
        <f>IF(D21="","",VLOOKUP(B21,Data!$B$5:$F$503,5,FALSE)*D21)</f>
        <v>3686</v>
      </c>
      <c r="M21" s="433"/>
      <c r="N21" s="432"/>
      <c r="O21" s="431"/>
      <c r="P21" s="429"/>
      <c r="Q21" s="431"/>
      <c r="R21" s="431"/>
      <c r="S21" s="429"/>
      <c r="T21" s="430"/>
      <c r="U21" s="429"/>
      <c r="V21" s="428">
        <f>IF(D21="","",VLOOKUP(B21,Data!$B$5:$J$503,9,FALSE)*D21)</f>
        <v>22.515000000000001</v>
      </c>
      <c r="X21" s="499"/>
      <c r="Y21" s="499"/>
      <c r="Z21" s="499"/>
    </row>
    <row r="22" spans="1:26" s="329" customFormat="1" ht="21.75" customHeight="1">
      <c r="A22" s="366">
        <v>3</v>
      </c>
      <c r="B22" s="364" t="s">
        <v>291</v>
      </c>
      <c r="C22" s="437" t="str">
        <f>IF(D22="","",VLOOKUP(B22,Data!$B$5:$L$503,2,FALSE))</f>
        <v>WW86960</v>
      </c>
      <c r="D22" s="356">
        <v>3</v>
      </c>
      <c r="E22" s="357"/>
      <c r="F22" s="434">
        <f>IF(D22="","",VLOOKUP(B22,Data!$B$5:$L$503,11,FALSE))</f>
        <v>2173.38</v>
      </c>
      <c r="G22" s="436">
        <f t="shared" si="0"/>
        <v>6520.14</v>
      </c>
      <c r="H22" s="435" t="str">
        <f>IF(D22="","",VLOOKUP(B22,Data!$B$5:$D$503,3,FALSE))</f>
        <v>C/T</v>
      </c>
      <c r="I22" s="435" t="str">
        <f>IF(D22="","",VLOOKUP(B22,Data!$B$5:$M$503,12,FALSE))</f>
        <v>Indonesia</v>
      </c>
      <c r="J22" s="424" t="s">
        <v>1003</v>
      </c>
      <c r="K22" s="434">
        <f>IF(D22="","",VLOOKUP(B22,Data!$B$5:$E$503,4,FALSE)*D22)</f>
        <v>786</v>
      </c>
      <c r="L22" s="434">
        <f>IF(D22="","",VLOOKUP(B22,Data!$B$5:$F$503,5,FALSE)*D22)</f>
        <v>711</v>
      </c>
      <c r="M22" s="433"/>
      <c r="N22" s="432"/>
      <c r="O22" s="431"/>
      <c r="P22" s="429"/>
      <c r="Q22" s="431"/>
      <c r="R22" s="431"/>
      <c r="S22" s="429"/>
      <c r="T22" s="430"/>
      <c r="U22" s="429"/>
      <c r="V22" s="428">
        <f>IF(D22="","",VLOOKUP(B22,Data!$B$5:$J$503,9,FALSE)*D22)</f>
        <v>4.4640000000000004</v>
      </c>
      <c r="X22" s="499"/>
      <c r="Y22" s="499"/>
      <c r="Z22" s="499"/>
    </row>
    <row r="23" spans="1:26" s="329" customFormat="1" ht="21" customHeight="1">
      <c r="A23" s="349"/>
      <c r="B23" s="250" t="s">
        <v>1011</v>
      </c>
      <c r="C23" s="427" t="str">
        <f>IF(D23="","",VLOOKUP(B23,Data!$B$5:$L$503,2,FALSE))</f>
        <v/>
      </c>
      <c r="D23" s="348"/>
      <c r="E23" s="365" t="s">
        <v>523</v>
      </c>
      <c r="F23" s="423" t="str">
        <f>IF(D23="","",VLOOKUP(B23,Data!$B$5:$L$503,11,FALSE))</f>
        <v/>
      </c>
      <c r="G23" s="426" t="str">
        <f t="shared" si="0"/>
        <v>-</v>
      </c>
      <c r="H23" s="425" t="str">
        <f>IF(D23="","",VLOOKUP(B23,Data!$B$5:$D$503,3,FALSE))</f>
        <v/>
      </c>
      <c r="I23" s="425" t="str">
        <f>IF(D23="","",VLOOKUP(B23,Data!$B$5:$M$503,12,FALSE))</f>
        <v/>
      </c>
      <c r="J23" s="438"/>
      <c r="K23" s="423" t="str">
        <f>IF(D23="","",VLOOKUP(B23,Data!$B$5:$E$503,4,FALSE)*D23)</f>
        <v/>
      </c>
      <c r="L23" s="423" t="str">
        <f>IF(D23="","",VLOOKUP(B23,Data!$B$5:$F$503,5,FALSE)*D23)</f>
        <v/>
      </c>
      <c r="M23" s="422"/>
      <c r="N23" s="421"/>
      <c r="O23" s="420"/>
      <c r="P23" s="418"/>
      <c r="Q23" s="420"/>
      <c r="R23" s="420"/>
      <c r="S23" s="418"/>
      <c r="T23" s="419"/>
      <c r="U23" s="418"/>
      <c r="V23" s="417" t="str">
        <f>IF(D23="","",VLOOKUP(B23,Data!$B$5:$J$503,9,FALSE)*D23)</f>
        <v/>
      </c>
    </row>
    <row r="24" spans="1:26" s="329" customFormat="1" ht="21.75" customHeight="1">
      <c r="A24" s="366">
        <v>4</v>
      </c>
      <c r="B24" s="364" t="s">
        <v>358</v>
      </c>
      <c r="C24" s="437" t="str">
        <f>IF(D24="","",VLOOKUP(B24,Data!$B$5:$L$503,2,FALSE))</f>
        <v>WW38330</v>
      </c>
      <c r="D24" s="356">
        <v>3</v>
      </c>
      <c r="E24" s="365"/>
      <c r="F24" s="434">
        <f>IF(D24="","",VLOOKUP(B24,Data!$B$5:$L$503,11,FALSE))</f>
        <v>4271.01</v>
      </c>
      <c r="G24" s="436">
        <f t="shared" si="0"/>
        <v>12813.03</v>
      </c>
      <c r="H24" s="435" t="str">
        <f>IF(D24="","",VLOOKUP(B24,Data!$B$5:$D$503,3,FALSE))</f>
        <v>C/T</v>
      </c>
      <c r="I24" s="435" t="str">
        <f>IF(D24="","",VLOOKUP(B24,Data!$B$5:$M$503,12,FALSE))</f>
        <v>Indonesia</v>
      </c>
      <c r="J24" s="424" t="s">
        <v>1010</v>
      </c>
      <c r="K24" s="434">
        <f>IF(D24="","",VLOOKUP(B24,Data!$B$5:$E$503,4,FALSE)*D24)</f>
        <v>894</v>
      </c>
      <c r="L24" s="434">
        <f>IF(D24="","",VLOOKUP(B24,Data!$B$5:$F$503,5,FALSE)*D24)</f>
        <v>786</v>
      </c>
      <c r="M24" s="433"/>
      <c r="N24" s="432"/>
      <c r="O24" s="431"/>
      <c r="P24" s="429"/>
      <c r="Q24" s="431"/>
      <c r="R24" s="431"/>
      <c r="S24" s="429"/>
      <c r="T24" s="430"/>
      <c r="U24" s="429"/>
      <c r="V24" s="428">
        <f>IF(D24="","",VLOOKUP(B24,Data!$B$5:$J$503,9,FALSE)*D24)</f>
        <v>4.6020000000000003</v>
      </c>
      <c r="X24" s="499"/>
      <c r="Y24" s="499"/>
      <c r="Z24" s="499"/>
    </row>
    <row r="25" spans="1:26" s="329" customFormat="1" ht="21.75" customHeight="1">
      <c r="A25" s="366">
        <v>5</v>
      </c>
      <c r="B25" s="364" t="s">
        <v>289</v>
      </c>
      <c r="C25" s="437" t="str">
        <f>IF(D25="","",VLOOKUP(B25,Data!$B$5:$L$503,2,FALSE))</f>
        <v>WW86950</v>
      </c>
      <c r="D25" s="356">
        <v>7</v>
      </c>
      <c r="E25" s="365"/>
      <c r="F25" s="434">
        <f>IF(D25="","",VLOOKUP(B25,Data!$B$5:$L$503,11,FALSE))</f>
        <v>2010.68</v>
      </c>
      <c r="G25" s="436">
        <f t="shared" si="0"/>
        <v>14074.76</v>
      </c>
      <c r="H25" s="435" t="str">
        <f>IF(D25="","",VLOOKUP(B25,Data!$B$5:$D$503,3,FALSE))</f>
        <v>C/T</v>
      </c>
      <c r="I25" s="435" t="str">
        <f>IF(D25="","",VLOOKUP(B25,Data!$B$5:$M$503,12,FALSE))</f>
        <v>Indonesia</v>
      </c>
      <c r="J25" s="424" t="s">
        <v>1010</v>
      </c>
      <c r="K25" s="434">
        <f>IF(D25="","",VLOOKUP(B25,Data!$B$5:$E$503,4,FALSE)*D25)</f>
        <v>1505</v>
      </c>
      <c r="L25" s="434">
        <f>IF(D25="","",VLOOKUP(B25,Data!$B$5:$F$503,5,FALSE)*D25)</f>
        <v>1358</v>
      </c>
      <c r="M25" s="433"/>
      <c r="N25" s="432"/>
      <c r="O25" s="431"/>
      <c r="P25" s="429"/>
      <c r="Q25" s="431"/>
      <c r="R25" s="431"/>
      <c r="S25" s="429"/>
      <c r="T25" s="430"/>
      <c r="U25" s="429"/>
      <c r="V25" s="428">
        <f>IF(D25="","",VLOOKUP(B25,Data!$B$5:$J$503,9,FALSE)*D25)</f>
        <v>8.2949999999999999</v>
      </c>
      <c r="X25" s="499"/>
      <c r="Y25" s="499"/>
      <c r="Z25" s="499"/>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35</v>
      </c>
      <c r="E29" s="333"/>
      <c r="F29" s="410"/>
      <c r="G29" s="558">
        <f>SUM(G18:G26)</f>
        <v>78130.989999999991</v>
      </c>
      <c r="H29" s="330"/>
      <c r="I29" s="330"/>
      <c r="J29" s="330"/>
      <c r="K29" s="558">
        <f>SUM(K18:K27)</f>
        <v>8056</v>
      </c>
      <c r="L29" s="558">
        <f>SUM(L18:L27)</f>
        <v>7252</v>
      </c>
      <c r="M29" s="410">
        <f>SUM(M16:M28)</f>
        <v>0</v>
      </c>
      <c r="N29" s="410">
        <f>SUM(N18:N26)</f>
        <v>0</v>
      </c>
      <c r="O29" s="410">
        <f>SUM(O16:O28)</f>
        <v>0</v>
      </c>
      <c r="P29" s="410"/>
      <c r="Q29" s="410"/>
      <c r="R29" s="410"/>
      <c r="S29" s="410"/>
      <c r="T29" s="410">
        <f>SUM(T18:T26)</f>
        <v>0</v>
      </c>
      <c r="U29" s="410">
        <f>SUM(U16:U28)</f>
        <v>0</v>
      </c>
      <c r="V29" s="559">
        <f>SUM(V18:V27)</f>
        <v>44.34</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1009</v>
      </c>
      <c r="G37" s="617"/>
      <c r="H37" s="616" t="s">
        <v>1012</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FE774-FC2F-4E09-9B77-AA6219CE034D}">
  <dimension ref="A1:Z49"/>
  <sheetViews>
    <sheetView topLeftCell="A16" zoomScale="85" zoomScaleNormal="85" zoomScaleSheetLayoutView="75" workbookViewId="0">
      <selection activeCell="G21" sqref="G21"/>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70"/>
      <c r="I10" s="571"/>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1004</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364" t="s">
        <v>291</v>
      </c>
      <c r="C19" s="437" t="str">
        <f>IF(D19="","",VLOOKUP(B19,Data!$B$5:$L$503,2,FALSE))</f>
        <v>WW86960</v>
      </c>
      <c r="D19" s="356">
        <v>24</v>
      </c>
      <c r="E19" s="357" t="s">
        <v>518</v>
      </c>
      <c r="F19" s="434">
        <f>IF(D19="","",VLOOKUP(B19,Data!$B$5:$L$503,11,FALSE))</f>
        <v>2173.38</v>
      </c>
      <c r="G19" s="436">
        <f>IF(D19&gt;0,D19*F19,"-")</f>
        <v>52161.120000000003</v>
      </c>
      <c r="H19" s="435" t="str">
        <f>IF(D19="","",VLOOKUP(B19,Data!$B$5:$D$503,3,FALSE))</f>
        <v>C/T</v>
      </c>
      <c r="I19" s="435" t="str">
        <f>IF(D19="","",VLOOKUP(B19,Data!$B$5:$M$503,12,FALSE))</f>
        <v>Indonesia</v>
      </c>
      <c r="J19" s="424" t="s">
        <v>1003</v>
      </c>
      <c r="K19" s="434">
        <f>IF(D19="","",VLOOKUP(B19,Data!$B$5:$E$503,4,FALSE)*D19)</f>
        <v>6288</v>
      </c>
      <c r="L19" s="434">
        <f>IF(D19="","",VLOOKUP(B19,Data!$B$5:$F$503,5,FALSE)*D19)</f>
        <v>5688</v>
      </c>
      <c r="M19" s="433"/>
      <c r="N19" s="432"/>
      <c r="O19" s="431"/>
      <c r="P19" s="429"/>
      <c r="Q19" s="431"/>
      <c r="R19" s="431"/>
      <c r="S19" s="429"/>
      <c r="T19" s="430"/>
      <c r="U19" s="429"/>
      <c r="V19" s="428">
        <f>IF(D19="","",VLOOKUP(B19,Data!$B$5:$J$503,9,FALSE)*D19)</f>
        <v>35.712000000000003</v>
      </c>
      <c r="X19" s="499"/>
      <c r="Y19" s="499"/>
      <c r="Z19" s="499"/>
    </row>
    <row r="20" spans="1:26" s="329" customFormat="1" ht="21" customHeight="1">
      <c r="A20" s="349"/>
      <c r="B20" s="250" t="s">
        <v>1011</v>
      </c>
      <c r="C20" s="427" t="str">
        <f>IF(D20="","",VLOOKUP(B20,Data!$B$5:$L$503,2,FALSE))</f>
        <v/>
      </c>
      <c r="D20" s="348"/>
      <c r="E20" s="357"/>
      <c r="F20" s="423" t="str">
        <f>IF(D20="","",VLOOKUP(B20,Data!$B$5:$L$503,11,FALSE))</f>
        <v/>
      </c>
      <c r="G20" s="426" t="str">
        <f t="shared" ref="G20:G24" si="1">IF(D20&gt;0,D20*F20,"-")</f>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v>2</v>
      </c>
      <c r="B21" s="364" t="s">
        <v>358</v>
      </c>
      <c r="C21" s="437" t="str">
        <f>IF(D21="","",VLOOKUP(B21,Data!$B$5:$L$503,2,FALSE))</f>
        <v>WW38330</v>
      </c>
      <c r="D21" s="356">
        <v>1</v>
      </c>
      <c r="E21" s="357" t="s">
        <v>895</v>
      </c>
      <c r="F21" s="434">
        <f>IF(D21="","",VLOOKUP(B21,Data!$B$5:$L$503,11,FALSE))</f>
        <v>4271.01</v>
      </c>
      <c r="G21" s="436">
        <f t="shared" si="1"/>
        <v>4271.01</v>
      </c>
      <c r="H21" s="435" t="str">
        <f>IF(D21="","",VLOOKUP(B21,Data!$B$5:$D$503,3,FALSE))</f>
        <v>C/T</v>
      </c>
      <c r="I21" s="435" t="str">
        <f>IF(D21="","",VLOOKUP(B21,Data!$B$5:$M$503,12,FALSE))</f>
        <v>Indonesia</v>
      </c>
      <c r="J21" s="424" t="s">
        <v>1010</v>
      </c>
      <c r="K21" s="434">
        <f>IF(D21="","",VLOOKUP(B21,Data!$B$5:$E$503,4,FALSE)*D21)</f>
        <v>298</v>
      </c>
      <c r="L21" s="434">
        <f>IF(D21="","",VLOOKUP(B21,Data!$B$5:$F$503,5,FALSE)*D21)</f>
        <v>262</v>
      </c>
      <c r="M21" s="433"/>
      <c r="N21" s="432"/>
      <c r="O21" s="431"/>
      <c r="P21" s="429"/>
      <c r="Q21" s="431"/>
      <c r="R21" s="431"/>
      <c r="S21" s="429"/>
      <c r="T21" s="430"/>
      <c r="U21" s="429"/>
      <c r="V21" s="428">
        <f>IF(D21="","",VLOOKUP(B21,Data!$B$5:$J$503,9,FALSE)*D21)</f>
        <v>1.534</v>
      </c>
      <c r="X21" s="499"/>
      <c r="Y21" s="499"/>
      <c r="Z21" s="499"/>
    </row>
    <row r="22" spans="1:26" s="329" customFormat="1" ht="21" customHeight="1">
      <c r="A22" s="366">
        <v>3</v>
      </c>
      <c r="B22" s="574" t="s">
        <v>289</v>
      </c>
      <c r="C22" s="427" t="str">
        <f>IF(D22="","",VLOOKUP(B22,Data!$B$5:$L$503,2,FALSE))</f>
        <v>WW86950</v>
      </c>
      <c r="D22" s="348">
        <v>30</v>
      </c>
      <c r="E22" s="357"/>
      <c r="F22" s="423">
        <f>IF(D22="","",VLOOKUP(B22,Data!$B$5:$L$503,11,FALSE))</f>
        <v>2010.68</v>
      </c>
      <c r="G22" s="426">
        <f t="shared" si="1"/>
        <v>60320.4</v>
      </c>
      <c r="H22" s="425" t="str">
        <f>IF(D22="","",VLOOKUP(B22,Data!$B$5:$D$503,3,FALSE))</f>
        <v>C/T</v>
      </c>
      <c r="I22" s="425" t="str">
        <f>IF(D22="","",VLOOKUP(B22,Data!$B$5:$M$503,12,FALSE))</f>
        <v>Indonesia</v>
      </c>
      <c r="J22" s="424" t="s">
        <v>1010</v>
      </c>
      <c r="K22" s="423">
        <f>IF(D22="","",VLOOKUP(B22,Data!$B$5:$E$503,4,FALSE)*D22)</f>
        <v>6450</v>
      </c>
      <c r="L22" s="423">
        <f>IF(D22="","",VLOOKUP(B22,Data!$B$5:$F$503,5,FALSE)*D22)</f>
        <v>5820</v>
      </c>
      <c r="M22" s="422"/>
      <c r="N22" s="421"/>
      <c r="O22" s="420"/>
      <c r="P22" s="418"/>
      <c r="Q22" s="420"/>
      <c r="R22" s="420"/>
      <c r="S22" s="418"/>
      <c r="T22" s="419"/>
      <c r="U22" s="418"/>
      <c r="V22" s="417">
        <f>IF(D22="","",VLOOKUP(B22,Data!$B$5:$J$503,9,FALSE)*D22)</f>
        <v>35.550000000000004</v>
      </c>
    </row>
    <row r="23" spans="1:26" s="329" customFormat="1" ht="21.75" customHeight="1">
      <c r="A23" s="366">
        <v>4</v>
      </c>
      <c r="B23" s="364" t="s">
        <v>89</v>
      </c>
      <c r="C23" s="437" t="str">
        <f>IF(D23="","",VLOOKUP(B23,Data!$B$5:$L$503,2,FALSE))</f>
        <v>ZU14120</v>
      </c>
      <c r="D23" s="356">
        <v>1</v>
      </c>
      <c r="E23" s="365" t="s">
        <v>906</v>
      </c>
      <c r="F23" s="434">
        <f>IF(D23="","",VLOOKUP(B23,Data!$B$5:$L$503,11,FALSE))</f>
        <v>2435.66</v>
      </c>
      <c r="G23" s="436">
        <f t="shared" si="1"/>
        <v>2435.66</v>
      </c>
      <c r="H23" s="435" t="str">
        <f>IF(D23="","",VLOOKUP(B23,Data!$B$5:$D$503,3,FALSE))</f>
        <v>C/T</v>
      </c>
      <c r="I23" s="435" t="str">
        <f>IF(D23="","",VLOOKUP(B23,Data!$B$5:$M$503,12,FALSE))</f>
        <v>Indonesia</v>
      </c>
      <c r="J23" s="424" t="s">
        <v>1010</v>
      </c>
      <c r="K23" s="434">
        <f>IF(D23="","",VLOOKUP(B23,Data!$B$5:$E$503,4,FALSE)*D23)</f>
        <v>215</v>
      </c>
      <c r="L23" s="434">
        <f>IF(D23="","",VLOOKUP(B23,Data!$B$5:$F$503,5,FALSE)*D23)</f>
        <v>194</v>
      </c>
      <c r="M23" s="433"/>
      <c r="N23" s="432"/>
      <c r="O23" s="431"/>
      <c r="P23" s="429"/>
      <c r="Q23" s="431"/>
      <c r="R23" s="431"/>
      <c r="S23" s="429"/>
      <c r="T23" s="430"/>
      <c r="U23" s="429"/>
      <c r="V23" s="428">
        <f>IF(D23="","",VLOOKUP(B23,Data!$B$5:$J$503,9,FALSE)*D23)</f>
        <v>1.1850000000000001</v>
      </c>
      <c r="X23" s="499"/>
      <c r="Y23" s="499"/>
      <c r="Z23" s="499"/>
    </row>
    <row r="24" spans="1:26" s="329" customFormat="1" ht="21.75" customHeight="1">
      <c r="A24" s="366">
        <v>5</v>
      </c>
      <c r="B24" s="364" t="s">
        <v>291</v>
      </c>
      <c r="C24" s="437" t="str">
        <f>IF(D24="","",VLOOKUP(B24,Data!$B$5:$L$503,2,FALSE))</f>
        <v>WW86960</v>
      </c>
      <c r="D24" s="356">
        <v>14</v>
      </c>
      <c r="E24" s="357"/>
      <c r="F24" s="434">
        <f>IF(D24="","",VLOOKUP(B24,Data!$B$5:$L$503,11,FALSE))</f>
        <v>2173.38</v>
      </c>
      <c r="G24" s="436">
        <f t="shared" si="1"/>
        <v>30427.32</v>
      </c>
      <c r="H24" s="435" t="str">
        <f>IF(D24="","",VLOOKUP(B24,Data!$B$5:$D$503,3,FALSE))</f>
        <v>C/T</v>
      </c>
      <c r="I24" s="435" t="str">
        <f>IF(D24="","",VLOOKUP(B24,Data!$B$5:$M$503,12,FALSE))</f>
        <v>Indonesia</v>
      </c>
      <c r="J24" s="424" t="s">
        <v>1010</v>
      </c>
      <c r="K24" s="434">
        <f>IF(D24="","",VLOOKUP(B24,Data!$B$5:$E$503,4,FALSE)*D24)</f>
        <v>3668</v>
      </c>
      <c r="L24" s="434">
        <f>IF(D24="","",VLOOKUP(B24,Data!$B$5:$F$503,5,FALSE)*D24)</f>
        <v>3318</v>
      </c>
      <c r="M24" s="433"/>
      <c r="N24" s="432"/>
      <c r="O24" s="431"/>
      <c r="P24" s="429"/>
      <c r="Q24" s="431"/>
      <c r="R24" s="431"/>
      <c r="S24" s="429"/>
      <c r="T24" s="430"/>
      <c r="U24" s="429"/>
      <c r="V24" s="428">
        <f>IF(D24="","",VLOOKUP(B24,Data!$B$5:$J$503,9,FALSE)*D24)</f>
        <v>20.832000000000001</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70</v>
      </c>
      <c r="E29" s="333"/>
      <c r="F29" s="410"/>
      <c r="G29" s="558">
        <f>SUM(G18:G26)</f>
        <v>149615.51</v>
      </c>
      <c r="H29" s="330"/>
      <c r="I29" s="330"/>
      <c r="J29" s="330"/>
      <c r="K29" s="558">
        <f>SUM(K18:K27)</f>
        <v>16919</v>
      </c>
      <c r="L29" s="558">
        <f>SUM(L18:L27)</f>
        <v>15282</v>
      </c>
      <c r="M29" s="410">
        <f>SUM(M16:M28)</f>
        <v>0</v>
      </c>
      <c r="N29" s="410">
        <f>SUM(N18:N26)</f>
        <v>0</v>
      </c>
      <c r="O29" s="410">
        <f>SUM(O16:O28)</f>
        <v>0</v>
      </c>
      <c r="P29" s="410"/>
      <c r="Q29" s="410"/>
      <c r="R29" s="410"/>
      <c r="S29" s="410"/>
      <c r="T29" s="410">
        <f>SUM(T18:T26)</f>
        <v>0</v>
      </c>
      <c r="U29" s="410">
        <f>SUM(U16:U28)</f>
        <v>0</v>
      </c>
      <c r="V29" s="559">
        <f>SUM(V18:V27)</f>
        <v>94.813000000000017</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1013</v>
      </c>
      <c r="G37" s="617"/>
      <c r="H37" s="616" t="s">
        <v>1014</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8"/>
  <sheetViews>
    <sheetView zoomScale="70" zoomScaleNormal="70" zoomScaleSheetLayoutView="75" workbookViewId="0">
      <selection activeCell="A19" sqref="A19:A22"/>
    </sheetView>
  </sheetViews>
  <sheetFormatPr defaultColWidth="9.1796875" defaultRowHeight="12.5"/>
  <cols>
    <col min="1" max="1" width="8.81640625" style="276" customWidth="1"/>
    <col min="2" max="2" width="33.36328125" style="276" customWidth="1"/>
    <col min="3" max="3" width="16.453125" style="276" bestFit="1" customWidth="1"/>
    <col min="4" max="4" width="9.453125" style="277" customWidth="1"/>
    <col min="5" max="5" width="12.453125" style="276" customWidth="1"/>
    <col min="6" max="7" width="16.1796875" style="146" customWidth="1"/>
    <col min="8" max="8" width="7.453125" style="276" customWidth="1"/>
    <col min="9" max="9" width="14.1796875" style="276" customWidth="1"/>
    <col min="10" max="10" width="11.1796875" style="276" customWidth="1"/>
    <col min="11" max="11" width="15.81640625" style="146" customWidth="1"/>
    <col min="12" max="12" width="14.81640625" style="146" customWidth="1"/>
    <col min="13" max="13" width="0.1796875" style="276" customWidth="1"/>
    <col min="14" max="14" width="2.6328125" style="276" customWidth="1"/>
    <col min="15" max="20" width="1.81640625" style="276" customWidth="1"/>
    <col min="21" max="21" width="9.1796875" style="276" customWidth="1"/>
    <col min="22" max="22" width="11.81640625" style="147"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54"/>
      <c r="G3" s="54"/>
      <c r="H3" s="278"/>
      <c r="I3" s="278"/>
      <c r="J3" s="278"/>
      <c r="K3" s="54"/>
      <c r="L3" s="54"/>
      <c r="M3" s="278"/>
      <c r="N3" s="278"/>
      <c r="O3" s="278"/>
      <c r="P3" s="278"/>
      <c r="Q3" s="278"/>
      <c r="R3" s="278"/>
      <c r="S3" s="278"/>
      <c r="T3" s="278"/>
      <c r="U3" s="278"/>
      <c r="V3" s="7"/>
    </row>
    <row r="4" spans="1:22" ht="3.75" customHeight="1"/>
    <row r="5" spans="1:22">
      <c r="A5" s="276" t="s">
        <v>497</v>
      </c>
      <c r="H5" s="280" t="s">
        <v>42</v>
      </c>
      <c r="I5" s="281">
        <f ca="1">TODAY()</f>
        <v>44824</v>
      </c>
      <c r="J5" s="281"/>
      <c r="K5" s="148"/>
      <c r="L5" s="149"/>
      <c r="M5" s="280"/>
      <c r="N5" s="280"/>
      <c r="O5" s="280"/>
      <c r="P5" s="280"/>
      <c r="Q5" s="280"/>
      <c r="R5" s="280"/>
      <c r="S5" s="280"/>
      <c r="T5" s="280"/>
      <c r="U5" s="280"/>
    </row>
    <row r="6" spans="1:22" ht="13">
      <c r="A6" s="282" t="s">
        <v>43</v>
      </c>
      <c r="B6" s="283"/>
      <c r="C6" s="284"/>
      <c r="D6" s="285"/>
      <c r="E6" s="283"/>
      <c r="F6" s="68" t="s">
        <v>44</v>
      </c>
      <c r="G6" s="61"/>
      <c r="H6" s="286" t="s">
        <v>45</v>
      </c>
      <c r="I6" s="287"/>
      <c r="J6" s="288"/>
      <c r="K6" s="68" t="s">
        <v>46</v>
      </c>
      <c r="L6" s="61"/>
      <c r="M6" s="288"/>
      <c r="N6" s="288"/>
      <c r="O6" s="282"/>
      <c r="P6" s="288"/>
      <c r="Q6" s="288"/>
      <c r="R6" s="288"/>
      <c r="S6" s="288"/>
      <c r="T6" s="283"/>
      <c r="U6" s="283"/>
      <c r="V6" s="142"/>
    </row>
    <row r="7" spans="1:22" ht="13">
      <c r="A7" s="289" t="s">
        <v>527</v>
      </c>
      <c r="C7" s="290"/>
      <c r="D7" s="291" t="s">
        <v>47</v>
      </c>
      <c r="E7" s="292"/>
      <c r="F7" s="69" t="s">
        <v>48</v>
      </c>
      <c r="G7" s="55"/>
      <c r="H7" s="293" t="s">
        <v>49</v>
      </c>
      <c r="I7" s="294"/>
      <c r="J7" s="292"/>
      <c r="K7" s="69" t="s">
        <v>50</v>
      </c>
      <c r="L7" s="55"/>
      <c r="M7" s="292"/>
      <c r="N7" s="292"/>
      <c r="O7" s="293" t="s">
        <v>51</v>
      </c>
      <c r="P7" s="292"/>
      <c r="Q7" s="292"/>
      <c r="R7" s="292"/>
      <c r="S7" s="292"/>
      <c r="T7" s="292"/>
      <c r="U7" s="292"/>
      <c r="V7" s="25"/>
    </row>
    <row r="8" spans="1:22">
      <c r="A8" s="289" t="s">
        <v>528</v>
      </c>
      <c r="C8" s="290"/>
      <c r="D8" s="295"/>
      <c r="F8" s="150"/>
      <c r="G8" s="151"/>
      <c r="H8" s="289"/>
      <c r="J8" s="284"/>
      <c r="K8" s="150"/>
      <c r="L8" s="152"/>
      <c r="N8" s="284"/>
      <c r="T8" s="296"/>
      <c r="U8" s="296"/>
      <c r="V8" s="153"/>
    </row>
    <row r="9" spans="1:22">
      <c r="A9" s="289" t="s">
        <v>529</v>
      </c>
      <c r="C9" s="290"/>
      <c r="D9" s="295" t="s">
        <v>52</v>
      </c>
      <c r="F9" s="150" t="s">
        <v>53</v>
      </c>
      <c r="G9" s="151"/>
      <c r="H9" s="289" t="s">
        <v>54</v>
      </c>
      <c r="J9" s="290"/>
      <c r="K9" s="150" t="s">
        <v>55</v>
      </c>
      <c r="L9" s="154"/>
      <c r="N9" s="290"/>
      <c r="O9" s="276" t="s">
        <v>56</v>
      </c>
      <c r="V9" s="155"/>
    </row>
    <row r="10" spans="1:22" ht="13">
      <c r="A10" s="289" t="s">
        <v>530</v>
      </c>
      <c r="C10" s="350" t="s">
        <v>531</v>
      </c>
      <c r="D10" s="295" t="s">
        <v>57</v>
      </c>
      <c r="F10" s="150"/>
      <c r="G10" s="151"/>
      <c r="H10" s="371"/>
      <c r="I10" s="372"/>
      <c r="J10" s="297"/>
      <c r="K10" s="150"/>
      <c r="L10" s="154"/>
      <c r="N10" s="290"/>
      <c r="V10" s="155"/>
    </row>
    <row r="11" spans="1:22" ht="13">
      <c r="A11" s="289"/>
      <c r="C11" s="290"/>
      <c r="D11" s="299"/>
      <c r="E11" s="300"/>
      <c r="F11" s="150" t="s">
        <v>58</v>
      </c>
      <c r="G11" s="151"/>
      <c r="H11" s="289" t="s">
        <v>59</v>
      </c>
      <c r="J11" s="290"/>
      <c r="K11" s="150" t="s">
        <v>498</v>
      </c>
      <c r="L11" s="154"/>
      <c r="N11" s="290"/>
      <c r="O11" s="276" t="s">
        <v>61</v>
      </c>
      <c r="V11" s="155"/>
    </row>
    <row r="12" spans="1:22">
      <c r="A12" s="301" t="s">
        <v>62</v>
      </c>
      <c r="C12" s="290"/>
      <c r="D12" s="295" t="s">
        <v>63</v>
      </c>
      <c r="F12" s="150"/>
      <c r="G12" s="151"/>
      <c r="H12" s="289"/>
      <c r="J12" s="290"/>
      <c r="K12" s="150"/>
      <c r="L12" s="154"/>
      <c r="N12" s="290"/>
      <c r="V12" s="155"/>
    </row>
    <row r="13" spans="1:22">
      <c r="A13" s="301"/>
      <c r="B13" s="302"/>
      <c r="C13" s="303"/>
      <c r="D13" s="295" t="s">
        <v>64</v>
      </c>
      <c r="F13" s="156"/>
      <c r="G13" s="157"/>
      <c r="H13" s="301"/>
      <c r="I13" s="302"/>
      <c r="J13" s="303"/>
      <c r="K13" s="156"/>
      <c r="L13" s="158"/>
      <c r="M13" s="302"/>
      <c r="N13" s="303"/>
      <c r="O13" s="302"/>
      <c r="P13" s="302"/>
      <c r="Q13" s="302"/>
      <c r="R13" s="302"/>
      <c r="S13" s="302"/>
      <c r="T13" s="302"/>
      <c r="U13" s="302"/>
      <c r="V13" s="159"/>
    </row>
    <row r="14" spans="1:22">
      <c r="A14" s="304" t="s">
        <v>499</v>
      </c>
      <c r="B14" s="305" t="s">
        <v>500</v>
      </c>
      <c r="C14" s="305"/>
      <c r="D14" s="306" t="s">
        <v>501</v>
      </c>
      <c r="E14" s="307" t="s">
        <v>502</v>
      </c>
      <c r="F14" s="58" t="s">
        <v>503</v>
      </c>
      <c r="G14" s="58" t="s">
        <v>70</v>
      </c>
      <c r="H14" s="308" t="s">
        <v>504</v>
      </c>
      <c r="I14" s="308" t="s">
        <v>505</v>
      </c>
      <c r="J14" s="309" t="s">
        <v>506</v>
      </c>
      <c r="K14" s="65" t="s">
        <v>507</v>
      </c>
      <c r="L14" s="65" t="s">
        <v>508</v>
      </c>
      <c r="M14" s="310"/>
      <c r="N14" s="310" t="s">
        <v>509</v>
      </c>
      <c r="O14" s="304"/>
      <c r="P14" s="304"/>
      <c r="Q14" s="304"/>
      <c r="R14" s="304"/>
      <c r="S14" s="304"/>
      <c r="T14" s="304"/>
      <c r="U14" s="304"/>
      <c r="V14" s="38" t="s">
        <v>510</v>
      </c>
    </row>
    <row r="15" spans="1:22">
      <c r="A15" s="311"/>
      <c r="B15" s="312"/>
      <c r="C15" s="284"/>
      <c r="D15" s="313" t="s">
        <v>511</v>
      </c>
      <c r="E15" s="314" t="s">
        <v>514</v>
      </c>
      <c r="F15" s="59" t="s">
        <v>515</v>
      </c>
      <c r="G15" s="59" t="s">
        <v>515</v>
      </c>
      <c r="H15" s="307"/>
      <c r="I15" s="307"/>
      <c r="J15" s="307"/>
      <c r="K15" s="59" t="s">
        <v>516</v>
      </c>
      <c r="L15" s="66" t="s">
        <v>516</v>
      </c>
      <c r="M15" s="315"/>
      <c r="N15" s="316" t="s">
        <v>517</v>
      </c>
      <c r="O15" s="317"/>
      <c r="P15" s="317"/>
      <c r="Q15" s="317"/>
      <c r="R15" s="317"/>
      <c r="S15" s="317"/>
      <c r="T15" s="318"/>
      <c r="U15" s="318"/>
      <c r="V15" s="39" t="s">
        <v>74</v>
      </c>
    </row>
    <row r="16" spans="1:22" ht="18.649999999999999" customHeight="1">
      <c r="A16" s="319"/>
      <c r="B16" s="320" t="s">
        <v>532</v>
      </c>
      <c r="C16" s="321"/>
      <c r="D16" s="322"/>
      <c r="E16" s="319"/>
      <c r="F16" s="143"/>
      <c r="G16" s="143"/>
      <c r="H16" s="319"/>
      <c r="I16" s="319"/>
      <c r="J16" s="319"/>
      <c r="K16" s="143"/>
      <c r="L16" s="144"/>
      <c r="M16" s="323"/>
      <c r="N16" s="324"/>
      <c r="O16" s="324"/>
      <c r="P16" s="324"/>
      <c r="Q16" s="324"/>
      <c r="R16" s="324"/>
      <c r="S16" s="324"/>
      <c r="T16" s="323"/>
      <c r="U16" s="323"/>
      <c r="V16" s="145"/>
    </row>
    <row r="17" spans="1:22" ht="11.75" customHeight="1">
      <c r="A17" s="319"/>
      <c r="B17" s="325"/>
      <c r="C17" s="324"/>
      <c r="D17" s="322"/>
      <c r="E17" s="319"/>
      <c r="F17" s="143"/>
      <c r="G17" s="143"/>
      <c r="H17" s="326"/>
      <c r="I17" s="326"/>
      <c r="J17" s="326"/>
      <c r="K17" s="94"/>
      <c r="L17" s="106"/>
      <c r="M17" s="327"/>
      <c r="N17" s="328"/>
      <c r="O17" s="328"/>
      <c r="P17" s="328"/>
      <c r="Q17" s="328"/>
      <c r="R17" s="328"/>
      <c r="S17" s="328"/>
      <c r="T17" s="327"/>
      <c r="U17" s="327"/>
      <c r="V17" s="109"/>
    </row>
    <row r="18" spans="1:22" s="329" customFormat="1" ht="21.75" customHeight="1">
      <c r="A18" s="349"/>
      <c r="B18" s="250" t="s">
        <v>894</v>
      </c>
      <c r="C18" s="218" t="str">
        <f>IF(D18="","",VLOOKUP(B18,Data!$B$5:$L$503,2,FALSE))</f>
        <v/>
      </c>
      <c r="D18" s="348"/>
      <c r="E18" s="365"/>
      <c r="F18" s="266" t="str">
        <f>IF(D18="","",VLOOKUP(B18,Data!$B$5:$L$503,11,FALSE))</f>
        <v/>
      </c>
      <c r="G18" s="183" t="str">
        <f t="shared" ref="G18:G26" si="0">IF(D18&gt;0,D18*F18,"-")</f>
        <v>-</v>
      </c>
      <c r="H18" s="267" t="str">
        <f>IF(D18="","",VLOOKUP(B18,Data!$B$5:$D$503,3,FALSE))</f>
        <v/>
      </c>
      <c r="I18" s="267" t="str">
        <f>IF(D18="","",VLOOKUP(B18,Data!$B$5:$M$503,12,FALSE))</f>
        <v/>
      </c>
      <c r="J18" s="193"/>
      <c r="K18" s="266" t="str">
        <f>IF(D18="","",VLOOKUP(B18,Data!$B$5:$E$503,4,FALSE)*D18)</f>
        <v/>
      </c>
      <c r="L18" s="266" t="str">
        <f>IF(D18="","",VLOOKUP(B18,Data!$B$5:$F$503,5,FALSE)*D18)</f>
        <v/>
      </c>
      <c r="M18" s="268"/>
      <c r="N18" s="367"/>
      <c r="O18" s="368"/>
      <c r="P18" s="184"/>
      <c r="Q18" s="368"/>
      <c r="R18" s="368"/>
      <c r="S18" s="184"/>
      <c r="T18" s="369"/>
      <c r="U18" s="184"/>
      <c r="V18" s="269" t="str">
        <f>IF(D18="","",VLOOKUP(B18,Data!$B$5:$J$503,9,FALSE)*D18)</f>
        <v/>
      </c>
    </row>
    <row r="19" spans="1:22" s="329" customFormat="1" ht="21.75" customHeight="1">
      <c r="A19" s="366">
        <v>1</v>
      </c>
      <c r="B19" s="364" t="s">
        <v>289</v>
      </c>
      <c r="C19" s="272" t="str">
        <f>IF(D19="","",VLOOKUP(B19,Data!$B$5:$L$503,2,FALSE))</f>
        <v>WW86950</v>
      </c>
      <c r="D19" s="356">
        <f>26+9</f>
        <v>35</v>
      </c>
      <c r="E19" s="365" t="s">
        <v>518</v>
      </c>
      <c r="F19" s="358">
        <f>IF(D19="","",VLOOKUP(B19,Data!$B$5:$L$503,11,FALSE))</f>
        <v>2010.68</v>
      </c>
      <c r="G19" s="273">
        <f t="shared" si="0"/>
        <v>70373.8</v>
      </c>
      <c r="H19" s="359" t="str">
        <f>IF(D19="","",VLOOKUP(B19,Data!$B$5:$D$503,3,FALSE))</f>
        <v>C/T</v>
      </c>
      <c r="I19" s="359" t="str">
        <f>IF(D19="","",VLOOKUP(B19,Data!$B$5:$M$503,12,FALSE))</f>
        <v>Indonesia</v>
      </c>
      <c r="J19" s="360" t="s">
        <v>893</v>
      </c>
      <c r="K19" s="358">
        <f>IF(D19="","",VLOOKUP(B19,Data!$B$5:$E$503,4,FALSE)*D19)</f>
        <v>7525</v>
      </c>
      <c r="L19" s="358">
        <f>IF(D19="","",VLOOKUP(B19,Data!$B$5:$F$503,5,FALSE)*D19)</f>
        <v>6790</v>
      </c>
      <c r="M19" s="361"/>
      <c r="N19" s="375"/>
      <c r="O19" s="376"/>
      <c r="P19" s="373"/>
      <c r="Q19" s="376"/>
      <c r="R19" s="376"/>
      <c r="S19" s="373"/>
      <c r="T19" s="377"/>
      <c r="U19" s="373"/>
      <c r="V19" s="362">
        <f>IF(D19="","",VLOOKUP(B19,Data!$B$5:$J$503,9,FALSE)*D19)</f>
        <v>41.475000000000001</v>
      </c>
    </row>
    <row r="20" spans="1:22" s="329" customFormat="1" ht="21.75" customHeight="1">
      <c r="A20" s="366">
        <v>2</v>
      </c>
      <c r="B20" s="364" t="s">
        <v>89</v>
      </c>
      <c r="C20" s="272" t="str">
        <f>IF(D20="","",VLOOKUP(B20,Data!$B$5:$L$503,2,FALSE))</f>
        <v>ZU14120</v>
      </c>
      <c r="D20" s="356">
        <v>2</v>
      </c>
      <c r="E20" s="365"/>
      <c r="F20" s="358">
        <f>IF(D20="","",VLOOKUP(B20,Data!$B$5:$L$503,11,FALSE))</f>
        <v>2435.66</v>
      </c>
      <c r="G20" s="273">
        <f t="shared" si="0"/>
        <v>4871.32</v>
      </c>
      <c r="H20" s="359" t="str">
        <f>IF(D20="","",VLOOKUP(B20,Data!$B$5:$D$503,3,FALSE))</f>
        <v>C/T</v>
      </c>
      <c r="I20" s="359" t="str">
        <f>IF(D20="","",VLOOKUP(B20,Data!$B$5:$M$503,12,FALSE))</f>
        <v>Indonesia</v>
      </c>
      <c r="J20" s="360" t="s">
        <v>893</v>
      </c>
      <c r="K20" s="358">
        <f>IF(D20="","",VLOOKUP(B20,Data!$B$5:$E$503,4,FALSE)*D20)</f>
        <v>430</v>
      </c>
      <c r="L20" s="358">
        <f>IF(D20="","",VLOOKUP(B20,Data!$B$5:$F$503,5,FALSE)*D20)</f>
        <v>388</v>
      </c>
      <c r="M20" s="361"/>
      <c r="N20" s="375"/>
      <c r="O20" s="376"/>
      <c r="P20" s="373"/>
      <c r="Q20" s="376"/>
      <c r="R20" s="376"/>
      <c r="S20" s="373"/>
      <c r="T20" s="377"/>
      <c r="U20" s="373"/>
      <c r="V20" s="362">
        <f>IF(D20="","",VLOOKUP(B20,Data!$B$5:$J$503,9,FALSE)*D20)</f>
        <v>2.37</v>
      </c>
    </row>
    <row r="21" spans="1:22" s="329" customFormat="1" ht="21.75" customHeight="1">
      <c r="A21" s="366">
        <v>3</v>
      </c>
      <c r="B21" s="364" t="s">
        <v>90</v>
      </c>
      <c r="C21" s="272" t="str">
        <f>IF(D21="","",VLOOKUP(B21,Data!$B$5:$L$503,2,FALSE))</f>
        <v>ZU14100</v>
      </c>
      <c r="D21" s="356">
        <f>1+1</f>
        <v>2</v>
      </c>
      <c r="E21" s="357" t="s">
        <v>895</v>
      </c>
      <c r="F21" s="358">
        <f>IF(D21="","",VLOOKUP(B21,Data!$B$5:$L$503,11,FALSE))</f>
        <v>2139.33</v>
      </c>
      <c r="G21" s="273">
        <f t="shared" si="0"/>
        <v>4278.66</v>
      </c>
      <c r="H21" s="359" t="str">
        <f>IF(D21="","",VLOOKUP(B21,Data!$B$5:$D$503,3,FALSE))</f>
        <v>C/T</v>
      </c>
      <c r="I21" s="359" t="str">
        <f>IF(D21="","",VLOOKUP(B21,Data!$B$5:$M$503,12,FALSE))</f>
        <v>Indonesia</v>
      </c>
      <c r="J21" s="360" t="s">
        <v>893</v>
      </c>
      <c r="K21" s="358">
        <f>IF(D21="","",VLOOKUP(B21,Data!$B$5:$E$503,4,FALSE)*D21)</f>
        <v>430</v>
      </c>
      <c r="L21" s="358">
        <f>IF(D21="","",VLOOKUP(B21,Data!$B$5:$F$503,5,FALSE)*D21)</f>
        <v>388</v>
      </c>
      <c r="M21" s="361"/>
      <c r="N21" s="375"/>
      <c r="O21" s="376"/>
      <c r="P21" s="373"/>
      <c r="Q21" s="376"/>
      <c r="R21" s="376"/>
      <c r="S21" s="373"/>
      <c r="T21" s="377"/>
      <c r="U21" s="373"/>
      <c r="V21" s="362">
        <f>IF(D21="","",VLOOKUP(B21,Data!$B$5:$J$503,9,FALSE)*D21)</f>
        <v>2.37</v>
      </c>
    </row>
    <row r="22" spans="1:22" s="329" customFormat="1" ht="21.75" customHeight="1">
      <c r="A22" s="366">
        <v>4</v>
      </c>
      <c r="B22" s="364" t="s">
        <v>719</v>
      </c>
      <c r="C22" s="272" t="str">
        <f>IF(D22="","",VLOOKUP(B22,Data!$B$5:$L$503,2,FALSE))</f>
        <v>VAC9560</v>
      </c>
      <c r="D22" s="356">
        <f>13+3</f>
        <v>16</v>
      </c>
      <c r="E22" s="365"/>
      <c r="F22" s="358">
        <f>IF(D22="","",VLOOKUP(B22,Data!$B$5:$L$503,11,FALSE))</f>
        <v>2359.85</v>
      </c>
      <c r="G22" s="273">
        <f t="shared" si="0"/>
        <v>37757.599999999999</v>
      </c>
      <c r="H22" s="359" t="str">
        <f>IF(D22="","",VLOOKUP(B22,Data!$B$5:$D$503,3,FALSE))</f>
        <v>C/T</v>
      </c>
      <c r="I22" s="359" t="str">
        <f>IF(D22="","",VLOOKUP(B22,Data!$B$5:$M$503,12,FALSE))</f>
        <v>Indonesia</v>
      </c>
      <c r="J22" s="360" t="s">
        <v>893</v>
      </c>
      <c r="K22" s="358">
        <f>IF(D22="","",VLOOKUP(B22,Data!$B$5:$E$503,4,FALSE)*D22)</f>
        <v>3520</v>
      </c>
      <c r="L22" s="358">
        <f>IF(D22="","",VLOOKUP(B22,Data!$B$5:$F$503,5,FALSE)*D22)</f>
        <v>3184</v>
      </c>
      <c r="M22" s="361"/>
      <c r="N22" s="375"/>
      <c r="O22" s="376"/>
      <c r="P22" s="373"/>
      <c r="Q22" s="376"/>
      <c r="R22" s="376"/>
      <c r="S22" s="373"/>
      <c r="T22" s="377"/>
      <c r="U22" s="373"/>
      <c r="V22" s="362">
        <f>IF(D22="","",VLOOKUP(B22,Data!$B$5:$J$503,9,FALSE)*D22)</f>
        <v>18.96</v>
      </c>
    </row>
    <row r="23" spans="1:22" s="329" customFormat="1" ht="21.75" customHeight="1">
      <c r="A23" s="349"/>
      <c r="B23" s="250" t="s">
        <v>901</v>
      </c>
      <c r="C23" s="218" t="str">
        <f>IF(D23="","",VLOOKUP(B23,Data!$B$5:$L$503,2,FALSE))</f>
        <v/>
      </c>
      <c r="D23" s="348"/>
      <c r="E23" s="365" t="s">
        <v>523</v>
      </c>
      <c r="F23" s="266" t="str">
        <f>IF(D23="","",VLOOKUP(B23,Data!$B$5:$L$503,11,FALSE))</f>
        <v/>
      </c>
      <c r="G23" s="183" t="str">
        <f t="shared" si="0"/>
        <v>-</v>
      </c>
      <c r="H23" s="267" t="str">
        <f>IF(D23="","",VLOOKUP(B23,Data!$B$5:$D$503,3,FALSE))</f>
        <v/>
      </c>
      <c r="I23" s="267" t="str">
        <f>IF(D23="","",VLOOKUP(B23,Data!$B$5:$M$503,12,FALSE))</f>
        <v/>
      </c>
      <c r="J23" s="193"/>
      <c r="K23" s="266" t="str">
        <f>IF(D23="","",VLOOKUP(B23,Data!$B$5:$E$503,4,FALSE)*D23)</f>
        <v/>
      </c>
      <c r="L23" s="266" t="str">
        <f>IF(D23="","",VLOOKUP(B23,Data!$B$5:$F$503,5,FALSE)*D23)</f>
        <v/>
      </c>
      <c r="M23" s="268"/>
      <c r="N23" s="367"/>
      <c r="O23" s="368"/>
      <c r="P23" s="184"/>
      <c r="Q23" s="368"/>
      <c r="R23" s="368"/>
      <c r="S23" s="184"/>
      <c r="T23" s="369"/>
      <c r="U23" s="184"/>
      <c r="V23" s="269" t="str">
        <f>IF(D23="","",VLOOKUP(B23,Data!$B$5:$J$503,9,FALSE)*D23)</f>
        <v/>
      </c>
    </row>
    <row r="24" spans="1:22" s="329" customFormat="1" ht="21.75" customHeight="1">
      <c r="A24" s="366">
        <v>5</v>
      </c>
      <c r="B24" s="364" t="s">
        <v>89</v>
      </c>
      <c r="C24" s="272" t="str">
        <f>IF(D24="","",VLOOKUP(B24,Data!$B$5:$L$503,2,FALSE))</f>
        <v>ZU14120</v>
      </c>
      <c r="D24" s="356">
        <v>1</v>
      </c>
      <c r="E24" s="365"/>
      <c r="F24" s="358">
        <f>IF(D24="","",VLOOKUP(B24,Data!$B$5:$L$503,11,FALSE))</f>
        <v>2435.66</v>
      </c>
      <c r="G24" s="273">
        <f t="shared" si="0"/>
        <v>2435.66</v>
      </c>
      <c r="H24" s="359" t="str">
        <f>IF(D24="","",VLOOKUP(B24,Data!$B$5:$D$503,3,FALSE))</f>
        <v>C/T</v>
      </c>
      <c r="I24" s="359" t="str">
        <f>IF(D24="","",VLOOKUP(B24,Data!$B$5:$M$503,12,FALSE))</f>
        <v>Indonesia</v>
      </c>
      <c r="J24" s="360" t="s">
        <v>896</v>
      </c>
      <c r="K24" s="358">
        <f>IF(D24="","",VLOOKUP(B24,Data!$B$5:$E$503,4,FALSE)*D24)</f>
        <v>215</v>
      </c>
      <c r="L24" s="358">
        <f>IF(D24="","",VLOOKUP(B24,Data!$B$5:$F$503,5,FALSE)*D24)</f>
        <v>194</v>
      </c>
      <c r="M24" s="361"/>
      <c r="N24" s="375"/>
      <c r="O24" s="376"/>
      <c r="P24" s="373"/>
      <c r="Q24" s="376"/>
      <c r="R24" s="376"/>
      <c r="S24" s="373"/>
      <c r="T24" s="377"/>
      <c r="U24" s="373"/>
      <c r="V24" s="362">
        <f>IF(D24="","",VLOOKUP(B24,Data!$B$5:$J$503,9,FALSE)*D24)</f>
        <v>1.1850000000000001</v>
      </c>
    </row>
    <row r="25" spans="1:22" s="329" customFormat="1" ht="21.75" customHeight="1">
      <c r="A25" s="366"/>
      <c r="B25" s="364"/>
      <c r="C25" s="272" t="str">
        <f>IF(D25="","",VLOOKUP(B25,Data!$B$5:$L$503,2,FALSE))</f>
        <v/>
      </c>
      <c r="D25" s="356"/>
      <c r="E25" s="365"/>
      <c r="F25" s="358" t="str">
        <f>IF(D25="","",VLOOKUP(B25,Data!$B$5:$L$503,11,FALSE))</f>
        <v/>
      </c>
      <c r="G25" s="273" t="str">
        <f t="shared" si="0"/>
        <v>-</v>
      </c>
      <c r="H25" s="359" t="str">
        <f>IF(D25="","",VLOOKUP(B25,Data!$B$5:$D$503,3,FALSE))</f>
        <v/>
      </c>
      <c r="I25" s="359" t="str">
        <f>IF(D25="","",VLOOKUP(B25,Data!$B$5:$M$503,12,FALSE))</f>
        <v/>
      </c>
      <c r="J25" s="360"/>
      <c r="K25" s="358" t="str">
        <f>IF(D25="","",VLOOKUP(B25,Data!$B$5:$E$503,4,FALSE)*D25)</f>
        <v/>
      </c>
      <c r="L25" s="358" t="str">
        <f>IF(D25="","",VLOOKUP(B25,Data!$B$5:$F$503,5,FALSE)*D25)</f>
        <v/>
      </c>
      <c r="M25" s="361"/>
      <c r="N25" s="375"/>
      <c r="O25" s="376"/>
      <c r="P25" s="373"/>
      <c r="Q25" s="376"/>
      <c r="R25" s="376"/>
      <c r="S25" s="373"/>
      <c r="T25" s="377"/>
      <c r="U25" s="373"/>
      <c r="V25" s="362" t="str">
        <f>IF(D25="","",VLOOKUP(B25,Data!$B$5:$J$503,9,FALSE)*D25)</f>
        <v/>
      </c>
    </row>
    <row r="26" spans="1:22" s="329" customFormat="1" ht="21.75" customHeight="1">
      <c r="A26" s="366"/>
      <c r="B26" s="364"/>
      <c r="C26" s="218" t="str">
        <f>IF(D26="","",VLOOKUP(B26,Data!$B$5:$L$503,2,FALSE))</f>
        <v/>
      </c>
      <c r="D26" s="363"/>
      <c r="E26" s="274"/>
      <c r="F26" s="266" t="str">
        <f>IF(D26="","",VLOOKUP(B26,Data!$B$5:$L$503,11,FALSE))</f>
        <v/>
      </c>
      <c r="G26" s="183" t="str">
        <f t="shared" si="0"/>
        <v>-</v>
      </c>
      <c r="H26" s="267" t="str">
        <f>IF(D26="","",VLOOKUP(B26,Data!$B$5:$D$503,3,FALSE))</f>
        <v/>
      </c>
      <c r="I26" s="267" t="str">
        <f>IF(D26="","",VLOOKUP(B26,Data!$B$5:$M$503,12,FALSE))</f>
        <v/>
      </c>
      <c r="J26" s="360"/>
      <c r="K26" s="266" t="str">
        <f>IF(D26="","",VLOOKUP(B26,Data!$B$5:$E$503,4,FALSE)*D26)</f>
        <v/>
      </c>
      <c r="L26" s="266" t="str">
        <f>IF(D26="","",VLOOKUP(B26,Data!$B$5:$F$503,5,FALSE)*D26)</f>
        <v/>
      </c>
      <c r="M26" s="268"/>
      <c r="N26" s="367"/>
      <c r="O26" s="368"/>
      <c r="P26" s="184"/>
      <c r="Q26" s="368"/>
      <c r="R26" s="368"/>
      <c r="S26" s="184"/>
      <c r="T26" s="369"/>
      <c r="U26" s="184"/>
      <c r="V26" s="269" t="str">
        <f>IF(D26="","",VLOOKUP(B26,Data!$B$5:$J$503,9,FALSE)*D26)</f>
        <v/>
      </c>
    </row>
    <row r="27" spans="1:22" s="329" customFormat="1" ht="23">
      <c r="A27" s="347"/>
      <c r="B27" s="380" t="s">
        <v>900</v>
      </c>
      <c r="C27" s="332"/>
      <c r="D27" s="346"/>
      <c r="E27" s="345"/>
      <c r="F27" s="187"/>
      <c r="G27" s="187"/>
      <c r="H27" s="187"/>
      <c r="I27" s="330"/>
      <c r="J27" s="330"/>
      <c r="K27" s="187"/>
      <c r="L27" s="187"/>
      <c r="M27" s="187"/>
      <c r="N27" s="188"/>
      <c r="O27" s="189"/>
      <c r="P27" s="190"/>
      <c r="Q27" s="189"/>
      <c r="R27" s="189"/>
      <c r="S27" s="190"/>
      <c r="T27" s="191"/>
      <c r="U27" s="190"/>
      <c r="V27" s="192"/>
    </row>
    <row r="28" spans="1:22" s="329" customFormat="1" ht="17.5">
      <c r="A28" s="330"/>
      <c r="B28" s="331"/>
      <c r="C28" s="332"/>
      <c r="D28" s="352">
        <f>SUM(D18:D26)</f>
        <v>56</v>
      </c>
      <c r="E28" s="333"/>
      <c r="F28" s="185"/>
      <c r="G28" s="185">
        <f>SUM(G18:G26)</f>
        <v>119717.04000000001</v>
      </c>
      <c r="H28" s="330"/>
      <c r="I28" s="330"/>
      <c r="J28" s="330"/>
      <c r="K28" s="185">
        <f>SUM(K18:K26)</f>
        <v>12120</v>
      </c>
      <c r="L28" s="185">
        <f>SUM(L18:L26)</f>
        <v>10944</v>
      </c>
      <c r="M28" s="185">
        <f>SUM(M16:M27)</f>
        <v>0</v>
      </c>
      <c r="N28" s="185">
        <f>SUM(N18:N26)</f>
        <v>0</v>
      </c>
      <c r="O28" s="185">
        <f>SUM(O16:O27)</f>
        <v>0</v>
      </c>
      <c r="P28" s="185"/>
      <c r="Q28" s="185"/>
      <c r="R28" s="185"/>
      <c r="S28" s="185"/>
      <c r="T28" s="185">
        <f>SUM(T18:T26)</f>
        <v>0</v>
      </c>
      <c r="U28" s="185">
        <f>SUM(U16:U27)</f>
        <v>0</v>
      </c>
      <c r="V28" s="186">
        <f>SUM(V18:V26)</f>
        <v>66.36</v>
      </c>
    </row>
    <row r="29" spans="1:22">
      <c r="A29" s="344"/>
      <c r="B29" s="289"/>
      <c r="C29" s="290"/>
      <c r="D29" s="335"/>
      <c r="E29" s="301"/>
      <c r="F29" s="160" t="s">
        <v>791</v>
      </c>
      <c r="G29" s="157"/>
      <c r="H29" s="334"/>
      <c r="I29" s="334"/>
      <c r="J29" s="334"/>
      <c r="K29" s="161"/>
      <c r="L29" s="157"/>
      <c r="M29" s="303"/>
      <c r="N29" s="302"/>
      <c r="O29" s="302"/>
      <c r="P29" s="302"/>
      <c r="Q29" s="302"/>
      <c r="R29" s="302"/>
      <c r="S29" s="302"/>
      <c r="T29" s="303"/>
      <c r="U29" s="303"/>
      <c r="V29" s="159"/>
    </row>
    <row r="30" spans="1:22" ht="13">
      <c r="A30" s="282" t="s">
        <v>519</v>
      </c>
      <c r="B30" s="283"/>
      <c r="C30" s="336"/>
      <c r="D30" s="337" t="s">
        <v>524</v>
      </c>
      <c r="E30" s="296"/>
      <c r="F30" s="68" t="s">
        <v>81</v>
      </c>
      <c r="G30" s="72"/>
      <c r="H30" s="312" t="s">
        <v>82</v>
      </c>
      <c r="I30" s="338"/>
      <c r="J30" s="152" t="s">
        <v>83</v>
      </c>
      <c r="K30" s="152"/>
      <c r="L30" s="608" t="s">
        <v>84</v>
      </c>
      <c r="M30" s="609"/>
      <c r="N30" s="609"/>
      <c r="O30" s="609"/>
      <c r="P30" s="609"/>
      <c r="Q30" s="609"/>
      <c r="R30" s="609"/>
      <c r="S30" s="609"/>
      <c r="T30" s="609"/>
      <c r="U30" s="609"/>
      <c r="V30" s="610"/>
    </row>
    <row r="31" spans="1:22" ht="13">
      <c r="A31" s="289" t="s">
        <v>520</v>
      </c>
      <c r="C31" s="298"/>
      <c r="D31" s="277" t="s">
        <v>86</v>
      </c>
      <c r="F31" s="162"/>
      <c r="G31" s="163"/>
      <c r="H31" s="289" t="s">
        <v>87</v>
      </c>
      <c r="I31" s="339"/>
      <c r="J31" s="154" t="s">
        <v>88</v>
      </c>
      <c r="K31" s="154"/>
      <c r="L31" s="150"/>
      <c r="V31" s="155"/>
    </row>
    <row r="32" spans="1:22">
      <c r="A32" s="289" t="s">
        <v>521</v>
      </c>
      <c r="C32" s="290"/>
      <c r="F32" s="611"/>
      <c r="G32" s="612"/>
      <c r="H32" s="289"/>
      <c r="I32" s="339"/>
      <c r="J32" s="154" t="s">
        <v>92</v>
      </c>
      <c r="K32" s="154"/>
      <c r="L32" s="150"/>
      <c r="V32" s="155"/>
    </row>
    <row r="33" spans="1:22">
      <c r="A33" s="301"/>
      <c r="B33" s="302"/>
      <c r="C33" s="340"/>
      <c r="D33" s="277" t="s">
        <v>93</v>
      </c>
      <c r="F33" s="162"/>
      <c r="G33" s="163"/>
      <c r="H33" s="289" t="s">
        <v>94</v>
      </c>
      <c r="I33" s="339"/>
      <c r="J33" s="154"/>
      <c r="K33" s="154"/>
      <c r="L33" s="150"/>
      <c r="V33" s="155"/>
    </row>
    <row r="34" spans="1:22" ht="13">
      <c r="A34" s="282" t="s">
        <v>95</v>
      </c>
      <c r="B34" s="296"/>
      <c r="C34" s="284"/>
      <c r="D34" s="277" t="s">
        <v>96</v>
      </c>
      <c r="F34" s="76" t="s">
        <v>97</v>
      </c>
      <c r="G34" s="73"/>
      <c r="H34" s="289" t="s">
        <v>87</v>
      </c>
      <c r="I34" s="339"/>
      <c r="J34" s="154" t="s">
        <v>98</v>
      </c>
      <c r="K34" s="154"/>
      <c r="L34" s="150"/>
      <c r="V34" s="155"/>
    </row>
    <row r="35" spans="1:22" ht="13">
      <c r="A35" s="289" t="s">
        <v>533</v>
      </c>
      <c r="C35" s="290"/>
      <c r="D35" s="277" t="s">
        <v>99</v>
      </c>
      <c r="F35" s="77"/>
      <c r="G35" s="164"/>
      <c r="H35" s="289" t="s">
        <v>100</v>
      </c>
      <c r="I35" s="339"/>
      <c r="J35" s="154" t="s">
        <v>522</v>
      </c>
      <c r="K35" s="154"/>
      <c r="L35" s="613" t="s">
        <v>102</v>
      </c>
      <c r="M35" s="614"/>
      <c r="N35" s="614"/>
      <c r="O35" s="614"/>
      <c r="P35" s="614"/>
      <c r="Q35" s="614"/>
      <c r="R35" s="614"/>
      <c r="S35" s="614"/>
      <c r="T35" s="614"/>
      <c r="U35" s="614"/>
      <c r="V35" s="615"/>
    </row>
    <row r="36" spans="1:22">
      <c r="A36" s="301"/>
      <c r="B36" s="302"/>
      <c r="C36" s="303"/>
      <c r="D36" s="341"/>
      <c r="E36" s="302"/>
      <c r="F36" s="616" t="s">
        <v>898</v>
      </c>
      <c r="G36" s="617"/>
      <c r="H36" s="616" t="s">
        <v>897</v>
      </c>
      <c r="I36" s="617"/>
      <c r="J36" s="158" t="s">
        <v>103</v>
      </c>
      <c r="K36" s="158"/>
      <c r="L36" s="618" t="s">
        <v>104</v>
      </c>
      <c r="M36" s="619"/>
      <c r="N36" s="619"/>
      <c r="O36" s="619"/>
      <c r="P36" s="619"/>
      <c r="Q36" s="619"/>
      <c r="R36" s="619"/>
      <c r="S36" s="619"/>
      <c r="T36" s="619"/>
      <c r="U36" s="619"/>
      <c r="V36" s="620"/>
    </row>
    <row r="42" spans="1:22" ht="18.75" customHeight="1">
      <c r="A42" s="165" t="s">
        <v>883</v>
      </c>
      <c r="B42" s="146"/>
      <c r="C42" s="165" t="s">
        <v>571</v>
      </c>
      <c r="D42" s="342"/>
      <c r="E42" s="342"/>
      <c r="F42" s="343"/>
      <c r="G42" s="165" t="s">
        <v>877</v>
      </c>
      <c r="H42" s="146"/>
      <c r="I42" s="165" t="s">
        <v>571</v>
      </c>
    </row>
    <row r="43" spans="1:22" ht="20">
      <c r="A43" s="165" t="s">
        <v>884</v>
      </c>
      <c r="B43" s="146"/>
      <c r="C43" s="165" t="s">
        <v>888</v>
      </c>
      <c r="D43" s="342"/>
      <c r="E43" s="342"/>
      <c r="F43" s="343"/>
      <c r="G43" s="247" t="s">
        <v>878</v>
      </c>
      <c r="H43" s="370"/>
      <c r="I43" s="247" t="s">
        <v>888</v>
      </c>
    </row>
    <row r="44" spans="1:22" ht="20">
      <c r="A44" s="165" t="s">
        <v>885</v>
      </c>
      <c r="B44" s="146"/>
      <c r="C44" s="165" t="s">
        <v>571</v>
      </c>
      <c r="D44" s="342"/>
      <c r="E44" s="342"/>
      <c r="F44" s="343"/>
      <c r="G44" s="165" t="s">
        <v>879</v>
      </c>
      <c r="H44" s="146"/>
      <c r="I44" s="165" t="s">
        <v>571</v>
      </c>
    </row>
    <row r="45" spans="1:22" ht="20">
      <c r="A45" s="165" t="s">
        <v>886</v>
      </c>
      <c r="B45" s="146"/>
      <c r="C45" s="165" t="s">
        <v>571</v>
      </c>
      <c r="D45" s="342"/>
      <c r="E45" s="342"/>
      <c r="F45" s="343"/>
      <c r="G45" s="165" t="s">
        <v>880</v>
      </c>
      <c r="H45" s="146"/>
      <c r="I45" s="165" t="s">
        <v>571</v>
      </c>
    </row>
    <row r="46" spans="1:22" ht="20">
      <c r="A46" s="165" t="s">
        <v>887</v>
      </c>
      <c r="B46" s="146"/>
      <c r="C46" s="165" t="s">
        <v>571</v>
      </c>
      <c r="D46" s="342"/>
      <c r="E46" s="342"/>
      <c r="F46" s="343"/>
      <c r="G46" s="165" t="s">
        <v>882</v>
      </c>
      <c r="H46" s="146"/>
      <c r="I46" s="165" t="s">
        <v>571</v>
      </c>
    </row>
    <row r="47" spans="1:22" ht="20">
      <c r="A47" s="374"/>
      <c r="B47" s="374"/>
      <c r="C47" s="374"/>
      <c r="D47" s="374"/>
      <c r="E47" s="374"/>
      <c r="F47" s="265"/>
      <c r="G47" s="165" t="s">
        <v>881</v>
      </c>
      <c r="H47" s="146"/>
      <c r="I47" s="165" t="s">
        <v>571</v>
      </c>
    </row>
    <row r="48" spans="1:22" ht="17.5">
      <c r="A48" s="271"/>
      <c r="B48" s="374"/>
      <c r="C48" s="374"/>
      <c r="D48" s="374"/>
      <c r="E48" s="374"/>
      <c r="F48" s="374"/>
      <c r="G48" s="270"/>
      <c r="H48" s="270"/>
      <c r="I48" s="374"/>
    </row>
  </sheetData>
  <mergeCells count="6">
    <mergeCell ref="L30:V30"/>
    <mergeCell ref="F32:G32"/>
    <mergeCell ref="L35:V35"/>
    <mergeCell ref="F36:G36"/>
    <mergeCell ref="H36:I36"/>
    <mergeCell ref="L36:V36"/>
  </mergeCells>
  <printOptions horizontalCentered="1"/>
  <pageMargins left="0.15748031496062992" right="0" top="0.15748031496062992" bottom="0" header="0.55118110236220474" footer="0.19685039370078741"/>
  <pageSetup paperSize="9" scale="69" firstPageNumber="4294963191" orientation="landscape" horizontalDpi="4294967295" verticalDpi="4294967295" r:id="rId1"/>
  <headerFooter alignWithMargins="0">
    <oddHeader>&amp;R&amp;"Calibri"&amp;10&amp;K000000 Confidential&amp;1#_x000D_</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D742-4D21-4CAF-9A5F-BD18F51E8F5E}">
  <dimension ref="A1:Z47"/>
  <sheetViews>
    <sheetView topLeftCell="A10" zoomScale="85" zoomScaleNormal="85" zoomScaleSheetLayoutView="75" workbookViewId="0">
      <selection activeCell="F24" sqref="F24"/>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72"/>
      <c r="I10" s="573"/>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1011</v>
      </c>
      <c r="C18" s="427" t="str">
        <f>IF(D18="","",VLOOKUP(B18,Data!$B$5:$L$503,2,FALSE))</f>
        <v/>
      </c>
      <c r="D18" s="348"/>
      <c r="E18" s="357"/>
      <c r="F18" s="423" t="str">
        <f>IF(D18="","",VLOOKUP(B18,Data!$B$5:$L$503,11,FALSE))</f>
        <v/>
      </c>
      <c r="G18" s="426" t="str">
        <f t="shared" ref="G18:G22"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364" t="s">
        <v>358</v>
      </c>
      <c r="C19" s="437" t="str">
        <f>IF(D19="","",VLOOKUP(B19,Data!$B$5:$L$503,2,FALSE))</f>
        <v>WW38330</v>
      </c>
      <c r="D19" s="356">
        <v>2</v>
      </c>
      <c r="E19" s="357" t="s">
        <v>518</v>
      </c>
      <c r="F19" s="434">
        <f>IF(D19="","",VLOOKUP(B19,Data!$B$5:$L$503,11,FALSE))</f>
        <v>4271.01</v>
      </c>
      <c r="G19" s="436">
        <f t="shared" si="0"/>
        <v>8542.02</v>
      </c>
      <c r="H19" s="435" t="str">
        <f>IF(D19="","",VLOOKUP(B19,Data!$B$5:$D$503,3,FALSE))</f>
        <v>C/T</v>
      </c>
      <c r="I19" s="435" t="str">
        <f>IF(D19="","",VLOOKUP(B19,Data!$B$5:$M$503,12,FALSE))</f>
        <v>Indonesia</v>
      </c>
      <c r="J19" s="424" t="s">
        <v>1010</v>
      </c>
      <c r="K19" s="434">
        <f>IF(D19="","",VLOOKUP(B19,Data!$B$5:$E$503,4,FALSE)*D19)</f>
        <v>596</v>
      </c>
      <c r="L19" s="434">
        <f>IF(D19="","",VLOOKUP(B19,Data!$B$5:$F$503,5,FALSE)*D19)</f>
        <v>524</v>
      </c>
      <c r="M19" s="433"/>
      <c r="N19" s="432"/>
      <c r="O19" s="431"/>
      <c r="P19" s="429"/>
      <c r="Q19" s="431"/>
      <c r="R19" s="431"/>
      <c r="S19" s="429"/>
      <c r="T19" s="430"/>
      <c r="U19" s="429"/>
      <c r="V19" s="428">
        <f>IF(D19="","",VLOOKUP(B19,Data!$B$5:$J$503,9,FALSE)*D19)</f>
        <v>3.0680000000000001</v>
      </c>
      <c r="X19" s="499"/>
      <c r="Y19" s="499"/>
      <c r="Z19" s="499"/>
    </row>
    <row r="20" spans="1:26" s="329" customFormat="1" ht="21" customHeight="1">
      <c r="A20" s="366"/>
      <c r="B20" s="574" t="s">
        <v>289</v>
      </c>
      <c r="C20" s="427" t="str">
        <f>IF(D20="","",VLOOKUP(B20,Data!$B$5:$L$503,2,FALSE))</f>
        <v>WW86950</v>
      </c>
      <c r="D20" s="348">
        <v>10</v>
      </c>
      <c r="E20" s="357"/>
      <c r="F20" s="423">
        <f>IF(D20="","",VLOOKUP(B20,Data!$B$5:$L$503,11,FALSE))</f>
        <v>2010.68</v>
      </c>
      <c r="G20" s="426">
        <f t="shared" si="0"/>
        <v>20106.8</v>
      </c>
      <c r="H20" s="425" t="str">
        <f>IF(D20="","",VLOOKUP(B20,Data!$B$5:$D$503,3,FALSE))</f>
        <v>C/T</v>
      </c>
      <c r="I20" s="425" t="str">
        <f>IF(D20="","",VLOOKUP(B20,Data!$B$5:$M$503,12,FALSE))</f>
        <v>Indonesia</v>
      </c>
      <c r="J20" s="424" t="s">
        <v>1010</v>
      </c>
      <c r="K20" s="423">
        <f>IF(D20="","",VLOOKUP(B20,Data!$B$5:$E$503,4,FALSE)*D20)</f>
        <v>2150</v>
      </c>
      <c r="L20" s="423">
        <f>IF(D20="","",VLOOKUP(B20,Data!$B$5:$F$503,5,FALSE)*D20)</f>
        <v>1940</v>
      </c>
      <c r="M20" s="422"/>
      <c r="N20" s="421"/>
      <c r="O20" s="420"/>
      <c r="P20" s="418"/>
      <c r="Q20" s="420"/>
      <c r="R20" s="420"/>
      <c r="S20" s="418"/>
      <c r="T20" s="419"/>
      <c r="U20" s="418"/>
      <c r="V20" s="417">
        <f>IF(D20="","",VLOOKUP(B20,Data!$B$5:$J$503,9,FALSE)*D20)</f>
        <v>11.850000000000001</v>
      </c>
    </row>
    <row r="21" spans="1:26" s="329" customFormat="1" ht="21.75" customHeight="1">
      <c r="A21" s="366"/>
      <c r="B21" s="364" t="s">
        <v>89</v>
      </c>
      <c r="C21" s="437" t="str">
        <f>IF(D21="","",VLOOKUP(B21,Data!$B$5:$L$503,2,FALSE))</f>
        <v>ZU14120</v>
      </c>
      <c r="D21" s="356">
        <v>1</v>
      </c>
      <c r="E21" s="357" t="s">
        <v>895</v>
      </c>
      <c r="F21" s="434">
        <f>IF(D21="","",VLOOKUP(B21,Data!$B$5:$L$503,11,FALSE))</f>
        <v>2435.66</v>
      </c>
      <c r="G21" s="436">
        <f t="shared" si="0"/>
        <v>2435.66</v>
      </c>
      <c r="H21" s="435" t="str">
        <f>IF(D21="","",VLOOKUP(B21,Data!$B$5:$D$503,3,FALSE))</f>
        <v>C/T</v>
      </c>
      <c r="I21" s="435" t="str">
        <f>IF(D21="","",VLOOKUP(B21,Data!$B$5:$M$503,12,FALSE))</f>
        <v>Indonesia</v>
      </c>
      <c r="J21" s="424" t="s">
        <v>1010</v>
      </c>
      <c r="K21" s="434">
        <f>IF(D21="","",VLOOKUP(B21,Data!$B$5:$E$503,4,FALSE)*D21)</f>
        <v>215</v>
      </c>
      <c r="L21" s="434">
        <f>IF(D21="","",VLOOKUP(B21,Data!$B$5:$F$503,5,FALSE)*D21)</f>
        <v>194</v>
      </c>
      <c r="M21" s="433"/>
      <c r="N21" s="432"/>
      <c r="O21" s="431"/>
      <c r="P21" s="429"/>
      <c r="Q21" s="431"/>
      <c r="R21" s="431"/>
      <c r="S21" s="429"/>
      <c r="T21" s="430"/>
      <c r="U21" s="429"/>
      <c r="V21" s="428">
        <f>IF(D21="","",VLOOKUP(B21,Data!$B$5:$J$503,9,FALSE)*D21)</f>
        <v>1.1850000000000001</v>
      </c>
      <c r="X21" s="499"/>
      <c r="Y21" s="499"/>
      <c r="Z21" s="499"/>
    </row>
    <row r="22" spans="1:26" s="329" customFormat="1" ht="21.75" customHeight="1">
      <c r="A22" s="366"/>
      <c r="B22" s="364" t="s">
        <v>291</v>
      </c>
      <c r="C22" s="437" t="str">
        <f>IF(D22="","",VLOOKUP(B22,Data!$B$5:$L$503,2,FALSE))</f>
        <v>WW86960</v>
      </c>
      <c r="D22" s="356">
        <v>10</v>
      </c>
      <c r="E22" s="357"/>
      <c r="F22" s="434">
        <f>IF(D22="","",VLOOKUP(B22,Data!$B$5:$L$503,11,FALSE))</f>
        <v>2173.38</v>
      </c>
      <c r="G22" s="436">
        <f t="shared" si="0"/>
        <v>21733.800000000003</v>
      </c>
      <c r="H22" s="435" t="str">
        <f>IF(D22="","",VLOOKUP(B22,Data!$B$5:$D$503,3,FALSE))</f>
        <v>C/T</v>
      </c>
      <c r="I22" s="435" t="str">
        <f>IF(D22="","",VLOOKUP(B22,Data!$B$5:$M$503,12,FALSE))</f>
        <v>Indonesia</v>
      </c>
      <c r="J22" s="424" t="s">
        <v>1010</v>
      </c>
      <c r="K22" s="434">
        <f>IF(D22="","",VLOOKUP(B22,Data!$B$5:$E$503,4,FALSE)*D22)</f>
        <v>2620</v>
      </c>
      <c r="L22" s="434">
        <f>IF(D22="","",VLOOKUP(B22,Data!$B$5:$F$503,5,FALSE)*D22)</f>
        <v>2370</v>
      </c>
      <c r="M22" s="433"/>
      <c r="N22" s="432"/>
      <c r="O22" s="431"/>
      <c r="P22" s="429"/>
      <c r="Q22" s="431"/>
      <c r="R22" s="431"/>
      <c r="S22" s="429"/>
      <c r="T22" s="430"/>
      <c r="U22" s="429"/>
      <c r="V22" s="428">
        <f>IF(D22="","",VLOOKUP(B22,Data!$B$5:$J$503,9,FALSE)*D22)</f>
        <v>14.879999999999999</v>
      </c>
      <c r="X22" s="499"/>
      <c r="Y22" s="499"/>
      <c r="Z22" s="499"/>
    </row>
    <row r="23" spans="1:26" s="329" customFormat="1" ht="21" customHeight="1">
      <c r="A23" s="349"/>
      <c r="B23" s="250"/>
      <c r="C23" s="427" t="str">
        <f>IF(D23="","",VLOOKUP(B23,Data!$B$5:$L$503,2,FALSE))</f>
        <v/>
      </c>
      <c r="D23"/>
      <c r="E23" s="365" t="s">
        <v>523</v>
      </c>
      <c r="F23" s="423" t="str">
        <f>IF(D23="","",VLOOKUP(B23,Data!$B$5:$L$503,11,FALSE))</f>
        <v/>
      </c>
      <c r="G23" s="426" t="str">
        <f t="shared" ref="G23:G25" si="1">IF(D23&gt;0,D23*F23,"-")</f>
        <v>-</v>
      </c>
      <c r="H23" s="425" t="str">
        <f>IF(D23="","",VLOOKUP(B23,Data!$B$5:$D$503,3,FALSE))</f>
        <v/>
      </c>
      <c r="I23" s="425" t="str">
        <f>IF(D23="","",VLOOKUP(B23,Data!$B$5:$M$503,12,FALSE))</f>
        <v/>
      </c>
      <c r="J23" s="438"/>
      <c r="K23" s="423" t="str">
        <f>IF(D23="","",VLOOKUP(B23,Data!$B$5:$E$503,4,FALSE)*D23)</f>
        <v/>
      </c>
      <c r="L23" s="423" t="str">
        <f>IF(D23="","",VLOOKUP(B23,Data!$B$5:$F$503,5,FALSE)*D23)</f>
        <v/>
      </c>
      <c r="M23" s="422"/>
      <c r="N23" s="421"/>
      <c r="O23" s="420"/>
      <c r="P23" s="418"/>
      <c r="Q23" s="420"/>
      <c r="R23" s="420"/>
      <c r="S23" s="418"/>
      <c r="T23" s="419"/>
      <c r="U23" s="418"/>
      <c r="V23" s="417" t="str">
        <f>IF(D23="","",VLOOKUP(B23,Data!$B$5:$J$503,9,FALSE)*D23)</f>
        <v/>
      </c>
    </row>
    <row r="24" spans="1:26" s="329" customFormat="1" ht="21.75" customHeight="1">
      <c r="A24" s="366"/>
      <c r="B24" s="364"/>
      <c r="C24" s="437" t="str">
        <f>IF(D24="","",VLOOKUP(B24,Data!$B$5:$L$503,2,FALSE))</f>
        <v/>
      </c>
      <c r="D24" s="356"/>
      <c r="E24" s="357"/>
      <c r="F24" s="434" t="str">
        <f>IF(D24="","",VLOOKUP(B24,Data!$B$5:$L$503,11,FALSE))</f>
        <v/>
      </c>
      <c r="G24" s="436" t="str">
        <f t="shared" si="1"/>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1"/>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23</v>
      </c>
      <c r="E27" s="333"/>
      <c r="F27" s="410"/>
      <c r="G27" s="558">
        <f>SUM(G18:G24)</f>
        <v>52818.28</v>
      </c>
      <c r="H27" s="330"/>
      <c r="I27" s="330"/>
      <c r="J27" s="330"/>
      <c r="K27" s="558">
        <f>SUM(K18:K25)</f>
        <v>5581</v>
      </c>
      <c r="L27" s="558">
        <f>SUM(L18:L25)</f>
        <v>5028</v>
      </c>
      <c r="M27" s="410">
        <f>SUM(M16:M26)</f>
        <v>0</v>
      </c>
      <c r="N27" s="410">
        <f>SUM(N18:N24)</f>
        <v>0</v>
      </c>
      <c r="O27" s="410">
        <f>SUM(O16:O26)</f>
        <v>0</v>
      </c>
      <c r="P27" s="410"/>
      <c r="Q27" s="410"/>
      <c r="R27" s="410"/>
      <c r="S27" s="410"/>
      <c r="T27" s="410">
        <f>SUM(T18:T24)</f>
        <v>0</v>
      </c>
      <c r="U27" s="410">
        <f>SUM(U16:U26)</f>
        <v>0</v>
      </c>
      <c r="V27" s="559">
        <f>SUM(V18:V25)</f>
        <v>30.983000000000001</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16" t="s">
        <v>1016</v>
      </c>
      <c r="G35" s="617"/>
      <c r="H35" s="616" t="s">
        <v>1015</v>
      </c>
      <c r="I35" s="617"/>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25A6B-9FDD-47BC-88E4-9AAFB62FBEFC}">
  <dimension ref="A1:Z47"/>
  <sheetViews>
    <sheetView topLeftCell="A7" zoomScale="85" zoomScaleNormal="85" zoomScaleSheetLayoutView="75" workbookViewId="0">
      <selection activeCell="I29" sqref="I29"/>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75"/>
      <c r="I10" s="576"/>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1011</v>
      </c>
      <c r="C18" s="427" t="str">
        <f>IF(D18="","",VLOOKUP(B18,Data!$B$5:$L$503,2,FALSE))</f>
        <v/>
      </c>
      <c r="D18" s="348"/>
      <c r="E18" s="357"/>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574" t="s">
        <v>289</v>
      </c>
      <c r="C19" s="437" t="str">
        <f>IF(D19="","",VLOOKUP(B19,Data!$B$5:$L$503,2,FALSE))</f>
        <v>WW86950</v>
      </c>
      <c r="D19" s="356">
        <v>34</v>
      </c>
      <c r="E19" s="357" t="s">
        <v>518</v>
      </c>
      <c r="F19" s="434">
        <f>IF(D19="","",VLOOKUP(B19,Data!$B$5:$L$503,11,FALSE))</f>
        <v>2010.68</v>
      </c>
      <c r="G19" s="436">
        <f t="shared" si="0"/>
        <v>68363.12</v>
      </c>
      <c r="H19" s="435" t="str">
        <f>IF(D19="","",VLOOKUP(B19,Data!$B$5:$D$503,3,FALSE))</f>
        <v>C/T</v>
      </c>
      <c r="I19" s="435" t="str">
        <f>IF(D19="","",VLOOKUP(B19,Data!$B$5:$M$503,12,FALSE))</f>
        <v>Indonesia</v>
      </c>
      <c r="J19" s="424" t="s">
        <v>1010</v>
      </c>
      <c r="K19" s="434">
        <f>IF(D19="","",VLOOKUP(B19,Data!$B$5:$E$503,4,FALSE)*D19)</f>
        <v>7310</v>
      </c>
      <c r="L19" s="434">
        <f>IF(D19="","",VLOOKUP(B19,Data!$B$5:$F$503,5,FALSE)*D19)</f>
        <v>6596</v>
      </c>
      <c r="M19" s="433"/>
      <c r="N19" s="432"/>
      <c r="O19" s="431"/>
      <c r="P19" s="429"/>
      <c r="Q19" s="431"/>
      <c r="R19" s="431"/>
      <c r="S19" s="429"/>
      <c r="T19" s="430"/>
      <c r="U19" s="429"/>
      <c r="V19" s="428">
        <f>IF(D19="","",VLOOKUP(B19,Data!$B$5:$J$503,9,FALSE)*D19)</f>
        <v>40.29</v>
      </c>
      <c r="X19" s="499"/>
      <c r="Y19" s="499"/>
      <c r="Z19" s="499"/>
    </row>
    <row r="20" spans="1:26" s="329" customFormat="1" ht="21" customHeight="1">
      <c r="A20" s="366"/>
      <c r="B20" s="574"/>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24"/>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c r="B21" s="364"/>
      <c r="C21" s="437" t="str">
        <f>IF(D21="","",VLOOKUP(B21,Data!$B$5:$L$503,2,FALSE))</f>
        <v/>
      </c>
      <c r="D21" s="356"/>
      <c r="E21" s="357" t="s">
        <v>895</v>
      </c>
      <c r="F21" s="434" t="str">
        <f>IF(D21="","",VLOOKUP(B21,Data!$B$5:$L$503,11,FALSE))</f>
        <v/>
      </c>
      <c r="G21" s="436" t="str">
        <f t="shared" si="0"/>
        <v>-</v>
      </c>
      <c r="H21" s="435" t="str">
        <f>IF(D21="","",VLOOKUP(B21,Data!$B$5:$D$503,3,FALSE))</f>
        <v/>
      </c>
      <c r="I21" s="435" t="str">
        <f>IF(D21="","",VLOOKUP(B21,Data!$B$5:$M$503,12,FALSE))</f>
        <v/>
      </c>
      <c r="J21" s="424"/>
      <c r="K21" s="434" t="str">
        <f>IF(D21="","",VLOOKUP(B21,Data!$B$5:$E$503,4,FALSE)*D21)</f>
        <v/>
      </c>
      <c r="L21" s="434" t="str">
        <f>IF(D21="","",VLOOKUP(B21,Data!$B$5:$F$503,5,FALSE)*D21)</f>
        <v/>
      </c>
      <c r="M21" s="433"/>
      <c r="N21" s="432"/>
      <c r="O21" s="431"/>
      <c r="P21" s="429"/>
      <c r="Q21" s="431"/>
      <c r="R21" s="431"/>
      <c r="S21" s="429"/>
      <c r="T21" s="430"/>
      <c r="U21" s="429"/>
      <c r="V21" s="428" t="str">
        <f>IF(D21="","",VLOOKUP(B21,Data!$B$5:$J$503,9,FALSE)*D21)</f>
        <v/>
      </c>
      <c r="X21" s="499"/>
      <c r="Y21" s="499"/>
      <c r="Z21" s="499"/>
    </row>
    <row r="22" spans="1:26" s="329" customFormat="1" ht="21.75" customHeight="1">
      <c r="A22" s="366"/>
      <c r="B22" s="364"/>
      <c r="C22" s="437" t="str">
        <f>IF(D22="","",VLOOKUP(B22,Data!$B$5:$L$503,2,FALSE))</f>
        <v/>
      </c>
      <c r="D22" s="356"/>
      <c r="E22" s="357"/>
      <c r="F22" s="434" t="str">
        <f>IF(D22="","",VLOOKUP(B22,Data!$B$5:$L$503,11,FALSE))</f>
        <v/>
      </c>
      <c r="G22" s="436" t="str">
        <f t="shared" si="0"/>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 customHeight="1">
      <c r="A23" s="349"/>
      <c r="B23" s="250"/>
      <c r="C23" s="427" t="str">
        <f>IF(D23="","",VLOOKUP(B23,Data!$B$5:$L$503,2,FALSE))</f>
        <v/>
      </c>
      <c r="D23"/>
      <c r="E23" s="365" t="s">
        <v>523</v>
      </c>
      <c r="F23" s="423" t="str">
        <f>IF(D23="","",VLOOKUP(B23,Data!$B$5:$L$503,11,FALSE))</f>
        <v/>
      </c>
      <c r="G23" s="426" t="str">
        <f t="shared" si="0"/>
        <v>-</v>
      </c>
      <c r="H23" s="425" t="str">
        <f>IF(D23="","",VLOOKUP(B23,Data!$B$5:$D$503,3,FALSE))</f>
        <v/>
      </c>
      <c r="I23" s="425" t="str">
        <f>IF(D23="","",VLOOKUP(B23,Data!$B$5:$M$503,12,FALSE))</f>
        <v/>
      </c>
      <c r="J23" s="438"/>
      <c r="K23" s="423" t="str">
        <f>IF(D23="","",VLOOKUP(B23,Data!$B$5:$E$503,4,FALSE)*D23)</f>
        <v/>
      </c>
      <c r="L23" s="423" t="str">
        <f>IF(D23="","",VLOOKUP(B23,Data!$B$5:$F$503,5,FALSE)*D23)</f>
        <v/>
      </c>
      <c r="M23" s="422"/>
      <c r="N23" s="421"/>
      <c r="O23" s="420"/>
      <c r="P23" s="418"/>
      <c r="Q23" s="420"/>
      <c r="R23" s="420"/>
      <c r="S23" s="418"/>
      <c r="T23" s="419"/>
      <c r="U23" s="418"/>
      <c r="V23" s="417" t="str">
        <f>IF(D23="","",VLOOKUP(B23,Data!$B$5:$J$503,9,FALSE)*D23)</f>
        <v/>
      </c>
    </row>
    <row r="24" spans="1:26" s="329" customFormat="1" ht="21.75" customHeight="1">
      <c r="A24" s="366"/>
      <c r="B24" s="364"/>
      <c r="C24" s="437" t="str">
        <f>IF(D24="","",VLOOKUP(B24,Data!$B$5:$L$503,2,FALSE))</f>
        <v/>
      </c>
      <c r="D24" s="356"/>
      <c r="E24" s="357"/>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34</v>
      </c>
      <c r="E27" s="333"/>
      <c r="F27" s="410"/>
      <c r="G27" s="558">
        <f>SUM(G18:G24)</f>
        <v>68363.12</v>
      </c>
      <c r="H27" s="330"/>
      <c r="I27" s="330"/>
      <c r="J27" s="330"/>
      <c r="K27" s="558">
        <f>SUM(K18:K25)</f>
        <v>7310</v>
      </c>
      <c r="L27" s="558">
        <f>SUM(L18:L25)</f>
        <v>6596</v>
      </c>
      <c r="M27" s="410">
        <f>SUM(M16:M26)</f>
        <v>0</v>
      </c>
      <c r="N27" s="410">
        <f>SUM(N18:N24)</f>
        <v>0</v>
      </c>
      <c r="O27" s="410">
        <f>SUM(O16:O26)</f>
        <v>0</v>
      </c>
      <c r="P27" s="410"/>
      <c r="Q27" s="410"/>
      <c r="R27" s="410"/>
      <c r="S27" s="410"/>
      <c r="T27" s="410">
        <f>SUM(T18:T24)</f>
        <v>0</v>
      </c>
      <c r="U27" s="410">
        <f>SUM(U16:U26)</f>
        <v>0</v>
      </c>
      <c r="V27" s="559">
        <f>SUM(V18:V25)</f>
        <v>40.29</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16" t="s">
        <v>1017</v>
      </c>
      <c r="G35" s="617"/>
      <c r="H35" s="616" t="s">
        <v>1018</v>
      </c>
      <c r="I35" s="617"/>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DCFF-21BC-47CE-A328-A7163F9D856F}">
  <dimension ref="A1:Z49"/>
  <sheetViews>
    <sheetView topLeftCell="A15" zoomScale="85" zoomScaleNormal="85" zoomScaleSheetLayoutView="75" workbookViewId="0">
      <selection activeCell="D24" sqref="D24"/>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77"/>
      <c r="I10" s="578"/>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991</v>
      </c>
      <c r="C18" s="427" t="str">
        <f>IF(D18="","",VLOOKUP(B18,Data!$B$5:$L$503,2,FALSE))</f>
        <v/>
      </c>
      <c r="D18" s="348"/>
      <c r="E18" s="357"/>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574" t="s">
        <v>720</v>
      </c>
      <c r="C19" s="437" t="str">
        <f>IF(D19="","",VLOOKUP(B19,Data!$B$5:$L$503,2,FALSE))</f>
        <v>VAC9570</v>
      </c>
      <c r="D19" s="356">
        <v>1</v>
      </c>
      <c r="E19" s="357" t="s">
        <v>518</v>
      </c>
      <c r="F19" s="434">
        <f>IF(D19="","",VLOOKUP(B19,Data!$B$5:$L$503,11,FALSE))</f>
        <v>2540.94</v>
      </c>
      <c r="G19" s="436">
        <f t="shared" si="0"/>
        <v>2540.94</v>
      </c>
      <c r="H19" s="435" t="str">
        <f>IF(D19="","",VLOOKUP(B19,Data!$B$5:$D$503,3,FALSE))</f>
        <v>C/T</v>
      </c>
      <c r="I19" s="435" t="str">
        <f>IF(D19="","",VLOOKUP(B19,Data!$B$5:$M$503,12,FALSE))</f>
        <v>Indonesia</v>
      </c>
      <c r="J19" s="424" t="s">
        <v>990</v>
      </c>
      <c r="K19" s="434">
        <f>IF(D19="","",VLOOKUP(B19,Data!$B$5:$E$503,4,FALSE)*D19)</f>
        <v>267</v>
      </c>
      <c r="L19" s="434">
        <f>IF(D19="","",VLOOKUP(B19,Data!$B$5:$F$503,5,FALSE)*D19)</f>
        <v>242</v>
      </c>
      <c r="M19" s="433"/>
      <c r="N19" s="432"/>
      <c r="O19" s="431"/>
      <c r="P19" s="429"/>
      <c r="Q19" s="431"/>
      <c r="R19" s="431"/>
      <c r="S19" s="429"/>
      <c r="T19" s="430"/>
      <c r="U19" s="429"/>
      <c r="V19" s="428">
        <f>IF(D19="","",VLOOKUP(B19,Data!$B$5:$J$503,9,FALSE)*D19)</f>
        <v>1.488</v>
      </c>
      <c r="X19" s="499"/>
      <c r="Y19" s="499"/>
      <c r="Z19" s="499"/>
    </row>
    <row r="20" spans="1:26" s="329" customFormat="1" ht="21" customHeight="1">
      <c r="A20" s="349"/>
      <c r="B20" s="250" t="s">
        <v>1011</v>
      </c>
      <c r="C20" s="427" t="str">
        <f>IF(D20="","",VLOOKUP(B20,Data!$B$5:$L$503,2,FALSE))</f>
        <v/>
      </c>
      <c r="D20" s="348"/>
      <c r="E20" s="357"/>
      <c r="F20" s="423" t="str">
        <f>IF(D20="","",VLOOKUP(B20,Data!$B$5:$L$503,11,FALSE))</f>
        <v/>
      </c>
      <c r="G20" s="426" t="str">
        <f t="shared" ref="G20" si="1">IF(D20&gt;0,D20*F20,"-")</f>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6" s="329" customFormat="1" ht="21.75" customHeight="1">
      <c r="A21" s="366"/>
      <c r="B21" s="574" t="s">
        <v>289</v>
      </c>
      <c r="C21" s="437" t="str">
        <f>IF(D21="","",VLOOKUP(B21,Data!$B$5:$L$503,2,FALSE))</f>
        <v>WW86950</v>
      </c>
      <c r="D21" s="356">
        <v>8</v>
      </c>
      <c r="E21" s="357" t="s">
        <v>895</v>
      </c>
      <c r="F21" s="434">
        <f>IF(D21="","",VLOOKUP(B21,Data!$B$5:$L$503,11,FALSE))</f>
        <v>2010.68</v>
      </c>
      <c r="G21" s="436">
        <f t="shared" ref="G21:G25" si="2">IF(D21&gt;0,D21*F21,"-")</f>
        <v>16085.44</v>
      </c>
      <c r="H21" s="435" t="str">
        <f>IF(D21="","",VLOOKUP(B21,Data!$B$5:$D$503,3,FALSE))</f>
        <v>C/T</v>
      </c>
      <c r="I21" s="435" t="str">
        <f>IF(D21="","",VLOOKUP(B21,Data!$B$5:$M$503,12,FALSE))</f>
        <v>Indonesia</v>
      </c>
      <c r="J21" s="424" t="s">
        <v>1010</v>
      </c>
      <c r="K21" s="434">
        <f>IF(D21="","",VLOOKUP(B21,Data!$B$5:$E$503,4,FALSE)*D21)</f>
        <v>1720</v>
      </c>
      <c r="L21" s="434">
        <f>IF(D21="","",VLOOKUP(B21,Data!$B$5:$F$503,5,FALSE)*D21)</f>
        <v>1552</v>
      </c>
      <c r="M21" s="433"/>
      <c r="N21" s="432"/>
      <c r="O21" s="431"/>
      <c r="P21" s="429"/>
      <c r="Q21" s="431"/>
      <c r="R21" s="431"/>
      <c r="S21" s="429"/>
      <c r="T21" s="430"/>
      <c r="U21" s="429"/>
      <c r="V21" s="428">
        <f>IF(D21="","",VLOOKUP(B21,Data!$B$5:$J$503,9,FALSE)*D21)</f>
        <v>9.48</v>
      </c>
      <c r="X21" s="499"/>
      <c r="Y21" s="499"/>
      <c r="Z21" s="499"/>
    </row>
    <row r="22" spans="1:26" s="329" customFormat="1" ht="21.75" customHeight="1">
      <c r="A22" s="366"/>
      <c r="B22" s="574" t="s">
        <v>291</v>
      </c>
      <c r="C22" s="437" t="str">
        <f>IF(D22="","",VLOOKUP(B22,Data!$B$5:$L$503,2,FALSE))</f>
        <v>WW86960</v>
      </c>
      <c r="D22" s="356">
        <v>29</v>
      </c>
      <c r="E22" s="357"/>
      <c r="F22" s="434">
        <f>IF(D22="","",VLOOKUP(B22,Data!$B$5:$L$503,11,FALSE))</f>
        <v>2173.38</v>
      </c>
      <c r="G22" s="436">
        <f t="shared" si="2"/>
        <v>63028.020000000004</v>
      </c>
      <c r="H22" s="435" t="str">
        <f>IF(D22="","",VLOOKUP(B22,Data!$B$5:$D$503,3,FALSE))</f>
        <v>C/T</v>
      </c>
      <c r="I22" s="435" t="str">
        <f>IF(D22="","",VLOOKUP(B22,Data!$B$5:$M$503,12,FALSE))</f>
        <v>Indonesia</v>
      </c>
      <c r="J22" s="424" t="s">
        <v>1010</v>
      </c>
      <c r="K22" s="434">
        <f>IF(D22="","",VLOOKUP(B22,Data!$B$5:$E$503,4,FALSE)*D22)</f>
        <v>7598</v>
      </c>
      <c r="L22" s="434">
        <f>IF(D22="","",VLOOKUP(B22,Data!$B$5:$F$503,5,FALSE)*D22)</f>
        <v>6873</v>
      </c>
      <c r="M22" s="433"/>
      <c r="N22" s="432"/>
      <c r="O22" s="431"/>
      <c r="P22" s="429"/>
      <c r="Q22" s="431"/>
      <c r="R22" s="431"/>
      <c r="S22" s="429"/>
      <c r="T22" s="430"/>
      <c r="U22" s="429"/>
      <c r="V22" s="428">
        <f>IF(D22="","",VLOOKUP(B22,Data!$B$5:$J$503,9,FALSE)*D22)</f>
        <v>43.152000000000001</v>
      </c>
      <c r="X22" s="499"/>
      <c r="Y22" s="499"/>
      <c r="Z22" s="499"/>
    </row>
    <row r="23" spans="1:26" s="329" customFormat="1" ht="21.75" customHeight="1">
      <c r="A23" s="366"/>
      <c r="B23" s="574" t="s">
        <v>90</v>
      </c>
      <c r="C23" s="437" t="str">
        <f>IF(D23="","",VLOOKUP(B23,Data!$B$5:$L$503,2,FALSE))</f>
        <v>ZU14100</v>
      </c>
      <c r="D23" s="356">
        <v>3</v>
      </c>
      <c r="E23" s="365" t="s">
        <v>523</v>
      </c>
      <c r="F23" s="434">
        <f>IF(D23="","",VLOOKUP(B23,Data!$B$5:$L$503,11,FALSE))</f>
        <v>2139.33</v>
      </c>
      <c r="G23" s="436">
        <f t="shared" si="2"/>
        <v>6417.99</v>
      </c>
      <c r="H23" s="435" t="str">
        <f>IF(D23="","",VLOOKUP(B23,Data!$B$5:$D$503,3,FALSE))</f>
        <v>C/T</v>
      </c>
      <c r="I23" s="435" t="str">
        <f>IF(D23="","",VLOOKUP(B23,Data!$B$5:$M$503,12,FALSE))</f>
        <v>Indonesia</v>
      </c>
      <c r="J23" s="424" t="s">
        <v>1010</v>
      </c>
      <c r="K23" s="434">
        <f>IF(D23="","",VLOOKUP(B23,Data!$B$5:$E$503,4,FALSE)*D23)</f>
        <v>645</v>
      </c>
      <c r="L23" s="434">
        <f>IF(D23="","",VLOOKUP(B23,Data!$B$5:$F$503,5,FALSE)*D23)</f>
        <v>582</v>
      </c>
      <c r="M23" s="433"/>
      <c r="N23" s="432"/>
      <c r="O23" s="431"/>
      <c r="P23" s="429"/>
      <c r="Q23" s="431"/>
      <c r="R23" s="431"/>
      <c r="S23" s="429"/>
      <c r="T23" s="430"/>
      <c r="U23" s="429"/>
      <c r="V23" s="428">
        <f>IF(D23="","",VLOOKUP(B23,Data!$B$5:$J$503,9,FALSE)*D23)</f>
        <v>3.5550000000000002</v>
      </c>
      <c r="X23" s="499"/>
      <c r="Y23" s="499"/>
      <c r="Z23" s="499"/>
    </row>
    <row r="24" spans="1:26" s="329" customFormat="1" ht="21.75" customHeight="1">
      <c r="A24" s="366"/>
      <c r="B24" s="574" t="s">
        <v>89</v>
      </c>
      <c r="C24" s="437" t="str">
        <f>IF(D24="","",VLOOKUP(B24,Data!$B$5:$L$503,2,FALSE))</f>
        <v>ZU14120</v>
      </c>
      <c r="D24" s="356">
        <v>4</v>
      </c>
      <c r="E24" s="357"/>
      <c r="F24" s="434">
        <f>IF(D24="","",VLOOKUP(B24,Data!$B$5:$L$503,11,FALSE))</f>
        <v>2435.66</v>
      </c>
      <c r="G24" s="436">
        <f t="shared" si="2"/>
        <v>9742.64</v>
      </c>
      <c r="H24" s="435" t="str">
        <f>IF(D24="","",VLOOKUP(B24,Data!$B$5:$D$503,3,FALSE))</f>
        <v>C/T</v>
      </c>
      <c r="I24" s="435" t="str">
        <f>IF(D24="","",VLOOKUP(B24,Data!$B$5:$M$503,12,FALSE))</f>
        <v>Indonesia</v>
      </c>
      <c r="J24" s="424" t="s">
        <v>1010</v>
      </c>
      <c r="K24" s="434">
        <f>IF(D24="","",VLOOKUP(B24,Data!$B$5:$E$503,4,FALSE)*D24)</f>
        <v>860</v>
      </c>
      <c r="L24" s="434">
        <f>IF(D24="","",VLOOKUP(B24,Data!$B$5:$F$503,5,FALSE)*D24)</f>
        <v>776</v>
      </c>
      <c r="M24" s="433"/>
      <c r="N24" s="432"/>
      <c r="O24" s="431"/>
      <c r="P24" s="429"/>
      <c r="Q24" s="431"/>
      <c r="R24" s="431"/>
      <c r="S24" s="429"/>
      <c r="T24" s="430"/>
      <c r="U24" s="429"/>
      <c r="V24" s="428">
        <f>IF(D24="","",VLOOKUP(B24,Data!$B$5:$J$503,9,FALSE)*D24)</f>
        <v>4.74</v>
      </c>
      <c r="X24" s="499"/>
      <c r="Y24" s="499"/>
      <c r="Z24" s="499"/>
    </row>
    <row r="25" spans="1:26" s="329" customFormat="1" ht="21.75" customHeight="1">
      <c r="A25" s="366"/>
      <c r="B25" s="574" t="s">
        <v>358</v>
      </c>
      <c r="C25" s="437" t="str">
        <f>IF(D25="","",VLOOKUP(B25,Data!$B$5:$L$503,2,FALSE))</f>
        <v>WW38330</v>
      </c>
      <c r="D25" s="356">
        <v>1</v>
      </c>
      <c r="E25" s="357"/>
      <c r="F25" s="434">
        <f>IF(D25="","",VLOOKUP(B25,Data!$B$5:$L$503,11,FALSE))</f>
        <v>4271.01</v>
      </c>
      <c r="G25" s="436">
        <f t="shared" si="2"/>
        <v>4271.01</v>
      </c>
      <c r="H25" s="435" t="str">
        <f>IF(D25="","",VLOOKUP(B25,Data!$B$5:$D$503,3,FALSE))</f>
        <v>C/T</v>
      </c>
      <c r="I25" s="435" t="str">
        <f>IF(D25="","",VLOOKUP(B25,Data!$B$5:$M$503,12,FALSE))</f>
        <v>Indonesia</v>
      </c>
      <c r="J25" s="424" t="s">
        <v>1010</v>
      </c>
      <c r="K25" s="434">
        <f>IF(D25="","",VLOOKUP(B25,Data!$B$5:$E$503,4,FALSE)*D25)</f>
        <v>298</v>
      </c>
      <c r="L25" s="434">
        <f>IF(D25="","",VLOOKUP(B25,Data!$B$5:$F$503,5,FALSE)*D25)</f>
        <v>262</v>
      </c>
      <c r="M25" s="433"/>
      <c r="N25" s="432"/>
      <c r="O25" s="431"/>
      <c r="P25" s="429"/>
      <c r="Q25" s="431"/>
      <c r="R25" s="431"/>
      <c r="S25" s="429"/>
      <c r="T25" s="430"/>
      <c r="U25" s="429"/>
      <c r="V25" s="428">
        <f>IF(D25="","",VLOOKUP(B25,Data!$B$5:$J$503,9,FALSE)*D25)</f>
        <v>1.534</v>
      </c>
      <c r="X25" s="499"/>
      <c r="Y25" s="499"/>
      <c r="Z25" s="499"/>
    </row>
    <row r="26" spans="1:26" s="329" customFormat="1" ht="21.75" customHeight="1">
      <c r="A26" s="366"/>
      <c r="B26" s="364"/>
      <c r="C26" s="437" t="str">
        <f>IF(D26="","",VLOOKUP(B26,Data!$B$5:$L$503,2,FALSE))</f>
        <v/>
      </c>
      <c r="D26" s="356"/>
      <c r="E26" s="357"/>
      <c r="F26" s="434" t="str">
        <f>IF(D26="","",VLOOKUP(B26,Data!$B$5:$L$503,11,FALSE))</f>
        <v/>
      </c>
      <c r="G26" s="436" t="str">
        <f t="shared" si="0"/>
        <v>-</v>
      </c>
      <c r="H26" s="435" t="str">
        <f>IF(D26="","",VLOOKUP(B26,Data!$B$5:$D$503,3,FALSE))</f>
        <v/>
      </c>
      <c r="I26" s="435" t="str">
        <f>IF(D26="","",VLOOKUP(B26,Data!$B$5:$M$503,12,FALSE))</f>
        <v/>
      </c>
      <c r="J26" s="424"/>
      <c r="K26" s="434" t="str">
        <f>IF(D26="","",VLOOKUP(B26,Data!$B$5:$E$503,4,FALSE)*D26)</f>
        <v/>
      </c>
      <c r="L26" s="434" t="str">
        <f>IF(D26="","",VLOOKUP(B26,Data!$B$5:$F$503,5,FALSE)*D26)</f>
        <v/>
      </c>
      <c r="M26" s="433"/>
      <c r="N26" s="432"/>
      <c r="O26" s="431"/>
      <c r="P26" s="429"/>
      <c r="Q26" s="431"/>
      <c r="R26" s="431"/>
      <c r="S26" s="429"/>
      <c r="T26" s="430"/>
      <c r="U26" s="429"/>
      <c r="V26" s="428" t="str">
        <f>IF(D26="","",VLOOKUP(B26,Data!$B$5:$J$503,9,FALSE)*D26)</f>
        <v/>
      </c>
      <c r="X26" s="499"/>
      <c r="Y26" s="499"/>
      <c r="Z26" s="499"/>
    </row>
    <row r="27" spans="1:26" s="329" customFormat="1" ht="21" customHeight="1">
      <c r="A27" s="349"/>
      <c r="B27" s="250"/>
      <c r="C27" s="427" t="str">
        <f>IF(D27="","",VLOOKUP(B27,Data!$B$5:$L$503,2,FALSE))</f>
        <v/>
      </c>
      <c r="D27" s="348"/>
      <c r="E27" s="357"/>
      <c r="F27" s="423" t="str">
        <f>IF(D27="","",VLOOKUP(B27,Data!$B$5:$L$503,11,FALSE))</f>
        <v/>
      </c>
      <c r="G27" s="426" t="str">
        <f t="shared" si="0"/>
        <v>-</v>
      </c>
      <c r="H27" s="425" t="str">
        <f>IF(D27="","",VLOOKUP(B27,Data!$B$5:$D$503,3,FALSE))</f>
        <v/>
      </c>
      <c r="I27" s="425" t="str">
        <f>IF(D27="","",VLOOKUP(B27,Data!$B$5:$M$503,12,FALSE))</f>
        <v/>
      </c>
      <c r="J27" s="438"/>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6" s="329" customFormat="1" ht="30">
      <c r="A28" s="347"/>
      <c r="B28" s="513"/>
      <c r="C28" s="332"/>
      <c r="D28" s="494"/>
      <c r="E28" s="345"/>
      <c r="F28" s="416"/>
      <c r="G28" s="416"/>
      <c r="H28" s="416"/>
      <c r="I28" s="330"/>
      <c r="J28" s="330"/>
      <c r="K28" s="416"/>
      <c r="L28" s="416"/>
      <c r="M28" s="416"/>
      <c r="N28" s="415"/>
      <c r="O28" s="414"/>
      <c r="P28" s="412"/>
      <c r="Q28" s="414"/>
      <c r="R28" s="414"/>
      <c r="S28" s="412"/>
      <c r="T28" s="413"/>
      <c r="U28" s="412"/>
      <c r="V28" s="411"/>
      <c r="Y28" s="499"/>
      <c r="Z28" s="499"/>
    </row>
    <row r="29" spans="1:26" s="329" customFormat="1" ht="17.5">
      <c r="A29" s="330"/>
      <c r="B29" s="331"/>
      <c r="C29" s="332"/>
      <c r="D29" s="352">
        <f>SUM(D18:D28)</f>
        <v>46</v>
      </c>
      <c r="E29" s="333"/>
      <c r="F29" s="410"/>
      <c r="G29" s="558">
        <f>SUM(G18:G26)</f>
        <v>102086.04000000001</v>
      </c>
      <c r="H29" s="330"/>
      <c r="I29" s="330"/>
      <c r="J29" s="330"/>
      <c r="K29" s="558">
        <f>SUM(K18:K27)</f>
        <v>11388</v>
      </c>
      <c r="L29" s="558">
        <f>SUM(L18:L27)</f>
        <v>10287</v>
      </c>
      <c r="M29" s="410">
        <f>SUM(M16:M28)</f>
        <v>0</v>
      </c>
      <c r="N29" s="410">
        <f>SUM(N18:N26)</f>
        <v>0</v>
      </c>
      <c r="O29" s="410">
        <f>SUM(O16:O28)</f>
        <v>0</v>
      </c>
      <c r="P29" s="410"/>
      <c r="Q29" s="410"/>
      <c r="R29" s="410"/>
      <c r="S29" s="410"/>
      <c r="T29" s="410">
        <f>SUM(T18:T26)</f>
        <v>0</v>
      </c>
      <c r="U29" s="410">
        <f>SUM(U16:U28)</f>
        <v>0</v>
      </c>
      <c r="V29" s="559">
        <f>SUM(V18:V27)</f>
        <v>63.949000000000005</v>
      </c>
    </row>
    <row r="30" spans="1:26">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6"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6"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1017</v>
      </c>
      <c r="G37" s="617"/>
      <c r="H37" s="616" t="s">
        <v>1019</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D658-6BBF-4651-8CE3-4BB35427EF95}">
  <dimension ref="A1:Z46"/>
  <sheetViews>
    <sheetView topLeftCell="G1" zoomScale="85" zoomScaleNormal="85" zoomScaleSheetLayoutView="75" workbookViewId="0">
      <selection activeCell="B19" sqref="B19"/>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79"/>
      <c r="I10" s="580"/>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1011</v>
      </c>
      <c r="C18" s="427" t="str">
        <f>IF(D18="","",VLOOKUP(B18,Data!$B$5:$L$503,2,FALSE))</f>
        <v/>
      </c>
      <c r="D18" s="348"/>
      <c r="E18" s="357"/>
      <c r="F18" s="423" t="str">
        <f>IF(D18="","",VLOOKUP(B18,Data!$B$5:$L$503,11,FALSE))</f>
        <v/>
      </c>
      <c r="G18" s="426" t="str">
        <f t="shared" ref="G18:G24"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574" t="s">
        <v>358</v>
      </c>
      <c r="C19" s="437" t="str">
        <f>IF(D19="","",VLOOKUP(B19,Data!$B$5:$L$503,2,FALSE))</f>
        <v>WW38330</v>
      </c>
      <c r="D19" s="356">
        <v>1</v>
      </c>
      <c r="E19" s="357" t="s">
        <v>518</v>
      </c>
      <c r="F19" s="434">
        <f>IF(D19="","",VLOOKUP(B19,Data!$B$5:$L$503,11,FALSE))</f>
        <v>4271.01</v>
      </c>
      <c r="G19" s="436">
        <f t="shared" si="0"/>
        <v>4271.01</v>
      </c>
      <c r="H19" s="435" t="str">
        <f>IF(D19="","",VLOOKUP(B19,Data!$B$5:$D$503,3,FALSE))</f>
        <v>C/T</v>
      </c>
      <c r="I19" s="435" t="str">
        <f>IF(D19="","",VLOOKUP(B19,Data!$B$5:$M$503,12,FALSE))</f>
        <v>Indonesia</v>
      </c>
      <c r="J19" s="424" t="s">
        <v>1010</v>
      </c>
      <c r="K19" s="434">
        <f>IF(D19="","",VLOOKUP(B19,Data!$B$5:$E$503,4,FALSE)*D19)</f>
        <v>298</v>
      </c>
      <c r="L19" s="434">
        <f>IF(D19="","",VLOOKUP(B19,Data!$B$5:$F$503,5,FALSE)*D19)</f>
        <v>262</v>
      </c>
      <c r="M19" s="433"/>
      <c r="N19" s="432"/>
      <c r="O19" s="431"/>
      <c r="P19" s="429"/>
      <c r="Q19" s="431"/>
      <c r="R19" s="431"/>
      <c r="S19" s="429"/>
      <c r="T19" s="430"/>
      <c r="U19" s="429"/>
      <c r="V19" s="428">
        <f>IF(D19="","",VLOOKUP(B19,Data!$B$5:$J$503,9,FALSE)*D19)</f>
        <v>1.534</v>
      </c>
      <c r="X19" s="499"/>
      <c r="Y19" s="499"/>
      <c r="Z19" s="499"/>
    </row>
    <row r="20" spans="1:26" s="329" customFormat="1" ht="21.75" customHeight="1">
      <c r="A20" s="366"/>
      <c r="B20" s="574" t="s">
        <v>291</v>
      </c>
      <c r="C20" s="437" t="str">
        <f>IF(D20="","",VLOOKUP(B20,Data!$B$5:$L$503,2,FALSE))</f>
        <v>WW86960</v>
      </c>
      <c r="D20" s="356">
        <v>4</v>
      </c>
      <c r="E20" s="357" t="s">
        <v>895</v>
      </c>
      <c r="F20" s="434">
        <f>IF(D20="","",VLOOKUP(B20,Data!$B$5:$L$503,11,FALSE))</f>
        <v>2173.38</v>
      </c>
      <c r="G20" s="436">
        <f t="shared" si="0"/>
        <v>8693.52</v>
      </c>
      <c r="H20" s="435" t="str">
        <f>IF(D20="","",VLOOKUP(B20,Data!$B$5:$D$503,3,FALSE))</f>
        <v>C/T</v>
      </c>
      <c r="I20" s="435" t="str">
        <f>IF(D20="","",VLOOKUP(B20,Data!$B$5:$M$503,12,FALSE))</f>
        <v>Indonesia</v>
      </c>
      <c r="J20" s="424" t="s">
        <v>1010</v>
      </c>
      <c r="K20" s="434">
        <f>IF(D20="","",VLOOKUP(B20,Data!$B$5:$E$503,4,FALSE)*D20)</f>
        <v>1048</v>
      </c>
      <c r="L20" s="434">
        <f>IF(D20="","",VLOOKUP(B20,Data!$B$5:$F$503,5,FALSE)*D20)</f>
        <v>948</v>
      </c>
      <c r="M20" s="433"/>
      <c r="N20" s="432"/>
      <c r="O20" s="431"/>
      <c r="P20" s="429"/>
      <c r="Q20" s="431"/>
      <c r="R20" s="431"/>
      <c r="S20" s="429"/>
      <c r="T20" s="430"/>
      <c r="U20" s="429"/>
      <c r="V20" s="428">
        <f>IF(D20="","",VLOOKUP(B20,Data!$B$5:$J$503,9,FALSE)*D20)</f>
        <v>5.952</v>
      </c>
      <c r="X20" s="499"/>
      <c r="Y20" s="499"/>
      <c r="Z20" s="499"/>
    </row>
    <row r="21" spans="1:26" s="329" customFormat="1" ht="21" customHeight="1">
      <c r="A21" s="349"/>
      <c r="B21" s="250" t="s">
        <v>1036</v>
      </c>
      <c r="C21" s="427" t="str">
        <f>IF(D21="","",VLOOKUP(B21,Data!$B$5:$L$503,2,FALSE))</f>
        <v/>
      </c>
      <c r="D21" s="348"/>
      <c r="E21" s="357"/>
      <c r="F21" s="423" t="str">
        <f>IF(D21="","",VLOOKUP(B21,Data!$B$5:$L$503,11,FALSE))</f>
        <v/>
      </c>
      <c r="G21" s="426" t="str">
        <f>IF(D21&gt;0,D21*F21,"-")</f>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c r="B22" s="574" t="s">
        <v>289</v>
      </c>
      <c r="C22" s="437" t="str">
        <f>IF(D22="","",VLOOKUP(B22,Data!$B$5:$L$503,2,FALSE))</f>
        <v>WW86950</v>
      </c>
      <c r="D22" s="356">
        <v>14</v>
      </c>
      <c r="E22" s="365" t="s">
        <v>523</v>
      </c>
      <c r="F22" s="434">
        <f>IF(D22="","",VLOOKUP(B22,Data!$B$5:$L$503,11,FALSE))</f>
        <v>2010.68</v>
      </c>
      <c r="G22" s="436">
        <f>IF(D22&gt;0,D22*F22,"-")</f>
        <v>28149.52</v>
      </c>
      <c r="H22" s="435" t="str">
        <f>IF(D22="","",VLOOKUP(B22,Data!$B$5:$D$503,3,FALSE))</f>
        <v>C/T</v>
      </c>
      <c r="I22" s="435" t="str">
        <f>IF(D22="","",VLOOKUP(B22,Data!$B$5:$M$503,12,FALSE))</f>
        <v>Indonesia</v>
      </c>
      <c r="J22" s="424" t="s">
        <v>1022</v>
      </c>
      <c r="K22" s="434">
        <f>IF(D22="","",VLOOKUP(B22,Data!$B$5:$E$503,4,FALSE)*D22)</f>
        <v>3010</v>
      </c>
      <c r="L22" s="434">
        <f>IF(D22="","",VLOOKUP(B22,Data!$B$5:$F$503,5,FALSE)*D22)</f>
        <v>2716</v>
      </c>
      <c r="M22" s="433"/>
      <c r="N22" s="432"/>
      <c r="O22" s="431"/>
      <c r="P22" s="429"/>
      <c r="Q22" s="431"/>
      <c r="R22" s="431"/>
      <c r="S22" s="429"/>
      <c r="T22" s="430"/>
      <c r="U22" s="429"/>
      <c r="V22" s="428">
        <f>IF(D22="","",VLOOKUP(B22,Data!$B$5:$J$503,9,FALSE)*D22)</f>
        <v>16.59</v>
      </c>
      <c r="X22" s="499"/>
      <c r="Y22" s="499"/>
      <c r="Z22" s="499"/>
    </row>
    <row r="23" spans="1:26" s="329" customFormat="1" ht="21.75" customHeight="1">
      <c r="A23" s="366"/>
      <c r="B23" s="364" t="s">
        <v>291</v>
      </c>
      <c r="C23" s="437" t="str">
        <f>IF(D23="","",VLOOKUP(B23,Data!$B$5:$L$503,2,FALSE))</f>
        <v>WW86960</v>
      </c>
      <c r="D23" s="356">
        <v>1</v>
      </c>
      <c r="E23" s="357"/>
      <c r="F23" s="434">
        <f>IF(D23="","",VLOOKUP(B23,Data!$B$5:$L$503,11,FALSE))</f>
        <v>2173.38</v>
      </c>
      <c r="G23" s="436">
        <f t="shared" si="0"/>
        <v>2173.38</v>
      </c>
      <c r="H23" s="435" t="str">
        <f>IF(D23="","",VLOOKUP(B23,Data!$B$5:$D$503,3,FALSE))</f>
        <v>C/T</v>
      </c>
      <c r="I23" s="435" t="str">
        <f>IF(D23="","",VLOOKUP(B23,Data!$B$5:$M$503,12,FALSE))</f>
        <v>Indonesia</v>
      </c>
      <c r="J23" s="424" t="s">
        <v>1022</v>
      </c>
      <c r="K23" s="434">
        <f>IF(D23="","",VLOOKUP(B23,Data!$B$5:$E$503,4,FALSE)*D23)</f>
        <v>262</v>
      </c>
      <c r="L23" s="434">
        <f>IF(D23="","",VLOOKUP(B23,Data!$B$5:$F$503,5,FALSE)*D23)</f>
        <v>237</v>
      </c>
      <c r="M23" s="433"/>
      <c r="N23" s="432"/>
      <c r="O23" s="431"/>
      <c r="P23" s="429"/>
      <c r="Q23" s="431"/>
      <c r="R23" s="431"/>
      <c r="S23" s="429"/>
      <c r="T23" s="430"/>
      <c r="U23" s="429"/>
      <c r="V23" s="428">
        <f>IF(D23="","",VLOOKUP(B23,Data!$B$5:$J$503,9,FALSE)*D23)</f>
        <v>1.488</v>
      </c>
      <c r="X23" s="499"/>
      <c r="Y23" s="499"/>
      <c r="Z23" s="499"/>
    </row>
    <row r="24" spans="1:26" s="329" customFormat="1" ht="21" customHeight="1">
      <c r="A24" s="349"/>
      <c r="B24" s="250"/>
      <c r="C24" s="427" t="str">
        <f>IF(D24="","",VLOOKUP(B24,Data!$B$5:$L$503,2,FALSE))</f>
        <v/>
      </c>
      <c r="D24" s="348"/>
      <c r="E24" s="357"/>
      <c r="F24" s="423" t="str">
        <f>IF(D24="","",VLOOKUP(B24,Data!$B$5:$L$503,11,FALSE))</f>
        <v/>
      </c>
      <c r="G24" s="426" t="str">
        <f t="shared" si="0"/>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30">
      <c r="A25" s="347"/>
      <c r="B25" s="513"/>
      <c r="C25" s="332"/>
      <c r="D25" s="494"/>
      <c r="E25" s="345"/>
      <c r="F25" s="416"/>
      <c r="G25" s="416"/>
      <c r="H25" s="416"/>
      <c r="I25" s="330"/>
      <c r="J25" s="330"/>
      <c r="K25" s="416"/>
      <c r="L25" s="416"/>
      <c r="M25" s="416"/>
      <c r="N25" s="415"/>
      <c r="O25" s="414"/>
      <c r="P25" s="412"/>
      <c r="Q25" s="414"/>
      <c r="R25" s="414"/>
      <c r="S25" s="412"/>
      <c r="T25" s="413"/>
      <c r="U25" s="412"/>
      <c r="V25" s="411"/>
      <c r="Y25" s="499"/>
      <c r="Z25" s="499"/>
    </row>
    <row r="26" spans="1:26" s="329" customFormat="1" ht="17.5">
      <c r="A26" s="330"/>
      <c r="B26" s="331"/>
      <c r="C26" s="332"/>
      <c r="D26" s="352">
        <f>SUM(D18:D25)</f>
        <v>20</v>
      </c>
      <c r="E26" s="333"/>
      <c r="F26" s="410"/>
      <c r="G26" s="558">
        <f>SUM(G18:G23)</f>
        <v>43287.43</v>
      </c>
      <c r="H26" s="330"/>
      <c r="I26" s="330"/>
      <c r="J26" s="330"/>
      <c r="K26" s="558">
        <f>SUM(K18:K24)</f>
        <v>4618</v>
      </c>
      <c r="L26" s="558">
        <f>SUM(L18:L24)</f>
        <v>4163</v>
      </c>
      <c r="M26" s="410">
        <f>SUM(M16:M25)</f>
        <v>0</v>
      </c>
      <c r="N26" s="410">
        <f>SUM(N18:N23)</f>
        <v>0</v>
      </c>
      <c r="O26" s="410">
        <f>SUM(O16:O25)</f>
        <v>0</v>
      </c>
      <c r="P26" s="410"/>
      <c r="Q26" s="410"/>
      <c r="R26" s="410"/>
      <c r="S26" s="410"/>
      <c r="T26" s="410">
        <f>SUM(T18:T23)</f>
        <v>0</v>
      </c>
      <c r="U26" s="410">
        <f>SUM(U16:U25)</f>
        <v>0</v>
      </c>
      <c r="V26" s="559">
        <f>SUM(V18:V24)</f>
        <v>25.564</v>
      </c>
    </row>
    <row r="27" spans="1:26">
      <c r="A27" s="344"/>
      <c r="B27" s="289"/>
      <c r="C27" s="290"/>
      <c r="D27" s="335"/>
      <c r="E27" s="301"/>
      <c r="F27" s="408" t="s">
        <v>791</v>
      </c>
      <c r="G27" s="406"/>
      <c r="H27" s="334"/>
      <c r="I27" s="334"/>
      <c r="J27" s="334"/>
      <c r="K27" s="407"/>
      <c r="L27" s="406"/>
      <c r="M27" s="303"/>
      <c r="N27" s="302"/>
      <c r="O27" s="302"/>
      <c r="P27" s="302"/>
      <c r="Q27" s="302"/>
      <c r="R27" s="302"/>
      <c r="S27" s="302"/>
      <c r="T27" s="303"/>
      <c r="U27" s="303"/>
      <c r="V27" s="405"/>
    </row>
    <row r="28" spans="1:26" ht="13">
      <c r="A28" s="282" t="s">
        <v>519</v>
      </c>
      <c r="B28" s="283"/>
      <c r="C28" s="336"/>
      <c r="D28" s="337" t="s">
        <v>524</v>
      </c>
      <c r="E28" s="296"/>
      <c r="F28" s="404" t="s">
        <v>81</v>
      </c>
      <c r="G28" s="403"/>
      <c r="H28" s="312" t="s">
        <v>82</v>
      </c>
      <c r="I28" s="338"/>
      <c r="J28" s="402" t="s">
        <v>83</v>
      </c>
      <c r="K28" s="402"/>
      <c r="L28" s="608" t="s">
        <v>84</v>
      </c>
      <c r="M28" s="609"/>
      <c r="N28" s="609"/>
      <c r="O28" s="609"/>
      <c r="P28" s="609"/>
      <c r="Q28" s="609"/>
      <c r="R28" s="609"/>
      <c r="S28" s="609"/>
      <c r="T28" s="609"/>
      <c r="U28" s="609"/>
      <c r="V28" s="610"/>
    </row>
    <row r="29" spans="1:26" ht="13">
      <c r="A29" s="289" t="s">
        <v>520</v>
      </c>
      <c r="C29" s="298"/>
      <c r="D29" s="277" t="s">
        <v>86</v>
      </c>
      <c r="F29" s="401"/>
      <c r="G29" s="400"/>
      <c r="H29" s="289" t="s">
        <v>87</v>
      </c>
      <c r="I29" s="339"/>
      <c r="J29" s="393" t="s">
        <v>88</v>
      </c>
      <c r="K29" s="393"/>
      <c r="L29" s="397"/>
      <c r="V29" s="396"/>
    </row>
    <row r="30" spans="1:26">
      <c r="A30" s="289" t="s">
        <v>521</v>
      </c>
      <c r="C30" s="290"/>
      <c r="F30" s="621"/>
      <c r="G30" s="622"/>
      <c r="H30" s="289"/>
      <c r="I30" s="339"/>
      <c r="J30" s="393" t="s">
        <v>92</v>
      </c>
      <c r="K30" s="393"/>
      <c r="L30" s="397"/>
      <c r="V30" s="396"/>
    </row>
    <row r="31" spans="1:26">
      <c r="A31" s="301"/>
      <c r="B31" s="302"/>
      <c r="C31" s="340"/>
      <c r="D31" s="277" t="s">
        <v>93</v>
      </c>
      <c r="F31" s="401"/>
      <c r="G31" s="400"/>
      <c r="H31" s="289" t="s">
        <v>94</v>
      </c>
      <c r="I31" s="339"/>
      <c r="J31" s="393"/>
      <c r="K31" s="393"/>
      <c r="L31" s="397"/>
      <c r="V31" s="396"/>
    </row>
    <row r="32" spans="1:26" ht="13">
      <c r="A32" s="282" t="s">
        <v>95</v>
      </c>
      <c r="B32" s="296"/>
      <c r="C32" s="284"/>
      <c r="D32" s="277" t="s">
        <v>96</v>
      </c>
      <c r="F32" s="399" t="s">
        <v>97</v>
      </c>
      <c r="G32" s="398"/>
      <c r="H32" s="289" t="s">
        <v>87</v>
      </c>
      <c r="I32" s="339"/>
      <c r="J32" s="393" t="s">
        <v>98</v>
      </c>
      <c r="K32" s="393"/>
      <c r="L32" s="397"/>
      <c r="V32" s="396"/>
    </row>
    <row r="33" spans="1:22" ht="13">
      <c r="A33" s="289" t="s">
        <v>533</v>
      </c>
      <c r="C33" s="290"/>
      <c r="D33" s="277" t="s">
        <v>99</v>
      </c>
      <c r="F33" s="395"/>
      <c r="G33" s="394"/>
      <c r="H33" s="289" t="s">
        <v>100</v>
      </c>
      <c r="I33" s="339"/>
      <c r="J33" s="393" t="s">
        <v>522</v>
      </c>
      <c r="K33" s="393"/>
      <c r="L33" s="613" t="s">
        <v>102</v>
      </c>
      <c r="M33" s="614"/>
      <c r="N33" s="614"/>
      <c r="O33" s="614"/>
      <c r="P33" s="614"/>
      <c r="Q33" s="614"/>
      <c r="R33" s="614"/>
      <c r="S33" s="614"/>
      <c r="T33" s="614"/>
      <c r="U33" s="614"/>
      <c r="V33" s="623"/>
    </row>
    <row r="34" spans="1:22">
      <c r="A34" s="301"/>
      <c r="B34" s="302"/>
      <c r="C34" s="303"/>
      <c r="D34" s="341"/>
      <c r="E34" s="302"/>
      <c r="F34" s="616" t="s">
        <v>1020</v>
      </c>
      <c r="G34" s="617"/>
      <c r="H34" s="616" t="s">
        <v>1021</v>
      </c>
      <c r="I34" s="617"/>
      <c r="J34" s="392" t="s">
        <v>103</v>
      </c>
      <c r="K34" s="392"/>
      <c r="L34" s="618" t="s">
        <v>104</v>
      </c>
      <c r="M34" s="619"/>
      <c r="N34" s="619"/>
      <c r="O34" s="619"/>
      <c r="P34" s="619"/>
      <c r="Q34" s="619"/>
      <c r="R34" s="619"/>
      <c r="S34" s="619"/>
      <c r="T34" s="619"/>
      <c r="U34" s="619"/>
      <c r="V34" s="624"/>
    </row>
    <row r="40" spans="1:22" ht="18.75" customHeight="1">
      <c r="A40" s="386" t="s">
        <v>883</v>
      </c>
      <c r="B40" s="382"/>
      <c r="C40" s="386" t="s">
        <v>571</v>
      </c>
      <c r="D40" s="389"/>
      <c r="E40" s="389"/>
      <c r="F40" s="388"/>
      <c r="G40" s="386" t="s">
        <v>877</v>
      </c>
      <c r="H40" s="382"/>
      <c r="I40" s="386" t="s">
        <v>571</v>
      </c>
    </row>
    <row r="41" spans="1:22" ht="20">
      <c r="A41" s="386" t="s">
        <v>884</v>
      </c>
      <c r="B41" s="382"/>
      <c r="C41" s="386" t="s">
        <v>888</v>
      </c>
      <c r="D41" s="389"/>
      <c r="E41" s="389"/>
      <c r="F41" s="388"/>
      <c r="G41" s="390" t="s">
        <v>878</v>
      </c>
      <c r="H41" s="391"/>
      <c r="I41" s="390" t="s">
        <v>888</v>
      </c>
    </row>
    <row r="42" spans="1:22" ht="20">
      <c r="A42" s="386" t="s">
        <v>885</v>
      </c>
      <c r="B42" s="382"/>
      <c r="C42" s="386" t="s">
        <v>571</v>
      </c>
      <c r="D42" s="389"/>
      <c r="E42" s="389"/>
      <c r="F42" s="388"/>
      <c r="G42" s="386" t="s">
        <v>879</v>
      </c>
      <c r="H42" s="382"/>
      <c r="I42" s="386" t="s">
        <v>571</v>
      </c>
    </row>
    <row r="43" spans="1:22" ht="20">
      <c r="A43" s="386" t="s">
        <v>886</v>
      </c>
      <c r="B43" s="382"/>
      <c r="C43" s="386" t="s">
        <v>571</v>
      </c>
      <c r="D43" s="389"/>
      <c r="E43" s="389"/>
      <c r="F43" s="388"/>
      <c r="G43" s="386" t="s">
        <v>880</v>
      </c>
      <c r="H43" s="382"/>
      <c r="I43" s="386" t="s">
        <v>571</v>
      </c>
    </row>
    <row r="44" spans="1:22" ht="20">
      <c r="A44" s="386" t="s">
        <v>887</v>
      </c>
      <c r="B44" s="382"/>
      <c r="C44" s="386" t="s">
        <v>571</v>
      </c>
      <c r="D44" s="389"/>
      <c r="E44" s="389"/>
      <c r="F44" s="388"/>
      <c r="G44" s="386" t="s">
        <v>882</v>
      </c>
      <c r="H44" s="382"/>
      <c r="I44" s="386" t="s">
        <v>571</v>
      </c>
    </row>
    <row r="45" spans="1:22" ht="20">
      <c r="A45" s="383"/>
      <c r="B45" s="383"/>
      <c r="C45" s="383"/>
      <c r="D45" s="383"/>
      <c r="E45" s="383"/>
      <c r="F45" s="387"/>
      <c r="G45" s="386" t="s">
        <v>881</v>
      </c>
      <c r="H45" s="382"/>
      <c r="I45" s="386" t="s">
        <v>571</v>
      </c>
    </row>
    <row r="46" spans="1:22" ht="17.5">
      <c r="A46" s="385"/>
      <c r="B46" s="383"/>
      <c r="C46" s="383"/>
      <c r="D46" s="383"/>
      <c r="E46" s="383"/>
      <c r="F46" s="383"/>
      <c r="G46" s="384"/>
      <c r="H46" s="384"/>
      <c r="I46" s="383"/>
    </row>
  </sheetData>
  <mergeCells count="6">
    <mergeCell ref="L28:V28"/>
    <mergeCell ref="F30:G30"/>
    <mergeCell ref="L33:V33"/>
    <mergeCell ref="F34:G34"/>
    <mergeCell ref="H34:I34"/>
    <mergeCell ref="L34:V34"/>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5F76D-B3ED-429D-AE61-B71F4D2EAB58}">
  <dimension ref="A1:Z44"/>
  <sheetViews>
    <sheetView topLeftCell="E1" zoomScale="85" zoomScaleNormal="85" zoomScaleSheetLayoutView="75" workbookViewId="0">
      <selection activeCell="B21" sqref="B21"/>
    </sheetView>
  </sheetViews>
  <sheetFormatPr defaultColWidth="9.1796875" defaultRowHeight="12.5"/>
  <cols>
    <col min="1" max="1" width="7.81640625" style="276" customWidth="1"/>
    <col min="2" max="2" width="44.4531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81"/>
      <c r="I10" s="582"/>
      <c r="J10" s="297"/>
      <c r="K10" s="397"/>
      <c r="L10" s="393"/>
      <c r="N10" s="290"/>
      <c r="V10" s="396"/>
    </row>
    <row r="11" spans="1:22" ht="13">
      <c r="A11" s="289" t="s">
        <v>1025</v>
      </c>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1024</v>
      </c>
      <c r="C18" s="427" t="str">
        <f>IF(D18="","",VLOOKUP(B18,Data!$B$5:$L$503,2,FALSE))</f>
        <v/>
      </c>
      <c r="D18" s="348"/>
      <c r="E18" s="357"/>
      <c r="F18" s="423" t="str">
        <f>IF(D18="","",VLOOKUP(B18,Data!$B$5:$L$503,11,FALSE))</f>
        <v/>
      </c>
      <c r="G18" s="426" t="str">
        <f t="shared" ref="G18:G24"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574" t="s">
        <v>1030</v>
      </c>
      <c r="C19" s="437" t="s">
        <v>1023</v>
      </c>
      <c r="D19" s="356">
        <v>1</v>
      </c>
      <c r="E19" s="357"/>
      <c r="F19" s="434">
        <v>3454.76</v>
      </c>
      <c r="G19" s="436">
        <f t="shared" si="0"/>
        <v>3454.76</v>
      </c>
      <c r="H19" s="435" t="s">
        <v>189</v>
      </c>
      <c r="I19" s="435" t="s">
        <v>190</v>
      </c>
      <c r="J19" s="424"/>
      <c r="K19" s="434">
        <v>212</v>
      </c>
      <c r="L19" s="434">
        <v>179</v>
      </c>
      <c r="M19" s="433"/>
      <c r="N19" s="432"/>
      <c r="O19" s="431"/>
      <c r="P19" s="429"/>
      <c r="Q19" s="431"/>
      <c r="R19" s="431"/>
      <c r="S19" s="429"/>
      <c r="T19" s="430"/>
      <c r="U19" s="429"/>
      <c r="V19" s="428">
        <v>1.129</v>
      </c>
      <c r="X19" s="499"/>
      <c r="Y19" s="499"/>
      <c r="Z19" s="499"/>
    </row>
    <row r="20" spans="1:26" s="329" customFormat="1" ht="21.75" customHeight="1">
      <c r="A20" s="366"/>
      <c r="B20" s="585" t="s">
        <v>1031</v>
      </c>
      <c r="C20" s="437" t="str">
        <f>IF(D20="","",VLOOKUP(B20,Data!$B$5:$L$503,2,FALSE))</f>
        <v/>
      </c>
      <c r="D20" s="356"/>
      <c r="E20" s="357"/>
      <c r="F20" s="434" t="str">
        <f>IF(D20="","",VLOOKUP(B20,Data!$B$5:$L$503,11,FALSE))</f>
        <v/>
      </c>
      <c r="G20" s="436" t="str">
        <f t="shared" si="0"/>
        <v>-</v>
      </c>
      <c r="H20" s="435" t="str">
        <f>IF(D20="","",VLOOKUP(B20,Data!$B$5:$D$503,3,FALSE))</f>
        <v/>
      </c>
      <c r="I20" s="435" t="str">
        <f>IF(D20="","",VLOOKUP(B20,Data!$B$5:$M$503,12,FALSE))</f>
        <v/>
      </c>
      <c r="J20" s="424"/>
      <c r="K20" s="434" t="str">
        <f>IF(D20="","",VLOOKUP(B20,Data!$B$5:$E$503,4,FALSE)*D20)</f>
        <v/>
      </c>
      <c r="L20" s="434" t="str">
        <f>IF(D20="","",VLOOKUP(B20,Data!$B$5:$F$503,5,FALSE)*D20)</f>
        <v/>
      </c>
      <c r="M20" s="433"/>
      <c r="N20" s="432"/>
      <c r="O20" s="431"/>
      <c r="P20" s="429"/>
      <c r="Q20" s="431"/>
      <c r="R20" s="431"/>
      <c r="S20" s="429"/>
      <c r="T20" s="430"/>
      <c r="U20" s="429"/>
      <c r="V20" s="428" t="str">
        <f>IF(D20="","",VLOOKUP(B20,Data!$B$5:$J$503,9,FALSE)*D20)</f>
        <v/>
      </c>
      <c r="X20" s="499"/>
      <c r="Y20" s="499"/>
      <c r="Z20" s="499"/>
    </row>
    <row r="21" spans="1:26" s="329" customFormat="1" ht="21" customHeight="1">
      <c r="A21" s="349"/>
      <c r="B21" s="250"/>
      <c r="C21" s="427" t="str">
        <f>IF(D21="","",VLOOKUP(B21,Data!$B$5:$L$503,2,FALSE))</f>
        <v/>
      </c>
      <c r="D21" s="348"/>
      <c r="E21" s="357"/>
      <c r="F21" s="423" t="str">
        <f>IF(D21="","",VLOOKUP(B21,Data!$B$5:$L$503,11,FALSE))</f>
        <v/>
      </c>
      <c r="G21" s="426" t="str">
        <f>IF(D21&gt;0,D21*F21,"-")</f>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c r="B22" s="574"/>
      <c r="C22" s="437" t="str">
        <f>IF(D22="","",VLOOKUP(B22,Data!$B$5:$L$503,2,FALSE))</f>
        <v/>
      </c>
      <c r="D22" s="356"/>
      <c r="E22" s="365"/>
      <c r="F22" s="434" t="str">
        <f>IF(D22="","",VLOOKUP(B22,Data!$B$5:$L$503,11,FALSE))</f>
        <v/>
      </c>
      <c r="G22" s="436" t="str">
        <f>IF(D22&gt;0,D22*F22,"-")</f>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583" t="s">
        <v>995</v>
      </c>
      <c r="C23" s="437" t="str">
        <f>IF(D23="","",VLOOKUP(B23,Data!$B$5:$L$503,2,FALSE))</f>
        <v/>
      </c>
      <c r="D23" s="356"/>
      <c r="E23" s="357"/>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 customHeight="1">
      <c r="A24" s="349"/>
      <c r="B24" s="584" t="s">
        <v>1026</v>
      </c>
      <c r="C24" s="427" t="str">
        <f>IF(D24="","",VLOOKUP(B24,Data!$B$5:$L$503,2,FALSE))</f>
        <v/>
      </c>
      <c r="D24" s="348"/>
      <c r="E24" s="357"/>
      <c r="F24" s="423" t="str">
        <f>IF(D24="","",VLOOKUP(B24,Data!$B$5:$L$503,11,FALSE))</f>
        <v/>
      </c>
      <c r="G24" s="426" t="str">
        <f t="shared" si="0"/>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30">
      <c r="A25" s="347"/>
      <c r="B25" s="513" t="s">
        <v>1034</v>
      </c>
      <c r="C25" s="332"/>
      <c r="D25" s="494"/>
      <c r="E25" s="345"/>
      <c r="F25" s="416"/>
      <c r="G25" s="416"/>
      <c r="H25" s="416"/>
      <c r="I25" s="330"/>
      <c r="J25" s="330"/>
      <c r="K25" s="416"/>
      <c r="L25" s="416"/>
      <c r="M25" s="416"/>
      <c r="N25" s="415"/>
      <c r="O25" s="414"/>
      <c r="P25" s="412"/>
      <c r="Q25" s="414"/>
      <c r="R25" s="414"/>
      <c r="S25" s="412"/>
      <c r="T25" s="413"/>
      <c r="U25" s="412"/>
      <c r="V25" s="411"/>
      <c r="Y25" s="499"/>
      <c r="Z25" s="499"/>
    </row>
    <row r="26" spans="1:26" s="329" customFormat="1" ht="17.5">
      <c r="A26" s="330"/>
      <c r="B26" s="331"/>
      <c r="C26" s="332"/>
      <c r="D26" s="352">
        <f>SUM(D18:D25)</f>
        <v>1</v>
      </c>
      <c r="E26" s="333"/>
      <c r="F26" s="410"/>
      <c r="G26" s="558">
        <f>SUM(G18:G23)</f>
        <v>3454.76</v>
      </c>
      <c r="H26" s="330"/>
      <c r="I26" s="330"/>
      <c r="J26" s="330"/>
      <c r="K26" s="558">
        <f>SUM(K18:K24)</f>
        <v>212</v>
      </c>
      <c r="L26" s="558">
        <f>SUM(L18:L24)</f>
        <v>179</v>
      </c>
      <c r="M26" s="410">
        <f>SUM(M16:M25)</f>
        <v>0</v>
      </c>
      <c r="N26" s="410">
        <f>SUM(N18:N23)</f>
        <v>0</v>
      </c>
      <c r="O26" s="410">
        <f>SUM(O16:O25)</f>
        <v>0</v>
      </c>
      <c r="P26" s="410"/>
      <c r="Q26" s="410"/>
      <c r="R26" s="410"/>
      <c r="S26" s="410"/>
      <c r="T26" s="410">
        <f>SUM(T18:T23)</f>
        <v>0</v>
      </c>
      <c r="U26" s="410">
        <f>SUM(U16:U25)</f>
        <v>0</v>
      </c>
      <c r="V26" s="559">
        <f>SUM(V18:V24)</f>
        <v>1.129</v>
      </c>
    </row>
    <row r="27" spans="1:26">
      <c r="A27" s="344"/>
      <c r="B27" s="289"/>
      <c r="C27" s="290"/>
      <c r="D27" s="335"/>
      <c r="E27" s="301"/>
      <c r="F27" s="408" t="s">
        <v>791</v>
      </c>
      <c r="G27" s="406"/>
      <c r="H27" s="334"/>
      <c r="I27" s="334"/>
      <c r="J27" s="334"/>
      <c r="K27" s="407"/>
      <c r="L27" s="406"/>
      <c r="M27" s="303"/>
      <c r="N27" s="302"/>
      <c r="O27" s="302"/>
      <c r="P27" s="302"/>
      <c r="Q27" s="302"/>
      <c r="R27" s="302"/>
      <c r="S27" s="302"/>
      <c r="T27" s="303"/>
      <c r="U27" s="303"/>
      <c r="V27" s="405"/>
    </row>
    <row r="28" spans="1:26" ht="13">
      <c r="A28" s="282" t="s">
        <v>519</v>
      </c>
      <c r="B28" s="283"/>
      <c r="C28" s="336"/>
      <c r="D28" s="337" t="s">
        <v>524</v>
      </c>
      <c r="E28" s="296"/>
      <c r="F28" s="404" t="s">
        <v>81</v>
      </c>
      <c r="G28" s="403"/>
      <c r="H28" s="312" t="s">
        <v>82</v>
      </c>
      <c r="I28" s="338"/>
      <c r="J28" s="402" t="s">
        <v>83</v>
      </c>
      <c r="K28" s="402"/>
      <c r="L28" s="608" t="s">
        <v>84</v>
      </c>
      <c r="M28" s="609"/>
      <c r="N28" s="609"/>
      <c r="O28" s="609"/>
      <c r="P28" s="609"/>
      <c r="Q28" s="609"/>
      <c r="R28" s="609"/>
      <c r="S28" s="609"/>
      <c r="T28" s="609"/>
      <c r="U28" s="609"/>
      <c r="V28" s="610"/>
    </row>
    <row r="29" spans="1:26" ht="13">
      <c r="A29" s="289" t="s">
        <v>520</v>
      </c>
      <c r="C29" s="298"/>
      <c r="D29" s="277" t="s">
        <v>86</v>
      </c>
      <c r="F29" s="401"/>
      <c r="G29" s="400"/>
      <c r="H29" s="289" t="s">
        <v>87</v>
      </c>
      <c r="I29" s="339"/>
      <c r="J29" s="393" t="s">
        <v>88</v>
      </c>
      <c r="K29" s="393"/>
      <c r="L29" s="397"/>
      <c r="V29" s="396"/>
    </row>
    <row r="30" spans="1:26">
      <c r="A30" s="289" t="s">
        <v>521</v>
      </c>
      <c r="C30" s="290"/>
      <c r="F30" s="621"/>
      <c r="G30" s="622"/>
      <c r="H30" s="289"/>
      <c r="I30" s="339"/>
      <c r="J30" s="393" t="s">
        <v>92</v>
      </c>
      <c r="K30" s="393"/>
      <c r="L30" s="397"/>
      <c r="V30" s="396"/>
    </row>
    <row r="31" spans="1:26">
      <c r="A31" s="301"/>
      <c r="B31" s="302"/>
      <c r="C31" s="340"/>
      <c r="D31" s="277" t="s">
        <v>93</v>
      </c>
      <c r="F31" s="401"/>
      <c r="G31" s="400"/>
      <c r="H31" s="289" t="s">
        <v>94</v>
      </c>
      <c r="I31" s="339"/>
      <c r="J31" s="393"/>
      <c r="K31" s="393"/>
      <c r="L31" s="397"/>
      <c r="V31" s="396"/>
    </row>
    <row r="32" spans="1:26" ht="13">
      <c r="A32" s="282" t="s">
        <v>95</v>
      </c>
      <c r="B32" s="296"/>
      <c r="C32" s="284"/>
      <c r="D32" s="277" t="s">
        <v>96</v>
      </c>
      <c r="F32" s="399" t="s">
        <v>97</v>
      </c>
      <c r="G32" s="398"/>
      <c r="H32" s="289" t="s">
        <v>87</v>
      </c>
      <c r="I32" s="339"/>
      <c r="J32" s="393" t="s">
        <v>98</v>
      </c>
      <c r="K32" s="393"/>
      <c r="L32" s="397"/>
      <c r="V32" s="396"/>
    </row>
    <row r="33" spans="1:22" ht="13">
      <c r="A33" s="289" t="s">
        <v>533</v>
      </c>
      <c r="C33" s="290"/>
      <c r="D33" s="277" t="s">
        <v>99</v>
      </c>
      <c r="F33" s="395"/>
      <c r="G33" s="394"/>
      <c r="H33" s="289" t="s">
        <v>100</v>
      </c>
      <c r="I33" s="339"/>
      <c r="J33" s="393" t="s">
        <v>522</v>
      </c>
      <c r="K33" s="393"/>
      <c r="L33" s="613" t="s">
        <v>102</v>
      </c>
      <c r="M33" s="614"/>
      <c r="N33" s="614"/>
      <c r="O33" s="614"/>
      <c r="P33" s="614"/>
      <c r="Q33" s="614"/>
      <c r="R33" s="614"/>
      <c r="S33" s="614"/>
      <c r="T33" s="614"/>
      <c r="U33" s="614"/>
      <c r="V33" s="623"/>
    </row>
    <row r="34" spans="1:22">
      <c r="A34" s="301"/>
      <c r="B34" s="302"/>
      <c r="C34" s="303"/>
      <c r="D34" s="341"/>
      <c r="E34" s="302"/>
      <c r="F34" s="616" t="s">
        <v>1020</v>
      </c>
      <c r="G34" s="617"/>
      <c r="H34" s="616" t="s">
        <v>1021</v>
      </c>
      <c r="I34" s="617"/>
      <c r="J34" s="392" t="s">
        <v>103</v>
      </c>
      <c r="K34" s="392"/>
      <c r="L34" s="618" t="s">
        <v>104</v>
      </c>
      <c r="M34" s="619"/>
      <c r="N34" s="619"/>
      <c r="O34" s="619"/>
      <c r="P34" s="619"/>
      <c r="Q34" s="619"/>
      <c r="R34" s="619"/>
      <c r="S34" s="619"/>
      <c r="T34" s="619"/>
      <c r="U34" s="619"/>
      <c r="V34" s="624"/>
    </row>
    <row r="38" spans="1:22" ht="18.75" customHeight="1">
      <c r="A38" s="386" t="s">
        <v>883</v>
      </c>
      <c r="B38" s="382"/>
      <c r="C38" s="386" t="s">
        <v>571</v>
      </c>
      <c r="D38" s="389"/>
      <c r="E38" s="389"/>
      <c r="F38" s="388"/>
      <c r="G38" s="386" t="s">
        <v>877</v>
      </c>
      <c r="H38" s="382"/>
      <c r="I38" s="386" t="s">
        <v>571</v>
      </c>
    </row>
    <row r="39" spans="1:22" ht="20">
      <c r="A39" s="386" t="s">
        <v>884</v>
      </c>
      <c r="B39" s="382"/>
      <c r="C39" s="386" t="s">
        <v>888</v>
      </c>
      <c r="D39" s="389"/>
      <c r="E39" s="389"/>
      <c r="F39" s="388"/>
      <c r="G39" s="390" t="s">
        <v>878</v>
      </c>
      <c r="H39" s="391"/>
      <c r="I39" s="390" t="s">
        <v>888</v>
      </c>
    </row>
    <row r="40" spans="1:22" ht="20">
      <c r="A40" s="386" t="s">
        <v>885</v>
      </c>
      <c r="B40" s="382"/>
      <c r="C40" s="386" t="s">
        <v>571</v>
      </c>
      <c r="D40" s="389"/>
      <c r="E40" s="389"/>
      <c r="F40" s="388"/>
      <c r="G40" s="386" t="s">
        <v>879</v>
      </c>
      <c r="H40" s="382"/>
      <c r="I40" s="386" t="s">
        <v>571</v>
      </c>
    </row>
    <row r="41" spans="1:22" ht="20">
      <c r="A41" s="386" t="s">
        <v>886</v>
      </c>
      <c r="B41" s="382"/>
      <c r="C41" s="386" t="s">
        <v>571</v>
      </c>
      <c r="D41" s="389"/>
      <c r="E41" s="389"/>
      <c r="F41" s="388"/>
      <c r="G41" s="386" t="s">
        <v>880</v>
      </c>
      <c r="H41" s="382"/>
      <c r="I41" s="386" t="s">
        <v>571</v>
      </c>
    </row>
    <row r="42" spans="1:22" ht="20">
      <c r="A42" s="386" t="s">
        <v>887</v>
      </c>
      <c r="B42" s="382"/>
      <c r="C42" s="386" t="s">
        <v>571</v>
      </c>
      <c r="D42" s="389"/>
      <c r="E42" s="389"/>
      <c r="F42" s="388"/>
      <c r="G42" s="386" t="s">
        <v>882</v>
      </c>
      <c r="H42" s="382"/>
      <c r="I42" s="386" t="s">
        <v>571</v>
      </c>
    </row>
    <row r="43" spans="1:22" ht="20">
      <c r="A43" s="383"/>
      <c r="B43" s="383"/>
      <c r="C43" s="383"/>
      <c r="D43" s="383"/>
      <c r="E43" s="383"/>
      <c r="F43" s="387"/>
      <c r="G43" s="386" t="s">
        <v>881</v>
      </c>
      <c r="H43" s="382"/>
      <c r="I43" s="386" t="s">
        <v>571</v>
      </c>
    </row>
    <row r="44" spans="1:22" ht="17.5">
      <c r="A44" s="385"/>
      <c r="B44" s="383"/>
      <c r="C44" s="383"/>
      <c r="D44" s="383"/>
      <c r="E44" s="383"/>
      <c r="F44" s="383"/>
      <c r="G44" s="384"/>
      <c r="H44" s="384"/>
      <c r="I44" s="383"/>
    </row>
  </sheetData>
  <mergeCells count="6">
    <mergeCell ref="L28:V28"/>
    <mergeCell ref="F30:G30"/>
    <mergeCell ref="L33:V33"/>
    <mergeCell ref="F34:G34"/>
    <mergeCell ref="H34:I34"/>
    <mergeCell ref="L34:V34"/>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A1AD-D763-4E41-988A-A325F23CF29E}">
  <dimension ref="A1:Z44"/>
  <sheetViews>
    <sheetView topLeftCell="C1" zoomScale="85" zoomScaleNormal="85" zoomScaleSheetLayoutView="75" workbookViewId="0">
      <selection activeCell="B25" sqref="B25"/>
    </sheetView>
  </sheetViews>
  <sheetFormatPr defaultColWidth="9.1796875" defaultRowHeight="12.5"/>
  <cols>
    <col min="1" max="1" width="7.81640625" style="276" customWidth="1"/>
    <col min="2" max="2" width="45.9062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81"/>
      <c r="I10" s="582"/>
      <c r="J10" s="297"/>
      <c r="K10" s="397"/>
      <c r="L10" s="393"/>
      <c r="N10" s="290"/>
      <c r="V10" s="396"/>
    </row>
    <row r="11" spans="1:22" ht="13">
      <c r="A11" s="289" t="s">
        <v>1027</v>
      </c>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1028</v>
      </c>
      <c r="C18" s="427" t="str">
        <f>IF(D18="","",VLOOKUP(B18,Data!$B$5:$L$503,2,FALSE))</f>
        <v/>
      </c>
      <c r="D18" s="348"/>
      <c r="E18" s="357"/>
      <c r="F18" s="423" t="str">
        <f>IF(D18="","",VLOOKUP(B18,Data!$B$5:$L$503,11,FALSE))</f>
        <v/>
      </c>
      <c r="G18" s="426" t="str">
        <f t="shared" ref="G18:G24"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c r="B19" s="574" t="s">
        <v>1029</v>
      </c>
      <c r="C19" s="437" t="s">
        <v>1033</v>
      </c>
      <c r="D19" s="356">
        <v>1</v>
      </c>
      <c r="E19" s="357"/>
      <c r="F19" s="434">
        <v>3869.54</v>
      </c>
      <c r="G19" s="436">
        <f t="shared" si="0"/>
        <v>3869.54</v>
      </c>
      <c r="H19" s="435" t="s">
        <v>189</v>
      </c>
      <c r="I19" s="435" t="s">
        <v>190</v>
      </c>
      <c r="J19" s="424"/>
      <c r="K19" s="434">
        <v>230</v>
      </c>
      <c r="L19" s="434">
        <v>199</v>
      </c>
      <c r="M19" s="433"/>
      <c r="N19" s="432"/>
      <c r="O19" s="431"/>
      <c r="P19" s="429"/>
      <c r="Q19" s="431"/>
      <c r="R19" s="431"/>
      <c r="S19" s="429"/>
      <c r="T19" s="430"/>
      <c r="U19" s="429"/>
      <c r="V19" s="428">
        <v>1.1850000000000001</v>
      </c>
      <c r="X19" s="499"/>
      <c r="Y19" s="499"/>
      <c r="Z19" s="499"/>
    </row>
    <row r="20" spans="1:26" s="329" customFormat="1" ht="21.75" customHeight="1">
      <c r="A20" s="366"/>
      <c r="B20" s="585" t="s">
        <v>1032</v>
      </c>
      <c r="C20" s="437" t="str">
        <f>IF(D20="","",VLOOKUP(B20,Data!$B$5:$L$503,2,FALSE))</f>
        <v/>
      </c>
      <c r="D20" s="356"/>
      <c r="E20" s="357"/>
      <c r="F20" s="434" t="str">
        <f>IF(D20="","",VLOOKUP(B20,Data!$B$5:$L$503,11,FALSE))</f>
        <v/>
      </c>
      <c r="G20" s="436" t="str">
        <f t="shared" si="0"/>
        <v>-</v>
      </c>
      <c r="H20" s="435" t="str">
        <f>IF(D20="","",VLOOKUP(B20,Data!$B$5:$D$503,3,FALSE))</f>
        <v/>
      </c>
      <c r="I20" s="435" t="str">
        <f>IF(D20="","",VLOOKUP(B20,Data!$B$5:$M$503,12,FALSE))</f>
        <v/>
      </c>
      <c r="J20" s="424"/>
      <c r="K20" s="434" t="str">
        <f>IF(D20="","",VLOOKUP(B20,Data!$B$5:$E$503,4,FALSE)*D20)</f>
        <v/>
      </c>
      <c r="L20" s="434" t="str">
        <f>IF(D20="","",VLOOKUP(B20,Data!$B$5:$F$503,5,FALSE)*D20)</f>
        <v/>
      </c>
      <c r="M20" s="433"/>
      <c r="N20" s="432"/>
      <c r="O20" s="431"/>
      <c r="P20" s="429"/>
      <c r="Q20" s="431"/>
      <c r="R20" s="431"/>
      <c r="S20" s="429"/>
      <c r="T20" s="430"/>
      <c r="U20" s="429"/>
      <c r="V20" s="428" t="str">
        <f>IF(D20="","",VLOOKUP(B20,Data!$B$5:$J$503,9,FALSE)*D20)</f>
        <v/>
      </c>
      <c r="X20" s="499"/>
      <c r="Y20" s="499"/>
      <c r="Z20" s="499"/>
    </row>
    <row r="21" spans="1:26" s="329" customFormat="1" ht="21" customHeight="1">
      <c r="A21" s="349"/>
      <c r="B21" s="250"/>
      <c r="C21" s="427" t="str">
        <f>IF(D21="","",VLOOKUP(B21,Data!$B$5:$L$503,2,FALSE))</f>
        <v/>
      </c>
      <c r="D21" s="348"/>
      <c r="E21" s="357"/>
      <c r="F21" s="423" t="str">
        <f>IF(D21="","",VLOOKUP(B21,Data!$B$5:$L$503,11,FALSE))</f>
        <v/>
      </c>
      <c r="G21" s="426" t="str">
        <f>IF(D21&gt;0,D21*F21,"-")</f>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c r="B22" s="574"/>
      <c r="C22" s="437" t="str">
        <f>IF(D22="","",VLOOKUP(B22,Data!$B$5:$L$503,2,FALSE))</f>
        <v/>
      </c>
      <c r="D22" s="356"/>
      <c r="E22" s="365"/>
      <c r="F22" s="434" t="str">
        <f>IF(D22="","",VLOOKUP(B22,Data!$B$5:$L$503,11,FALSE))</f>
        <v/>
      </c>
      <c r="G22" s="436" t="str">
        <f>IF(D22&gt;0,D22*F22,"-")</f>
        <v>-</v>
      </c>
      <c r="H22" s="435" t="str">
        <f>IF(D22="","",VLOOKUP(B22,Data!$B$5:$D$503,3,FALSE))</f>
        <v/>
      </c>
      <c r="I22" s="435" t="str">
        <f>IF(D22="","",VLOOKUP(B22,Data!$B$5:$M$503,12,FALSE))</f>
        <v/>
      </c>
      <c r="J22" s="424"/>
      <c r="K22" s="434" t="str">
        <f>IF(D22="","",VLOOKUP(B22,Data!$B$5:$E$503,4,FALSE)*D22)</f>
        <v/>
      </c>
      <c r="L22" s="434" t="str">
        <f>IF(D22="","",VLOOKUP(B22,Data!$B$5:$F$503,5,FALSE)*D22)</f>
        <v/>
      </c>
      <c r="M22" s="433"/>
      <c r="N22" s="432"/>
      <c r="O22" s="431"/>
      <c r="P22" s="429"/>
      <c r="Q22" s="431"/>
      <c r="R22" s="431"/>
      <c r="S22" s="429"/>
      <c r="T22" s="430"/>
      <c r="U22" s="429"/>
      <c r="V22" s="428" t="str">
        <f>IF(D22="","",VLOOKUP(B22,Data!$B$5:$J$503,9,FALSE)*D22)</f>
        <v/>
      </c>
      <c r="X22" s="499"/>
      <c r="Y22" s="499"/>
      <c r="Z22" s="499"/>
    </row>
    <row r="23" spans="1:26" s="329" customFormat="1" ht="21.75" customHeight="1">
      <c r="A23" s="366"/>
      <c r="B23" s="583" t="s">
        <v>995</v>
      </c>
      <c r="C23" s="437" t="str">
        <f>IF(D23="","",VLOOKUP(B23,Data!$B$5:$L$503,2,FALSE))</f>
        <v/>
      </c>
      <c r="D23" s="356"/>
      <c r="E23" s="357"/>
      <c r="F23" s="434" t="str">
        <f>IF(D23="","",VLOOKUP(B23,Data!$B$5:$L$503,11,FALSE))</f>
        <v/>
      </c>
      <c r="G23" s="436" t="str">
        <f t="shared" si="0"/>
        <v>-</v>
      </c>
      <c r="H23" s="435" t="str">
        <f>IF(D23="","",VLOOKUP(B23,Data!$B$5:$D$503,3,FALSE))</f>
        <v/>
      </c>
      <c r="I23" s="435" t="str">
        <f>IF(D23="","",VLOOKUP(B23,Data!$B$5:$M$503,12,FALSE))</f>
        <v/>
      </c>
      <c r="J23" s="424"/>
      <c r="K23" s="434" t="str">
        <f>IF(D23="","",VLOOKUP(B23,Data!$B$5:$E$503,4,FALSE)*D23)</f>
        <v/>
      </c>
      <c r="L23" s="434" t="str">
        <f>IF(D23="","",VLOOKUP(B23,Data!$B$5:$F$503,5,FALSE)*D23)</f>
        <v/>
      </c>
      <c r="M23" s="433"/>
      <c r="N23" s="432"/>
      <c r="O23" s="431"/>
      <c r="P23" s="429"/>
      <c r="Q23" s="431"/>
      <c r="R23" s="431"/>
      <c r="S23" s="429"/>
      <c r="T23" s="430"/>
      <c r="U23" s="429"/>
      <c r="V23" s="428" t="str">
        <f>IF(D23="","",VLOOKUP(B23,Data!$B$5:$J$503,9,FALSE)*D23)</f>
        <v/>
      </c>
      <c r="X23" s="499"/>
      <c r="Y23" s="499"/>
      <c r="Z23" s="499"/>
    </row>
    <row r="24" spans="1:26" s="329" customFormat="1" ht="21" customHeight="1">
      <c r="A24" s="349"/>
      <c r="B24" s="584" t="s">
        <v>1026</v>
      </c>
      <c r="C24" s="427" t="str">
        <f>IF(D24="","",VLOOKUP(B24,Data!$B$5:$L$503,2,FALSE))</f>
        <v/>
      </c>
      <c r="D24" s="348"/>
      <c r="E24" s="357"/>
      <c r="F24" s="423" t="str">
        <f>IF(D24="","",VLOOKUP(B24,Data!$B$5:$L$503,11,FALSE))</f>
        <v/>
      </c>
      <c r="G24" s="426" t="str">
        <f t="shared" si="0"/>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6" s="329" customFormat="1" ht="30">
      <c r="A25" s="347"/>
      <c r="B25" s="513" t="s">
        <v>1035</v>
      </c>
      <c r="C25" s="332"/>
      <c r="D25" s="494"/>
      <c r="E25" s="345"/>
      <c r="F25" s="416"/>
      <c r="G25" s="416"/>
      <c r="H25" s="416"/>
      <c r="I25" s="330"/>
      <c r="J25" s="330"/>
      <c r="K25" s="416"/>
      <c r="L25" s="416"/>
      <c r="M25" s="416"/>
      <c r="N25" s="415"/>
      <c r="O25" s="414"/>
      <c r="P25" s="412"/>
      <c r="Q25" s="414"/>
      <c r="R25" s="414"/>
      <c r="S25" s="412"/>
      <c r="T25" s="413"/>
      <c r="U25" s="412"/>
      <c r="V25" s="411"/>
      <c r="Y25" s="499"/>
      <c r="Z25" s="499"/>
    </row>
    <row r="26" spans="1:26" s="329" customFormat="1" ht="17.5">
      <c r="A26" s="330"/>
      <c r="B26" s="331"/>
      <c r="C26" s="332"/>
      <c r="D26" s="352">
        <f>SUM(D18:D25)</f>
        <v>1</v>
      </c>
      <c r="E26" s="333"/>
      <c r="F26" s="410"/>
      <c r="G26" s="558">
        <f>SUM(G18:G23)</f>
        <v>3869.54</v>
      </c>
      <c r="H26" s="330"/>
      <c r="I26" s="330"/>
      <c r="J26" s="330"/>
      <c r="K26" s="558">
        <f>SUM(K18:K24)</f>
        <v>230</v>
      </c>
      <c r="L26" s="558">
        <f>SUM(L18:L24)</f>
        <v>199</v>
      </c>
      <c r="M26" s="410">
        <f>SUM(M16:M25)</f>
        <v>0</v>
      </c>
      <c r="N26" s="410">
        <f>SUM(N18:N23)</f>
        <v>0</v>
      </c>
      <c r="O26" s="410">
        <f>SUM(O16:O25)</f>
        <v>0</v>
      </c>
      <c r="P26" s="410"/>
      <c r="Q26" s="410"/>
      <c r="R26" s="410"/>
      <c r="S26" s="410"/>
      <c r="T26" s="410">
        <f>SUM(T18:T23)</f>
        <v>0</v>
      </c>
      <c r="U26" s="410">
        <f>SUM(U16:U25)</f>
        <v>0</v>
      </c>
      <c r="V26" s="559">
        <f>SUM(V18:V24)</f>
        <v>1.1850000000000001</v>
      </c>
    </row>
    <row r="27" spans="1:26">
      <c r="A27" s="344"/>
      <c r="B27" s="289"/>
      <c r="C27" s="290"/>
      <c r="D27" s="335"/>
      <c r="E27" s="301"/>
      <c r="F27" s="408" t="s">
        <v>791</v>
      </c>
      <c r="G27" s="406"/>
      <c r="H27" s="334"/>
      <c r="I27" s="334"/>
      <c r="J27" s="334"/>
      <c r="K27" s="407"/>
      <c r="L27" s="406"/>
      <c r="M27" s="303"/>
      <c r="N27" s="302"/>
      <c r="O27" s="302"/>
      <c r="P27" s="302"/>
      <c r="Q27" s="302"/>
      <c r="R27" s="302"/>
      <c r="S27" s="302"/>
      <c r="T27" s="303"/>
      <c r="U27" s="303"/>
      <c r="V27" s="405"/>
    </row>
    <row r="28" spans="1:26" ht="13">
      <c r="A28" s="282" t="s">
        <v>519</v>
      </c>
      <c r="B28" s="283"/>
      <c r="C28" s="336"/>
      <c r="D28" s="337" t="s">
        <v>524</v>
      </c>
      <c r="E28" s="296"/>
      <c r="F28" s="404" t="s">
        <v>81</v>
      </c>
      <c r="G28" s="403"/>
      <c r="H28" s="312" t="s">
        <v>82</v>
      </c>
      <c r="I28" s="338"/>
      <c r="J28" s="402" t="s">
        <v>83</v>
      </c>
      <c r="K28" s="402"/>
      <c r="L28" s="608" t="s">
        <v>84</v>
      </c>
      <c r="M28" s="609"/>
      <c r="N28" s="609"/>
      <c r="O28" s="609"/>
      <c r="P28" s="609"/>
      <c r="Q28" s="609"/>
      <c r="R28" s="609"/>
      <c r="S28" s="609"/>
      <c r="T28" s="609"/>
      <c r="U28" s="609"/>
      <c r="V28" s="610"/>
    </row>
    <row r="29" spans="1:26" ht="13">
      <c r="A29" s="289" t="s">
        <v>520</v>
      </c>
      <c r="C29" s="298"/>
      <c r="D29" s="277" t="s">
        <v>86</v>
      </c>
      <c r="F29" s="401"/>
      <c r="G29" s="400"/>
      <c r="H29" s="289" t="s">
        <v>87</v>
      </c>
      <c r="I29" s="339"/>
      <c r="J29" s="393" t="s">
        <v>88</v>
      </c>
      <c r="K29" s="393"/>
      <c r="L29" s="397"/>
      <c r="V29" s="396"/>
    </row>
    <row r="30" spans="1:26">
      <c r="A30" s="289" t="s">
        <v>521</v>
      </c>
      <c r="C30" s="290"/>
      <c r="F30" s="621"/>
      <c r="G30" s="622"/>
      <c r="H30" s="289"/>
      <c r="I30" s="339"/>
      <c r="J30" s="393" t="s">
        <v>92</v>
      </c>
      <c r="K30" s="393"/>
      <c r="L30" s="397"/>
      <c r="V30" s="396"/>
    </row>
    <row r="31" spans="1:26">
      <c r="A31" s="301"/>
      <c r="B31" s="302"/>
      <c r="C31" s="340"/>
      <c r="D31" s="277" t="s">
        <v>93</v>
      </c>
      <c r="F31" s="401"/>
      <c r="G31" s="400"/>
      <c r="H31" s="289" t="s">
        <v>94</v>
      </c>
      <c r="I31" s="339"/>
      <c r="J31" s="393"/>
      <c r="K31" s="393"/>
      <c r="L31" s="397"/>
      <c r="V31" s="396"/>
    </row>
    <row r="32" spans="1:26" ht="13">
      <c r="A32" s="282" t="s">
        <v>95</v>
      </c>
      <c r="B32" s="296"/>
      <c r="C32" s="284"/>
      <c r="D32" s="277" t="s">
        <v>96</v>
      </c>
      <c r="F32" s="399" t="s">
        <v>97</v>
      </c>
      <c r="G32" s="398"/>
      <c r="H32" s="289" t="s">
        <v>87</v>
      </c>
      <c r="I32" s="339"/>
      <c r="J32" s="393" t="s">
        <v>98</v>
      </c>
      <c r="K32" s="393"/>
      <c r="L32" s="397"/>
      <c r="V32" s="396"/>
    </row>
    <row r="33" spans="1:22" ht="13">
      <c r="A33" s="289" t="s">
        <v>533</v>
      </c>
      <c r="C33" s="290"/>
      <c r="D33" s="277" t="s">
        <v>99</v>
      </c>
      <c r="F33" s="395"/>
      <c r="G33" s="394"/>
      <c r="H33" s="289" t="s">
        <v>100</v>
      </c>
      <c r="I33" s="339"/>
      <c r="J33" s="393" t="s">
        <v>522</v>
      </c>
      <c r="K33" s="393"/>
      <c r="L33" s="613" t="s">
        <v>102</v>
      </c>
      <c r="M33" s="614"/>
      <c r="N33" s="614"/>
      <c r="O33" s="614"/>
      <c r="P33" s="614"/>
      <c r="Q33" s="614"/>
      <c r="R33" s="614"/>
      <c r="S33" s="614"/>
      <c r="T33" s="614"/>
      <c r="U33" s="614"/>
      <c r="V33" s="623"/>
    </row>
    <row r="34" spans="1:22">
      <c r="A34" s="301"/>
      <c r="B34" s="302"/>
      <c r="C34" s="303"/>
      <c r="D34" s="341"/>
      <c r="E34" s="302"/>
      <c r="F34" s="616" t="s">
        <v>1020</v>
      </c>
      <c r="G34" s="617"/>
      <c r="H34" s="616" t="s">
        <v>1021</v>
      </c>
      <c r="I34" s="617"/>
      <c r="J34" s="392" t="s">
        <v>103</v>
      </c>
      <c r="K34" s="392"/>
      <c r="L34" s="618" t="s">
        <v>104</v>
      </c>
      <c r="M34" s="619"/>
      <c r="N34" s="619"/>
      <c r="O34" s="619"/>
      <c r="P34" s="619"/>
      <c r="Q34" s="619"/>
      <c r="R34" s="619"/>
      <c r="S34" s="619"/>
      <c r="T34" s="619"/>
      <c r="U34" s="619"/>
      <c r="V34" s="624"/>
    </row>
    <row r="38" spans="1:22" ht="18.75" customHeight="1">
      <c r="A38" s="386" t="s">
        <v>883</v>
      </c>
      <c r="B38" s="382"/>
      <c r="C38" s="386" t="s">
        <v>571</v>
      </c>
      <c r="D38" s="389"/>
      <c r="E38" s="389"/>
      <c r="F38" s="388"/>
      <c r="G38" s="386" t="s">
        <v>877</v>
      </c>
      <c r="H38" s="382"/>
      <c r="I38" s="386" t="s">
        <v>571</v>
      </c>
    </row>
    <row r="39" spans="1:22" ht="20">
      <c r="A39" s="386" t="s">
        <v>884</v>
      </c>
      <c r="B39" s="382"/>
      <c r="C39" s="386" t="s">
        <v>888</v>
      </c>
      <c r="D39" s="389"/>
      <c r="E39" s="389"/>
      <c r="F39" s="388"/>
      <c r="G39" s="390" t="s">
        <v>878</v>
      </c>
      <c r="H39" s="391"/>
      <c r="I39" s="390" t="s">
        <v>888</v>
      </c>
    </row>
    <row r="40" spans="1:22" ht="20">
      <c r="A40" s="386" t="s">
        <v>885</v>
      </c>
      <c r="B40" s="382"/>
      <c r="C40" s="386" t="s">
        <v>571</v>
      </c>
      <c r="D40" s="389"/>
      <c r="E40" s="389"/>
      <c r="F40" s="388"/>
      <c r="G40" s="386" t="s">
        <v>879</v>
      </c>
      <c r="H40" s="382"/>
      <c r="I40" s="386" t="s">
        <v>571</v>
      </c>
    </row>
    <row r="41" spans="1:22" ht="20">
      <c r="A41" s="386" t="s">
        <v>886</v>
      </c>
      <c r="B41" s="382"/>
      <c r="C41" s="386" t="s">
        <v>571</v>
      </c>
      <c r="D41" s="389"/>
      <c r="E41" s="389"/>
      <c r="F41" s="388"/>
      <c r="G41" s="386" t="s">
        <v>880</v>
      </c>
      <c r="H41" s="382"/>
      <c r="I41" s="386" t="s">
        <v>571</v>
      </c>
    </row>
    <row r="42" spans="1:22" ht="20">
      <c r="A42" s="386" t="s">
        <v>887</v>
      </c>
      <c r="B42" s="382"/>
      <c r="C42" s="386" t="s">
        <v>571</v>
      </c>
      <c r="D42" s="389"/>
      <c r="E42" s="389"/>
      <c r="F42" s="388"/>
      <c r="G42" s="386" t="s">
        <v>882</v>
      </c>
      <c r="H42" s="382"/>
      <c r="I42" s="386" t="s">
        <v>571</v>
      </c>
    </row>
    <row r="43" spans="1:22" ht="20">
      <c r="A43" s="383"/>
      <c r="B43" s="383"/>
      <c r="C43" s="383"/>
      <c r="D43" s="383"/>
      <c r="E43" s="383"/>
      <c r="F43" s="387"/>
      <c r="G43" s="386" t="s">
        <v>881</v>
      </c>
      <c r="H43" s="382"/>
      <c r="I43" s="386" t="s">
        <v>571</v>
      </c>
    </row>
    <row r="44" spans="1:22" ht="17.5">
      <c r="A44" s="385"/>
      <c r="B44" s="383"/>
      <c r="C44" s="383"/>
      <c r="D44" s="383"/>
      <c r="E44" s="383"/>
      <c r="F44" s="383"/>
      <c r="G44" s="384"/>
      <c r="H44" s="384"/>
      <c r="I44" s="383"/>
    </row>
  </sheetData>
  <mergeCells count="6">
    <mergeCell ref="L28:V28"/>
    <mergeCell ref="F30:G30"/>
    <mergeCell ref="L33:V33"/>
    <mergeCell ref="F34:G34"/>
    <mergeCell ref="H34:I34"/>
    <mergeCell ref="L34:V34"/>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61C49-6FCC-458E-A0DE-CC66F65B932D}">
  <dimension ref="A1:Z50"/>
  <sheetViews>
    <sheetView topLeftCell="D1" zoomScale="85" zoomScaleNormal="85" zoomScaleSheetLayoutView="75" workbookViewId="0">
      <selection activeCell="F28" sqref="F28"/>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86"/>
      <c r="I10" s="587"/>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1011</v>
      </c>
      <c r="C18" s="427" t="str">
        <f>IF(D18="","",VLOOKUP(B18,Data!$B$5:$L$503,2,FALSE))</f>
        <v/>
      </c>
      <c r="D18" s="348"/>
      <c r="E18" s="357"/>
      <c r="F18" s="423" t="str">
        <f>IF(D18="","",VLOOKUP(B18,Data!$B$5:$L$503,11,FALSE))</f>
        <v/>
      </c>
      <c r="G18" s="426" t="str">
        <f t="shared" ref="G18:G28"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574" t="s">
        <v>358</v>
      </c>
      <c r="C19" s="437" t="str">
        <f>IF(D19="","",VLOOKUP(B19,Data!$B$5:$L$503,2,FALSE))</f>
        <v>WW38330</v>
      </c>
      <c r="D19" s="363">
        <v>2</v>
      </c>
      <c r="E19" s="357" t="s">
        <v>518</v>
      </c>
      <c r="F19" s="434">
        <f>IF(D19="","",VLOOKUP(B19,Data!$B$5:$L$503,11,FALSE))</f>
        <v>4271.01</v>
      </c>
      <c r="G19" s="436">
        <f t="shared" si="0"/>
        <v>8542.02</v>
      </c>
      <c r="H19" s="435" t="str">
        <f>IF(D19="","",VLOOKUP(B19,Data!$B$5:$D$503,3,FALSE))</f>
        <v>C/T</v>
      </c>
      <c r="I19" s="435" t="str">
        <f>IF(D19="","",VLOOKUP(B19,Data!$B$5:$M$503,12,FALSE))</f>
        <v>Indonesia</v>
      </c>
      <c r="J19" s="424" t="s">
        <v>1010</v>
      </c>
      <c r="K19" s="434">
        <f>IF(D19="","",VLOOKUP(B19,Data!$B$5:$E$503,4,FALSE)*D19)</f>
        <v>596</v>
      </c>
      <c r="L19" s="434">
        <f>IF(D19="","",VLOOKUP(B19,Data!$B$5:$F$503,5,FALSE)*D19)</f>
        <v>524</v>
      </c>
      <c r="M19" s="433"/>
      <c r="N19" s="432"/>
      <c r="O19" s="431"/>
      <c r="P19" s="429"/>
      <c r="Q19" s="431"/>
      <c r="R19" s="431"/>
      <c r="S19" s="429"/>
      <c r="T19" s="430"/>
      <c r="U19" s="429"/>
      <c r="V19" s="428">
        <f>IF(D19="","",VLOOKUP(B19,Data!$B$5:$J$503,9,FALSE)*D19)</f>
        <v>3.0680000000000001</v>
      </c>
      <c r="X19" s="499"/>
      <c r="Y19" s="499"/>
      <c r="Z19" s="499"/>
    </row>
    <row r="20" spans="1:26" s="329" customFormat="1" ht="21.75" customHeight="1">
      <c r="A20" s="366">
        <v>2</v>
      </c>
      <c r="B20" s="574" t="s">
        <v>90</v>
      </c>
      <c r="C20" s="437" t="str">
        <f>IF(D20="","",VLOOKUP(B20,Data!$B$5:$L$503,2,FALSE))</f>
        <v>ZU14100</v>
      </c>
      <c r="D20" s="363">
        <v>1</v>
      </c>
      <c r="E20" s="357"/>
      <c r="F20" s="434">
        <f>IF(D20="","",VLOOKUP(B20,Data!$B$5:$L$503,11,FALSE))</f>
        <v>2139.33</v>
      </c>
      <c r="G20" s="436">
        <f t="shared" si="0"/>
        <v>2139.33</v>
      </c>
      <c r="H20" s="435" t="str">
        <f>IF(D20="","",VLOOKUP(B20,Data!$B$5:$D$503,3,FALSE))</f>
        <v>C/T</v>
      </c>
      <c r="I20" s="435" t="str">
        <f>IF(D20="","",VLOOKUP(B20,Data!$B$5:$M$503,12,FALSE))</f>
        <v>Indonesia</v>
      </c>
      <c r="J20" s="424" t="s">
        <v>1010</v>
      </c>
      <c r="K20" s="434">
        <f>IF(D20="","",VLOOKUP(B20,Data!$B$5:$E$503,4,FALSE)*D20)</f>
        <v>215</v>
      </c>
      <c r="L20" s="434">
        <f>IF(D20="","",VLOOKUP(B20,Data!$B$5:$F$503,5,FALSE)*D20)</f>
        <v>194</v>
      </c>
      <c r="M20" s="433"/>
      <c r="N20" s="432"/>
      <c r="O20" s="431"/>
      <c r="P20" s="429"/>
      <c r="Q20" s="431"/>
      <c r="R20" s="431"/>
      <c r="S20" s="429"/>
      <c r="T20" s="430"/>
      <c r="U20" s="429"/>
      <c r="V20" s="428">
        <f>IF(D20="","",VLOOKUP(B20,Data!$B$5:$J$503,9,FALSE)*D20)</f>
        <v>1.1850000000000001</v>
      </c>
      <c r="X20" s="499"/>
      <c r="Y20" s="499"/>
      <c r="Z20" s="499"/>
    </row>
    <row r="21" spans="1:26" s="329" customFormat="1" ht="21" customHeight="1">
      <c r="A21" s="349"/>
      <c r="B21" s="250" t="s">
        <v>1036</v>
      </c>
      <c r="C21" s="427" t="str">
        <f>IF(D21="","",VLOOKUP(B21,Data!$B$5:$L$503,2,FALSE))</f>
        <v/>
      </c>
      <c r="D21" s="588"/>
      <c r="E21" s="357" t="s">
        <v>895</v>
      </c>
      <c r="F21" s="423" t="str">
        <f>IF(D21="","",VLOOKUP(B21,Data!$B$5:$L$503,11,FALSE))</f>
        <v/>
      </c>
      <c r="G21" s="426" t="str">
        <f t="shared" si="0"/>
        <v>-</v>
      </c>
      <c r="H21" s="425" t="str">
        <f>IF(D21="","",VLOOKUP(B21,Data!$B$5:$D$503,3,FALSE))</f>
        <v/>
      </c>
      <c r="I21" s="425" t="str">
        <f>IF(D21="","",VLOOKUP(B21,Data!$B$5:$M$503,12,FALSE))</f>
        <v/>
      </c>
      <c r="J21" s="438"/>
      <c r="K21" s="423" t="str">
        <f>IF(D21="","",VLOOKUP(B21,Data!$B$5:$E$503,4,FALSE)*D21)</f>
        <v/>
      </c>
      <c r="L21" s="423" t="str">
        <f>IF(D21="","",VLOOKUP(B21,Data!$B$5:$F$503,5,FALSE)*D21)</f>
        <v/>
      </c>
      <c r="M21" s="422"/>
      <c r="N21" s="421"/>
      <c r="O21" s="420"/>
      <c r="P21" s="418"/>
      <c r="Q21" s="420"/>
      <c r="R21" s="420"/>
      <c r="S21" s="418"/>
      <c r="T21" s="419"/>
      <c r="U21" s="418"/>
      <c r="V21" s="417" t="str">
        <f>IF(D21="","",VLOOKUP(B21,Data!$B$5:$J$503,9,FALSE)*D21)</f>
        <v/>
      </c>
    </row>
    <row r="22" spans="1:26" s="329" customFormat="1" ht="21.75" customHeight="1">
      <c r="A22" s="366">
        <v>3</v>
      </c>
      <c r="B22" s="574" t="s">
        <v>358</v>
      </c>
      <c r="C22" s="437" t="str">
        <f>IF(D22="","",VLOOKUP(B22,Data!$B$5:$L$503,2,FALSE))</f>
        <v>WW38330</v>
      </c>
      <c r="D22" s="363">
        <v>3</v>
      </c>
      <c r="E22" s="357"/>
      <c r="F22" s="434">
        <f>IF(D22="","",VLOOKUP(B22,Data!$B$5:$L$503,11,FALSE))</f>
        <v>4271.01</v>
      </c>
      <c r="G22" s="436">
        <f t="shared" si="0"/>
        <v>12813.03</v>
      </c>
      <c r="H22" s="435" t="str">
        <f>IF(D22="","",VLOOKUP(B22,Data!$B$5:$D$503,3,FALSE))</f>
        <v>C/T</v>
      </c>
      <c r="I22" s="435" t="str">
        <f>IF(D22="","",VLOOKUP(B22,Data!$B$5:$M$503,12,FALSE))</f>
        <v>Indonesia</v>
      </c>
      <c r="J22" s="424" t="s">
        <v>1022</v>
      </c>
      <c r="K22" s="434">
        <f>IF(D22="","",VLOOKUP(B22,Data!$B$5:$E$503,4,FALSE)*D22)</f>
        <v>894</v>
      </c>
      <c r="L22" s="434">
        <f>IF(D22="","",VLOOKUP(B22,Data!$B$5:$F$503,5,FALSE)*D22)</f>
        <v>786</v>
      </c>
      <c r="M22" s="433"/>
      <c r="N22" s="432"/>
      <c r="O22" s="431"/>
      <c r="P22" s="429"/>
      <c r="Q22" s="431"/>
      <c r="R22" s="431"/>
      <c r="S22" s="429"/>
      <c r="T22" s="430"/>
      <c r="U22" s="429"/>
      <c r="V22" s="428">
        <f>IF(D22="","",VLOOKUP(B22,Data!$B$5:$J$503,9,FALSE)*D22)</f>
        <v>4.6020000000000003</v>
      </c>
      <c r="X22" s="499"/>
      <c r="Y22" s="499"/>
      <c r="Z22" s="499"/>
    </row>
    <row r="23" spans="1:26" s="329" customFormat="1" ht="21.75" customHeight="1">
      <c r="A23" s="366">
        <v>4</v>
      </c>
      <c r="B23" s="364" t="s">
        <v>289</v>
      </c>
      <c r="C23" s="437" t="str">
        <f>IF(D23="","",VLOOKUP(B23,Data!$B$5:$L$503,2,FALSE))</f>
        <v>WW86950</v>
      </c>
      <c r="D23" s="363">
        <v>18</v>
      </c>
      <c r="E23" s="365" t="s">
        <v>523</v>
      </c>
      <c r="F23" s="434">
        <f>IF(D23="","",VLOOKUP(B23,Data!$B$5:$L$503,11,FALSE))</f>
        <v>2010.68</v>
      </c>
      <c r="G23" s="436">
        <f t="shared" si="0"/>
        <v>36192.239999999998</v>
      </c>
      <c r="H23" s="435" t="str">
        <f>IF(D23="","",VLOOKUP(B23,Data!$B$5:$D$503,3,FALSE))</f>
        <v>C/T</v>
      </c>
      <c r="I23" s="435" t="str">
        <f>IF(D23="","",VLOOKUP(B23,Data!$B$5:$M$503,12,FALSE))</f>
        <v>Indonesia</v>
      </c>
      <c r="J23" s="424" t="s">
        <v>1022</v>
      </c>
      <c r="K23" s="434">
        <f>IF(D23="","",VLOOKUP(B23,Data!$B$5:$E$503,4,FALSE)*D23)</f>
        <v>3870</v>
      </c>
      <c r="L23" s="434">
        <f>IF(D23="","",VLOOKUP(B23,Data!$B$5:$F$503,5,FALSE)*D23)</f>
        <v>3492</v>
      </c>
      <c r="M23" s="433"/>
      <c r="N23" s="432"/>
      <c r="O23" s="431"/>
      <c r="P23" s="429"/>
      <c r="Q23" s="431"/>
      <c r="R23" s="431"/>
      <c r="S23" s="429"/>
      <c r="T23" s="430"/>
      <c r="U23" s="429"/>
      <c r="V23" s="428">
        <f>IF(D23="","",VLOOKUP(B23,Data!$B$5:$J$503,9,FALSE)*D23)</f>
        <v>21.330000000000002</v>
      </c>
      <c r="X23" s="499"/>
      <c r="Y23" s="499"/>
      <c r="Z23" s="499"/>
    </row>
    <row r="24" spans="1:26" s="329" customFormat="1" ht="21.75" customHeight="1">
      <c r="A24" s="366">
        <v>5</v>
      </c>
      <c r="B24" s="364" t="s">
        <v>89</v>
      </c>
      <c r="C24" s="437" t="str">
        <f>IF(D24="","",VLOOKUP(B24,Data!$B$5:$L$503,2,FALSE))</f>
        <v>ZU14120</v>
      </c>
      <c r="D24" s="363">
        <v>2</v>
      </c>
      <c r="E24" s="365"/>
      <c r="F24" s="434">
        <f>IF(D24="","",VLOOKUP(B24,Data!$B$5:$L$503,11,FALSE))</f>
        <v>2435.66</v>
      </c>
      <c r="G24" s="436">
        <f t="shared" si="0"/>
        <v>4871.32</v>
      </c>
      <c r="H24" s="435" t="str">
        <f>IF(D24="","",VLOOKUP(B24,Data!$B$5:$D$503,3,FALSE))</f>
        <v>C/T</v>
      </c>
      <c r="I24" s="435" t="str">
        <f>IF(D24="","",VLOOKUP(B24,Data!$B$5:$M$503,12,FALSE))</f>
        <v>Indonesia</v>
      </c>
      <c r="J24" s="424" t="s">
        <v>1022</v>
      </c>
      <c r="K24" s="434">
        <f>IF(D24="","",VLOOKUP(B24,Data!$B$5:$E$503,4,FALSE)*D24)</f>
        <v>430</v>
      </c>
      <c r="L24" s="434">
        <f>IF(D24="","",VLOOKUP(B24,Data!$B$5:$F$503,5,FALSE)*D24)</f>
        <v>388</v>
      </c>
      <c r="M24" s="433"/>
      <c r="N24" s="432"/>
      <c r="O24" s="431"/>
      <c r="P24" s="429"/>
      <c r="Q24" s="431"/>
      <c r="R24" s="431"/>
      <c r="S24" s="429"/>
      <c r="T24" s="430"/>
      <c r="U24" s="429"/>
      <c r="V24" s="428">
        <f>IF(D24="","",VLOOKUP(B24,Data!$B$5:$J$503,9,FALSE)*D24)</f>
        <v>2.37</v>
      </c>
      <c r="X24" s="499"/>
      <c r="Y24" s="499"/>
      <c r="Z24" s="499"/>
    </row>
    <row r="25" spans="1:26" s="329" customFormat="1" ht="21.75" customHeight="1">
      <c r="A25" s="366">
        <v>6</v>
      </c>
      <c r="B25" s="364" t="s">
        <v>90</v>
      </c>
      <c r="C25" s="437" t="str">
        <f>IF(D25="","",VLOOKUP(B25,Data!$B$5:$L$503,2,FALSE))</f>
        <v>ZU14100</v>
      </c>
      <c r="D25" s="363">
        <v>1</v>
      </c>
      <c r="E25" s="365"/>
      <c r="F25" s="434">
        <f>IF(D25="","",VLOOKUP(B25,Data!$B$5:$L$503,11,FALSE))</f>
        <v>2139.33</v>
      </c>
      <c r="G25" s="436">
        <f t="shared" si="0"/>
        <v>2139.33</v>
      </c>
      <c r="H25" s="435" t="str">
        <f>IF(D25="","",VLOOKUP(B25,Data!$B$5:$D$503,3,FALSE))</f>
        <v>C/T</v>
      </c>
      <c r="I25" s="435" t="str">
        <f>IF(D25="","",VLOOKUP(B25,Data!$B$5:$M$503,12,FALSE))</f>
        <v>Indonesia</v>
      </c>
      <c r="J25" s="424" t="s">
        <v>1022</v>
      </c>
      <c r="K25" s="434">
        <f>IF(D25="","",VLOOKUP(B25,Data!$B$5:$E$503,4,FALSE)*D25)</f>
        <v>215</v>
      </c>
      <c r="L25" s="434">
        <f>IF(D25="","",VLOOKUP(B25,Data!$B$5:$F$503,5,FALSE)*D25)</f>
        <v>194</v>
      </c>
      <c r="M25" s="433"/>
      <c r="N25" s="432"/>
      <c r="O25" s="431"/>
      <c r="P25" s="429"/>
      <c r="Q25" s="431"/>
      <c r="R25" s="431"/>
      <c r="S25" s="429"/>
      <c r="T25" s="430"/>
      <c r="U25" s="429"/>
      <c r="V25" s="428">
        <f>IF(D25="","",VLOOKUP(B25,Data!$B$5:$J$503,9,FALSE)*D25)</f>
        <v>1.1850000000000001</v>
      </c>
      <c r="X25" s="499"/>
      <c r="Y25" s="499"/>
      <c r="Z25" s="499"/>
    </row>
    <row r="26" spans="1:26" s="329" customFormat="1" ht="21.75" customHeight="1">
      <c r="A26" s="366">
        <v>7</v>
      </c>
      <c r="B26" s="364" t="s">
        <v>291</v>
      </c>
      <c r="C26" s="437" t="str">
        <f>IF(D26="","",VLOOKUP(B26,Data!$B$5:$L$503,2,FALSE))</f>
        <v>WW86960</v>
      </c>
      <c r="D26" s="363">
        <v>10</v>
      </c>
      <c r="E26" s="365"/>
      <c r="F26" s="434">
        <f>IF(D26="","",VLOOKUP(B26,Data!$B$5:$L$503,11,FALSE))</f>
        <v>2173.38</v>
      </c>
      <c r="G26" s="436">
        <f t="shared" si="0"/>
        <v>21733.800000000003</v>
      </c>
      <c r="H26" s="435" t="str">
        <f>IF(D26="","",VLOOKUP(B26,Data!$B$5:$D$503,3,FALSE))</f>
        <v>C/T</v>
      </c>
      <c r="I26" s="435" t="str">
        <f>IF(D26="","",VLOOKUP(B26,Data!$B$5:$M$503,12,FALSE))</f>
        <v>Indonesia</v>
      </c>
      <c r="J26" s="424" t="s">
        <v>1022</v>
      </c>
      <c r="K26" s="434">
        <f>IF(D26="","",VLOOKUP(B26,Data!$B$5:$E$503,4,FALSE)*D26)</f>
        <v>2620</v>
      </c>
      <c r="L26" s="434">
        <f>IF(D26="","",VLOOKUP(B26,Data!$B$5:$F$503,5,FALSE)*D26)</f>
        <v>2370</v>
      </c>
      <c r="M26" s="433"/>
      <c r="N26" s="432"/>
      <c r="O26" s="431"/>
      <c r="P26" s="429"/>
      <c r="Q26" s="431"/>
      <c r="R26" s="431"/>
      <c r="S26" s="429"/>
      <c r="T26" s="430"/>
      <c r="U26" s="429"/>
      <c r="V26" s="428">
        <f>IF(D26="","",VLOOKUP(B26,Data!$B$5:$J$503,9,FALSE)*D26)</f>
        <v>14.879999999999999</v>
      </c>
      <c r="X26" s="499"/>
      <c r="Y26" s="499"/>
      <c r="Z26" s="499"/>
    </row>
    <row r="27" spans="1:26" s="329" customFormat="1" ht="21.75" customHeight="1">
      <c r="A27" s="366"/>
      <c r="B27" s="364"/>
      <c r="C27" s="437" t="str">
        <f>IF(D27="","",VLOOKUP(B27,Data!$B$5:$L$503,2,FALSE))</f>
        <v/>
      </c>
      <c r="D27" s="356"/>
      <c r="E27" s="365"/>
      <c r="F27" s="434" t="str">
        <f>IF(D27="","",VLOOKUP(B27,Data!$B$5:$L$503,11,FALSE))</f>
        <v/>
      </c>
      <c r="G27" s="436" t="str">
        <f t="shared" si="0"/>
        <v>-</v>
      </c>
      <c r="H27" s="435" t="str">
        <f>IF(D27="","",VLOOKUP(B27,Data!$B$5:$D$503,3,FALSE))</f>
        <v/>
      </c>
      <c r="I27" s="435" t="str">
        <f>IF(D27="","",VLOOKUP(B27,Data!$B$5:$M$503,12,FALSE))</f>
        <v/>
      </c>
      <c r="J27" s="424"/>
      <c r="K27" s="434" t="str">
        <f>IF(D27="","",VLOOKUP(B27,Data!$B$5:$E$503,4,FALSE)*D27)</f>
        <v/>
      </c>
      <c r="L27" s="434" t="str">
        <f>IF(D27="","",VLOOKUP(B27,Data!$B$5:$F$503,5,FALSE)*D27)</f>
        <v/>
      </c>
      <c r="M27" s="433"/>
      <c r="N27" s="432"/>
      <c r="O27" s="431"/>
      <c r="P27" s="429"/>
      <c r="Q27" s="431"/>
      <c r="R27" s="431"/>
      <c r="S27" s="429"/>
      <c r="T27" s="430"/>
      <c r="U27" s="429"/>
      <c r="V27" s="428" t="str">
        <f>IF(D27="","",VLOOKUP(B27,Data!$B$5:$J$503,9,FALSE)*D27)</f>
        <v/>
      </c>
      <c r="X27" s="499"/>
      <c r="Y27" s="499"/>
      <c r="Z27" s="499"/>
    </row>
    <row r="28" spans="1:26" s="329" customFormat="1" ht="21" customHeight="1">
      <c r="A28" s="349"/>
      <c r="B28" s="250"/>
      <c r="C28" s="427" t="str">
        <f>IF(D28="","",VLOOKUP(B28,Data!$B$5:$L$503,2,FALSE))</f>
        <v/>
      </c>
      <c r="D28" s="348"/>
      <c r="E28" s="357"/>
      <c r="F28" s="423" t="str">
        <f>IF(D28="","",VLOOKUP(B28,Data!$B$5:$L$503,11,FALSE))</f>
        <v/>
      </c>
      <c r="G28" s="426" t="str">
        <f t="shared" si="0"/>
        <v>-</v>
      </c>
      <c r="H28" s="425" t="str">
        <f>IF(D28="","",VLOOKUP(B28,Data!$B$5:$D$503,3,FALSE))</f>
        <v/>
      </c>
      <c r="I28" s="425" t="str">
        <f>IF(D28="","",VLOOKUP(B28,Data!$B$5:$M$503,12,FALSE))</f>
        <v/>
      </c>
      <c r="J28" s="438"/>
      <c r="K28" s="423" t="str">
        <f>IF(D28="","",VLOOKUP(B28,Data!$B$5:$E$503,4,FALSE)*D28)</f>
        <v/>
      </c>
      <c r="L28" s="423" t="str">
        <f>IF(D28="","",VLOOKUP(B28,Data!$B$5:$F$503,5,FALSE)*D28)</f>
        <v/>
      </c>
      <c r="M28" s="422"/>
      <c r="N28" s="421"/>
      <c r="O28" s="420"/>
      <c r="P28" s="418"/>
      <c r="Q28" s="420"/>
      <c r="R28" s="420"/>
      <c r="S28" s="418"/>
      <c r="T28" s="419"/>
      <c r="U28" s="418"/>
      <c r="V28" s="417" t="str">
        <f>IF(D28="","",VLOOKUP(B28,Data!$B$5:$J$503,9,FALSE)*D28)</f>
        <v/>
      </c>
    </row>
    <row r="29" spans="1:26" s="329" customFormat="1" ht="30">
      <c r="A29" s="347"/>
      <c r="B29" s="513"/>
      <c r="C29" s="332"/>
      <c r="D29" s="494"/>
      <c r="E29" s="345"/>
      <c r="F29" s="416"/>
      <c r="G29" s="416"/>
      <c r="H29" s="416"/>
      <c r="I29" s="330"/>
      <c r="J29" s="330"/>
      <c r="K29" s="416"/>
      <c r="L29" s="416"/>
      <c r="M29" s="416"/>
      <c r="N29" s="415"/>
      <c r="O29" s="414"/>
      <c r="P29" s="412"/>
      <c r="Q29" s="414"/>
      <c r="R29" s="414"/>
      <c r="S29" s="412"/>
      <c r="T29" s="413"/>
      <c r="U29" s="412"/>
      <c r="V29" s="411"/>
      <c r="Y29" s="499"/>
      <c r="Z29" s="499"/>
    </row>
    <row r="30" spans="1:26" s="329" customFormat="1" ht="17.5">
      <c r="A30" s="330"/>
      <c r="B30" s="331"/>
      <c r="C30" s="332"/>
      <c r="D30" s="352">
        <f>SUM(D18:D29)</f>
        <v>37</v>
      </c>
      <c r="E30" s="333"/>
      <c r="F30" s="410"/>
      <c r="G30" s="558">
        <f>SUM(G18:G27)</f>
        <v>88431.069999999992</v>
      </c>
      <c r="H30" s="330"/>
      <c r="I30" s="330"/>
      <c r="J30" s="330"/>
      <c r="K30" s="558">
        <f>SUM(K18:K28)</f>
        <v>8840</v>
      </c>
      <c r="L30" s="558">
        <f>SUM(L18:L28)</f>
        <v>7948</v>
      </c>
      <c r="M30" s="410">
        <f>SUM(M16:M29)</f>
        <v>0</v>
      </c>
      <c r="N30" s="410">
        <f>SUM(N18:N27)</f>
        <v>0</v>
      </c>
      <c r="O30" s="410">
        <f>SUM(O16:O29)</f>
        <v>0</v>
      </c>
      <c r="P30" s="410"/>
      <c r="Q30" s="410"/>
      <c r="R30" s="410"/>
      <c r="S30" s="410"/>
      <c r="T30" s="410">
        <f>SUM(T18:T27)</f>
        <v>0</v>
      </c>
      <c r="U30" s="410">
        <f>SUM(U16:U29)</f>
        <v>0</v>
      </c>
      <c r="V30" s="559">
        <f>SUM(V18:V28)</f>
        <v>48.620000000000005</v>
      </c>
    </row>
    <row r="31" spans="1:26">
      <c r="A31" s="344"/>
      <c r="B31" s="289"/>
      <c r="C31" s="290"/>
      <c r="D31" s="335"/>
      <c r="E31" s="301"/>
      <c r="F31" s="408" t="s">
        <v>791</v>
      </c>
      <c r="G31" s="406"/>
      <c r="H31" s="334"/>
      <c r="I31" s="334"/>
      <c r="J31" s="334"/>
      <c r="K31" s="407"/>
      <c r="L31" s="406"/>
      <c r="M31" s="303"/>
      <c r="N31" s="302"/>
      <c r="O31" s="302"/>
      <c r="P31" s="302"/>
      <c r="Q31" s="302"/>
      <c r="R31" s="302"/>
      <c r="S31" s="302"/>
      <c r="T31" s="303"/>
      <c r="U31" s="303"/>
      <c r="V31" s="405"/>
    </row>
    <row r="32" spans="1:26" ht="13">
      <c r="A32" s="282" t="s">
        <v>519</v>
      </c>
      <c r="B32" s="283"/>
      <c r="C32" s="336"/>
      <c r="D32" s="337" t="s">
        <v>524</v>
      </c>
      <c r="E32" s="296"/>
      <c r="F32" s="404" t="s">
        <v>81</v>
      </c>
      <c r="G32" s="403"/>
      <c r="H32" s="312" t="s">
        <v>82</v>
      </c>
      <c r="I32" s="338"/>
      <c r="J32" s="402" t="s">
        <v>83</v>
      </c>
      <c r="K32" s="402"/>
      <c r="L32" s="608" t="s">
        <v>84</v>
      </c>
      <c r="M32" s="609"/>
      <c r="N32" s="609"/>
      <c r="O32" s="609"/>
      <c r="P32" s="609"/>
      <c r="Q32" s="609"/>
      <c r="R32" s="609"/>
      <c r="S32" s="609"/>
      <c r="T32" s="609"/>
      <c r="U32" s="609"/>
      <c r="V32" s="610"/>
    </row>
    <row r="33" spans="1:22" ht="13">
      <c r="A33" s="289" t="s">
        <v>520</v>
      </c>
      <c r="C33" s="298"/>
      <c r="D33" s="277" t="s">
        <v>86</v>
      </c>
      <c r="F33" s="401"/>
      <c r="G33" s="400"/>
      <c r="H33" s="289" t="s">
        <v>87</v>
      </c>
      <c r="I33" s="339"/>
      <c r="J33" s="393" t="s">
        <v>88</v>
      </c>
      <c r="K33" s="393"/>
      <c r="L33" s="397"/>
      <c r="V33" s="396"/>
    </row>
    <row r="34" spans="1:22">
      <c r="A34" s="289" t="s">
        <v>521</v>
      </c>
      <c r="C34" s="290"/>
      <c r="F34" s="621"/>
      <c r="G34" s="622"/>
      <c r="H34" s="289"/>
      <c r="I34" s="339"/>
      <c r="J34" s="393" t="s">
        <v>92</v>
      </c>
      <c r="K34" s="393"/>
      <c r="L34" s="397"/>
      <c r="V34" s="396"/>
    </row>
    <row r="35" spans="1:22">
      <c r="A35" s="301"/>
      <c r="B35" s="302"/>
      <c r="C35" s="340"/>
      <c r="D35" s="277" t="s">
        <v>93</v>
      </c>
      <c r="F35" s="401"/>
      <c r="G35" s="400"/>
      <c r="H35" s="289" t="s">
        <v>94</v>
      </c>
      <c r="I35" s="339"/>
      <c r="J35" s="393"/>
      <c r="K35" s="393"/>
      <c r="L35" s="397"/>
      <c r="V35" s="396"/>
    </row>
    <row r="36" spans="1:22" ht="13">
      <c r="A36" s="282" t="s">
        <v>95</v>
      </c>
      <c r="B36" s="296"/>
      <c r="C36" s="284"/>
      <c r="D36" s="277" t="s">
        <v>96</v>
      </c>
      <c r="F36" s="399" t="s">
        <v>97</v>
      </c>
      <c r="G36" s="398"/>
      <c r="H36" s="289" t="s">
        <v>87</v>
      </c>
      <c r="I36" s="339"/>
      <c r="J36" s="393" t="s">
        <v>98</v>
      </c>
      <c r="K36" s="393"/>
      <c r="L36" s="397"/>
      <c r="V36" s="396"/>
    </row>
    <row r="37" spans="1:22" ht="13">
      <c r="A37" s="289" t="s">
        <v>533</v>
      </c>
      <c r="C37" s="290"/>
      <c r="D37" s="277" t="s">
        <v>99</v>
      </c>
      <c r="F37" s="395"/>
      <c r="G37" s="394"/>
      <c r="H37" s="289" t="s">
        <v>100</v>
      </c>
      <c r="I37" s="339"/>
      <c r="J37" s="393" t="s">
        <v>522</v>
      </c>
      <c r="K37" s="393"/>
      <c r="L37" s="613" t="s">
        <v>102</v>
      </c>
      <c r="M37" s="614"/>
      <c r="N37" s="614"/>
      <c r="O37" s="614"/>
      <c r="P37" s="614"/>
      <c r="Q37" s="614"/>
      <c r="R37" s="614"/>
      <c r="S37" s="614"/>
      <c r="T37" s="614"/>
      <c r="U37" s="614"/>
      <c r="V37" s="623"/>
    </row>
    <row r="38" spans="1:22">
      <c r="A38" s="301"/>
      <c r="B38" s="302"/>
      <c r="C38" s="303"/>
      <c r="D38" s="341"/>
      <c r="E38" s="302"/>
      <c r="F38" s="616" t="s">
        <v>1038</v>
      </c>
      <c r="G38" s="617"/>
      <c r="H38" s="616" t="s">
        <v>1037</v>
      </c>
      <c r="I38" s="617"/>
      <c r="J38" s="392" t="s">
        <v>103</v>
      </c>
      <c r="K38" s="392"/>
      <c r="L38" s="618" t="s">
        <v>104</v>
      </c>
      <c r="M38" s="619"/>
      <c r="N38" s="619"/>
      <c r="O38" s="619"/>
      <c r="P38" s="619"/>
      <c r="Q38" s="619"/>
      <c r="R38" s="619"/>
      <c r="S38" s="619"/>
      <c r="T38" s="619"/>
      <c r="U38" s="619"/>
      <c r="V38" s="624"/>
    </row>
    <row r="44" spans="1:22" ht="18.75" customHeight="1">
      <c r="A44" s="386" t="s">
        <v>883</v>
      </c>
      <c r="B44" s="382"/>
      <c r="C44" s="386" t="s">
        <v>571</v>
      </c>
      <c r="D44" s="389"/>
      <c r="E44" s="389"/>
      <c r="F44" s="388"/>
      <c r="G44" s="386" t="s">
        <v>877</v>
      </c>
      <c r="H44" s="382"/>
      <c r="I44" s="386" t="s">
        <v>571</v>
      </c>
    </row>
    <row r="45" spans="1:22" ht="20">
      <c r="A45" s="386" t="s">
        <v>884</v>
      </c>
      <c r="B45" s="382"/>
      <c r="C45" s="386" t="s">
        <v>888</v>
      </c>
      <c r="D45" s="389"/>
      <c r="E45" s="389"/>
      <c r="F45" s="388"/>
      <c r="G45" s="390" t="s">
        <v>878</v>
      </c>
      <c r="H45" s="391"/>
      <c r="I45" s="390" t="s">
        <v>888</v>
      </c>
    </row>
    <row r="46" spans="1:22" ht="20">
      <c r="A46" s="386" t="s">
        <v>885</v>
      </c>
      <c r="B46" s="382"/>
      <c r="C46" s="386" t="s">
        <v>571</v>
      </c>
      <c r="D46" s="389"/>
      <c r="E46" s="389"/>
      <c r="F46" s="388"/>
      <c r="G46" s="386" t="s">
        <v>879</v>
      </c>
      <c r="H46" s="382"/>
      <c r="I46" s="386" t="s">
        <v>571</v>
      </c>
    </row>
    <row r="47" spans="1:22" ht="20">
      <c r="A47" s="386" t="s">
        <v>886</v>
      </c>
      <c r="B47" s="382"/>
      <c r="C47" s="386" t="s">
        <v>571</v>
      </c>
      <c r="D47" s="389"/>
      <c r="E47" s="389"/>
      <c r="F47" s="388"/>
      <c r="G47" s="386" t="s">
        <v>880</v>
      </c>
      <c r="H47" s="382"/>
      <c r="I47" s="386" t="s">
        <v>571</v>
      </c>
    </row>
    <row r="48" spans="1:22" ht="20">
      <c r="A48" s="386" t="s">
        <v>887</v>
      </c>
      <c r="B48" s="382"/>
      <c r="C48" s="386" t="s">
        <v>571</v>
      </c>
      <c r="D48" s="389"/>
      <c r="E48" s="389"/>
      <c r="F48" s="388"/>
      <c r="G48" s="386" t="s">
        <v>882</v>
      </c>
      <c r="H48" s="382"/>
      <c r="I48" s="386" t="s">
        <v>571</v>
      </c>
    </row>
    <row r="49" spans="1:9" ht="20">
      <c r="A49" s="383"/>
      <c r="B49" s="383"/>
      <c r="C49" s="383"/>
      <c r="D49" s="383"/>
      <c r="E49" s="383"/>
      <c r="F49" s="387"/>
      <c r="G49" s="386" t="s">
        <v>881</v>
      </c>
      <c r="H49" s="382"/>
      <c r="I49" s="386" t="s">
        <v>571</v>
      </c>
    </row>
    <row r="50" spans="1:9" ht="17.5">
      <c r="A50" s="385"/>
      <c r="B50" s="383"/>
      <c r="C50" s="383"/>
      <c r="D50" s="383"/>
      <c r="E50" s="383"/>
      <c r="F50" s="383"/>
      <c r="G50" s="384"/>
      <c r="H50" s="384"/>
      <c r="I50" s="383"/>
    </row>
  </sheetData>
  <mergeCells count="6">
    <mergeCell ref="L32:V32"/>
    <mergeCell ref="F34:G34"/>
    <mergeCell ref="L37:V37"/>
    <mergeCell ref="F38:G38"/>
    <mergeCell ref="H38:I38"/>
    <mergeCell ref="L38:V38"/>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EA858-03E4-4E0B-89F9-15DD1BAB56DB}">
  <dimension ref="A1:Z47"/>
  <sheetViews>
    <sheetView tabSelected="1" topLeftCell="A13" zoomScale="85" zoomScaleNormal="85" zoomScaleSheetLayoutView="75" workbookViewId="0">
      <selection activeCell="C24" sqref="C24"/>
    </sheetView>
  </sheetViews>
  <sheetFormatPr defaultColWidth="9.1796875" defaultRowHeight="12.5"/>
  <cols>
    <col min="1" max="1" width="7.81640625" style="276" customWidth="1"/>
    <col min="2" max="2" width="34.542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14.08984375" style="276" bestFit="1" customWidth="1"/>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589"/>
      <c r="I10" s="590"/>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6"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6" s="329" customFormat="1" ht="21" customHeight="1">
      <c r="A18" s="349"/>
      <c r="B18" s="250" t="s">
        <v>1036</v>
      </c>
      <c r="C18" s="427" t="str">
        <f>IF(D18="","",VLOOKUP(B18,Data!$B$5:$L$503,2,FALSE))</f>
        <v/>
      </c>
      <c r="D18" s="588"/>
      <c r="E18" s="357"/>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6" s="329" customFormat="1" ht="21.75" customHeight="1">
      <c r="A19" s="366">
        <v>1</v>
      </c>
      <c r="B19" s="574" t="s">
        <v>289</v>
      </c>
      <c r="C19" s="437" t="str">
        <f>IF(D19="","",VLOOKUP(B19,Data!$B$5:$L$503,2,FALSE))</f>
        <v>WW86950</v>
      </c>
      <c r="D19" s="363">
        <v>22</v>
      </c>
      <c r="E19" s="357" t="s">
        <v>518</v>
      </c>
      <c r="F19" s="434">
        <f>IF(D19="","",VLOOKUP(B19,Data!$B$5:$L$503,11,FALSE))</f>
        <v>2010.68</v>
      </c>
      <c r="G19" s="436">
        <f t="shared" si="0"/>
        <v>44234.96</v>
      </c>
      <c r="H19" s="435" t="str">
        <f>IF(D19="","",VLOOKUP(B19,Data!$B$5:$D$503,3,FALSE))</f>
        <v>C/T</v>
      </c>
      <c r="I19" s="435" t="str">
        <f>IF(D19="","",VLOOKUP(B19,Data!$B$5:$M$503,12,FALSE))</f>
        <v>Indonesia</v>
      </c>
      <c r="J19" s="424" t="s">
        <v>1022</v>
      </c>
      <c r="K19" s="434">
        <f>IF(D19="","",VLOOKUP(B19,Data!$B$5:$E$503,4,FALSE)*D19)</f>
        <v>4730</v>
      </c>
      <c r="L19" s="434">
        <f>IF(D19="","",VLOOKUP(B19,Data!$B$5:$F$503,5,FALSE)*D19)</f>
        <v>4268</v>
      </c>
      <c r="M19" s="433"/>
      <c r="N19" s="432"/>
      <c r="O19" s="431"/>
      <c r="P19" s="429"/>
      <c r="Q19" s="431"/>
      <c r="R19" s="431"/>
      <c r="S19" s="429"/>
      <c r="T19" s="430"/>
      <c r="U19" s="429"/>
      <c r="V19" s="428">
        <f>IF(D19="","",VLOOKUP(B19,Data!$B$5:$J$503,9,FALSE)*D19)</f>
        <v>26.07</v>
      </c>
      <c r="X19" s="499"/>
      <c r="Y19" s="499"/>
      <c r="Z19" s="499"/>
    </row>
    <row r="20" spans="1:26" s="329" customFormat="1" ht="21.75" customHeight="1">
      <c r="A20" s="366">
        <v>2</v>
      </c>
      <c r="B20" s="364" t="s">
        <v>291</v>
      </c>
      <c r="C20" s="437" t="str">
        <f>IF(D20="","",VLOOKUP(B20,Data!$B$5:$L$503,2,FALSE))</f>
        <v>WW86960</v>
      </c>
      <c r="D20" s="363">
        <v>14</v>
      </c>
      <c r="E20" s="357"/>
      <c r="F20" s="434">
        <f>IF(D20="","",VLOOKUP(B20,Data!$B$5:$L$503,11,FALSE))</f>
        <v>2173.38</v>
      </c>
      <c r="G20" s="436">
        <f t="shared" si="0"/>
        <v>30427.32</v>
      </c>
      <c r="H20" s="435" t="str">
        <f>IF(D20="","",VLOOKUP(B20,Data!$B$5:$D$503,3,FALSE))</f>
        <v>C/T</v>
      </c>
      <c r="I20" s="435" t="str">
        <f>IF(D20="","",VLOOKUP(B20,Data!$B$5:$M$503,12,FALSE))</f>
        <v>Indonesia</v>
      </c>
      <c r="J20" s="424" t="s">
        <v>1022</v>
      </c>
      <c r="K20" s="434">
        <f>IF(D20="","",VLOOKUP(B20,Data!$B$5:$E$503,4,FALSE)*D20)</f>
        <v>3668</v>
      </c>
      <c r="L20" s="434">
        <f>IF(D20="","",VLOOKUP(B20,Data!$B$5:$F$503,5,FALSE)*D20)</f>
        <v>3318</v>
      </c>
      <c r="M20" s="433"/>
      <c r="N20" s="432"/>
      <c r="O20" s="431"/>
      <c r="P20" s="429"/>
      <c r="Q20" s="431"/>
      <c r="R20" s="431"/>
      <c r="S20" s="429"/>
      <c r="T20" s="430"/>
      <c r="U20" s="429"/>
      <c r="V20" s="428">
        <f>IF(D20="","",VLOOKUP(B20,Data!$B$5:$J$503,9,FALSE)*D20)</f>
        <v>20.832000000000001</v>
      </c>
      <c r="X20" s="499"/>
      <c r="Y20" s="499"/>
      <c r="Z20" s="499"/>
    </row>
    <row r="21" spans="1:26" s="329" customFormat="1" ht="21.75" customHeight="1">
      <c r="A21" s="366">
        <v>3</v>
      </c>
      <c r="B21" s="364" t="s">
        <v>90</v>
      </c>
      <c r="C21" s="437" t="str">
        <f>IF(D21="","",VLOOKUP(B21,Data!$B$5:$L$503,2,FALSE))</f>
        <v>ZU14100</v>
      </c>
      <c r="D21" s="363">
        <v>2</v>
      </c>
      <c r="E21" s="357" t="s">
        <v>895</v>
      </c>
      <c r="F21" s="434">
        <f>IF(D21="","",VLOOKUP(B21,Data!$B$5:$L$503,11,FALSE))</f>
        <v>2139.33</v>
      </c>
      <c r="G21" s="436">
        <f t="shared" si="0"/>
        <v>4278.66</v>
      </c>
      <c r="H21" s="435" t="str">
        <f>IF(D21="","",VLOOKUP(B21,Data!$B$5:$D$503,3,FALSE))</f>
        <v>C/T</v>
      </c>
      <c r="I21" s="435" t="str">
        <f>IF(D21="","",VLOOKUP(B21,Data!$B$5:$M$503,12,FALSE))</f>
        <v>Indonesia</v>
      </c>
      <c r="J21" s="424" t="s">
        <v>1022</v>
      </c>
      <c r="K21" s="434">
        <f>IF(D21="","",VLOOKUP(B21,Data!$B$5:$E$503,4,FALSE)*D21)</f>
        <v>430</v>
      </c>
      <c r="L21" s="434">
        <f>IF(D21="","",VLOOKUP(B21,Data!$B$5:$F$503,5,FALSE)*D21)</f>
        <v>388</v>
      </c>
      <c r="M21" s="433"/>
      <c r="N21" s="432"/>
      <c r="O21" s="431"/>
      <c r="P21" s="429"/>
      <c r="Q21" s="431"/>
      <c r="R21" s="431"/>
      <c r="S21" s="429"/>
      <c r="T21" s="430"/>
      <c r="U21" s="429"/>
      <c r="V21" s="428">
        <f>IF(D21="","",VLOOKUP(B21,Data!$B$5:$J$503,9,FALSE)*D21)</f>
        <v>2.37</v>
      </c>
      <c r="X21" s="499"/>
      <c r="Y21" s="499"/>
      <c r="Z21" s="499"/>
    </row>
    <row r="22" spans="1:26" s="329" customFormat="1" ht="21.75" customHeight="1">
      <c r="A22" s="366">
        <v>4</v>
      </c>
      <c r="B22" s="364" t="s">
        <v>89</v>
      </c>
      <c r="C22" s="437" t="str">
        <f>IF(D22="","",VLOOKUP(B22,Data!$B$5:$L$503,2,FALSE))</f>
        <v>ZU14120</v>
      </c>
      <c r="D22" s="363">
        <v>3</v>
      </c>
      <c r="E22" s="357"/>
      <c r="F22" s="434">
        <f>IF(D22="","",VLOOKUP(B22,Data!$B$5:$L$503,11,FALSE))</f>
        <v>2435.66</v>
      </c>
      <c r="G22" s="436">
        <f t="shared" si="0"/>
        <v>7306.98</v>
      </c>
      <c r="H22" s="435" t="str">
        <f>IF(D22="","",VLOOKUP(B22,Data!$B$5:$D$503,3,FALSE))</f>
        <v>C/T</v>
      </c>
      <c r="I22" s="435" t="str">
        <f>IF(D22="","",VLOOKUP(B22,Data!$B$5:$M$503,12,FALSE))</f>
        <v>Indonesia</v>
      </c>
      <c r="J22" s="424" t="s">
        <v>1022</v>
      </c>
      <c r="K22" s="434">
        <f>IF(D22="","",VLOOKUP(B22,Data!$B$5:$E$503,4,FALSE)*D22)</f>
        <v>645</v>
      </c>
      <c r="L22" s="434">
        <f>IF(D22="","",VLOOKUP(B22,Data!$B$5:$F$503,5,FALSE)*D22)</f>
        <v>582</v>
      </c>
      <c r="M22" s="433"/>
      <c r="N22" s="432"/>
      <c r="O22" s="431"/>
      <c r="P22" s="429"/>
      <c r="Q22" s="431"/>
      <c r="R22" s="431"/>
      <c r="S22" s="429"/>
      <c r="T22" s="430"/>
      <c r="U22" s="429"/>
      <c r="V22" s="428">
        <f>IF(D22="","",VLOOKUP(B22,Data!$B$5:$J$503,9,FALSE)*D22)</f>
        <v>3.5550000000000002</v>
      </c>
      <c r="X22" s="499"/>
      <c r="Y22" s="499"/>
      <c r="Z22" s="499"/>
    </row>
    <row r="23" spans="1:26" s="329" customFormat="1" ht="21.75" customHeight="1">
      <c r="A23" s="366">
        <v>5</v>
      </c>
      <c r="B23" s="364" t="s">
        <v>358</v>
      </c>
      <c r="C23" s="437" t="str">
        <f>IF(D23="","",VLOOKUP(B23,Data!$B$5:$L$503,2,FALSE))</f>
        <v>WW38330</v>
      </c>
      <c r="D23" s="363">
        <v>1</v>
      </c>
      <c r="E23" s="365" t="s">
        <v>523</v>
      </c>
      <c r="F23" s="434">
        <f>IF(D23="","",VLOOKUP(B23,Data!$B$5:$L$503,11,FALSE))</f>
        <v>4271.01</v>
      </c>
      <c r="G23" s="436">
        <f t="shared" si="0"/>
        <v>4271.01</v>
      </c>
      <c r="H23" s="435" t="str">
        <f>IF(D23="","",VLOOKUP(B23,Data!$B$5:$D$503,3,FALSE))</f>
        <v>C/T</v>
      </c>
      <c r="I23" s="435" t="str">
        <f>IF(D23="","",VLOOKUP(B23,Data!$B$5:$M$503,12,FALSE))</f>
        <v>Indonesia</v>
      </c>
      <c r="J23" s="424" t="s">
        <v>1022</v>
      </c>
      <c r="K23" s="434">
        <f>IF(D23="","",VLOOKUP(B23,Data!$B$5:$E$503,4,FALSE)*D23)</f>
        <v>298</v>
      </c>
      <c r="L23" s="434">
        <f>IF(D23="","",VLOOKUP(B23,Data!$B$5:$F$503,5,FALSE)*D23)</f>
        <v>262</v>
      </c>
      <c r="M23" s="433"/>
      <c r="N23" s="432"/>
      <c r="O23" s="431"/>
      <c r="P23" s="429"/>
      <c r="Q23" s="431"/>
      <c r="R23" s="431"/>
      <c r="S23" s="429"/>
      <c r="T23" s="430"/>
      <c r="U23" s="429"/>
      <c r="V23" s="428">
        <f>IF(D23="","",VLOOKUP(B23,Data!$B$5:$J$503,9,FALSE)*D23)</f>
        <v>1.534</v>
      </c>
      <c r="X23" s="499"/>
      <c r="Y23" s="499"/>
      <c r="Z23" s="499"/>
    </row>
    <row r="24" spans="1:26" s="329" customFormat="1" ht="21.75" customHeight="1">
      <c r="A24" s="366"/>
      <c r="B24" s="364"/>
      <c r="C24" s="437" t="str">
        <f>IF(D24="","",VLOOKUP(B24,Data!$B$5:$L$503,2,FALSE))</f>
        <v/>
      </c>
      <c r="D24" s="356"/>
      <c r="E24" s="365"/>
      <c r="F24" s="434" t="str">
        <f>IF(D24="","",VLOOKUP(B24,Data!$B$5:$L$503,11,FALSE))</f>
        <v/>
      </c>
      <c r="G24" s="436" t="str">
        <f t="shared" si="0"/>
        <v>-</v>
      </c>
      <c r="H24" s="435" t="str">
        <f>IF(D24="","",VLOOKUP(B24,Data!$B$5:$D$503,3,FALSE))</f>
        <v/>
      </c>
      <c r="I24" s="435" t="str">
        <f>IF(D24="","",VLOOKUP(B24,Data!$B$5:$M$503,12,FALSE))</f>
        <v/>
      </c>
      <c r="J24" s="424"/>
      <c r="K24" s="434" t="str">
        <f>IF(D24="","",VLOOKUP(B24,Data!$B$5:$E$503,4,FALSE)*D24)</f>
        <v/>
      </c>
      <c r="L24" s="434" t="str">
        <f>IF(D24="","",VLOOKUP(B24,Data!$B$5:$F$503,5,FALSE)*D24)</f>
        <v/>
      </c>
      <c r="M24" s="433"/>
      <c r="N24" s="432"/>
      <c r="O24" s="431"/>
      <c r="P24" s="429"/>
      <c r="Q24" s="431"/>
      <c r="R24" s="431"/>
      <c r="S24" s="429"/>
      <c r="T24" s="430"/>
      <c r="U24" s="429"/>
      <c r="V24" s="428" t="str">
        <f>IF(D24="","",VLOOKUP(B24,Data!$B$5:$J$503,9,FALSE)*D24)</f>
        <v/>
      </c>
      <c r="X24" s="499"/>
      <c r="Y24" s="499"/>
      <c r="Z24" s="499"/>
    </row>
    <row r="25" spans="1:26" s="329" customFormat="1" ht="21" customHeight="1">
      <c r="A25" s="349"/>
      <c r="B25" s="250"/>
      <c r="C25" s="427" t="str">
        <f>IF(D25="","",VLOOKUP(B25,Data!$B$5:$L$503,2,FALSE))</f>
        <v/>
      </c>
      <c r="D25" s="348"/>
      <c r="E25" s="357"/>
      <c r="F25" s="423" t="str">
        <f>IF(D25="","",VLOOKUP(B25,Data!$B$5:$L$503,11,FALSE))</f>
        <v/>
      </c>
      <c r="G25" s="426" t="str">
        <f t="shared" si="0"/>
        <v>-</v>
      </c>
      <c r="H25" s="425" t="str">
        <f>IF(D25="","",VLOOKUP(B25,Data!$B$5:$D$503,3,FALSE))</f>
        <v/>
      </c>
      <c r="I25" s="425" t="str">
        <f>IF(D25="","",VLOOKUP(B25,Data!$B$5:$M$503,12,FALSE))</f>
        <v/>
      </c>
      <c r="J25" s="438"/>
      <c r="K25" s="423" t="str">
        <f>IF(D25="","",VLOOKUP(B25,Data!$B$5:$E$503,4,FALSE)*D25)</f>
        <v/>
      </c>
      <c r="L25" s="423" t="str">
        <f>IF(D25="","",VLOOKUP(B25,Data!$B$5:$F$503,5,FALSE)*D25)</f>
        <v/>
      </c>
      <c r="M25" s="422"/>
      <c r="N25" s="421"/>
      <c r="O25" s="420"/>
      <c r="P25" s="418"/>
      <c r="Q25" s="420"/>
      <c r="R25" s="420"/>
      <c r="S25" s="418"/>
      <c r="T25" s="419"/>
      <c r="U25" s="418"/>
      <c r="V25" s="417" t="str">
        <f>IF(D25="","",VLOOKUP(B25,Data!$B$5:$J$503,9,FALSE)*D25)</f>
        <v/>
      </c>
    </row>
    <row r="26" spans="1:26" s="329" customFormat="1" ht="30">
      <c r="A26" s="347"/>
      <c r="B26" s="513"/>
      <c r="C26" s="332"/>
      <c r="D26" s="494"/>
      <c r="E26" s="345"/>
      <c r="F26" s="416"/>
      <c r="G26" s="416"/>
      <c r="H26" s="416"/>
      <c r="I26" s="330"/>
      <c r="J26" s="330"/>
      <c r="K26" s="416"/>
      <c r="L26" s="416"/>
      <c r="M26" s="416"/>
      <c r="N26" s="415"/>
      <c r="O26" s="414"/>
      <c r="P26" s="412"/>
      <c r="Q26" s="414"/>
      <c r="R26" s="414"/>
      <c r="S26" s="412"/>
      <c r="T26" s="413"/>
      <c r="U26" s="412"/>
      <c r="V26" s="411"/>
      <c r="Y26" s="499"/>
      <c r="Z26" s="499"/>
    </row>
    <row r="27" spans="1:26" s="329" customFormat="1" ht="17.5">
      <c r="A27" s="330"/>
      <c r="B27" s="331"/>
      <c r="C27" s="332"/>
      <c r="D27" s="352">
        <f>SUM(D18:D26)</f>
        <v>42</v>
      </c>
      <c r="E27" s="333"/>
      <c r="F27" s="410"/>
      <c r="G27" s="558">
        <f>SUM(G18:G24)</f>
        <v>90518.93</v>
      </c>
      <c r="H27" s="330"/>
      <c r="I27" s="330"/>
      <c r="J27" s="330"/>
      <c r="K27" s="558">
        <f>SUM(K18:K25)</f>
        <v>9771</v>
      </c>
      <c r="L27" s="558">
        <f>SUM(L18:L25)</f>
        <v>8818</v>
      </c>
      <c r="M27" s="410">
        <f>SUM(M16:M26)</f>
        <v>0</v>
      </c>
      <c r="N27" s="410">
        <f>SUM(N18:N24)</f>
        <v>0</v>
      </c>
      <c r="O27" s="410">
        <f>SUM(O16:O26)</f>
        <v>0</v>
      </c>
      <c r="P27" s="410"/>
      <c r="Q27" s="410"/>
      <c r="R27" s="410"/>
      <c r="S27" s="410"/>
      <c r="T27" s="410">
        <f>SUM(T18:T24)</f>
        <v>0</v>
      </c>
      <c r="U27" s="410">
        <f>SUM(U16:U26)</f>
        <v>0</v>
      </c>
      <c r="V27" s="559">
        <f>SUM(V18:V25)</f>
        <v>54.360999999999997</v>
      </c>
    </row>
    <row r="28" spans="1:26">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6"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6" ht="13">
      <c r="A30" s="289" t="s">
        <v>520</v>
      </c>
      <c r="C30" s="298"/>
      <c r="D30" s="277" t="s">
        <v>86</v>
      </c>
      <c r="F30" s="401"/>
      <c r="G30" s="400"/>
      <c r="H30" s="289" t="s">
        <v>87</v>
      </c>
      <c r="I30" s="339"/>
      <c r="J30" s="393" t="s">
        <v>88</v>
      </c>
      <c r="K30" s="393"/>
      <c r="L30" s="397"/>
      <c r="V30" s="396"/>
    </row>
    <row r="31" spans="1:26">
      <c r="A31" s="289" t="s">
        <v>521</v>
      </c>
      <c r="C31" s="290"/>
      <c r="F31" s="621"/>
      <c r="G31" s="622"/>
      <c r="H31" s="289"/>
      <c r="I31" s="339"/>
      <c r="J31" s="393" t="s">
        <v>92</v>
      </c>
      <c r="K31" s="393"/>
      <c r="L31" s="397"/>
      <c r="V31" s="396"/>
    </row>
    <row r="32" spans="1:26">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16" t="s">
        <v>1040</v>
      </c>
      <c r="G35" s="617"/>
      <c r="H35" s="616" t="s">
        <v>1039</v>
      </c>
      <c r="I35" s="617"/>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13">
    <tabColor indexed="12"/>
    <pageSetUpPr autoPageBreaks="0"/>
  </sheetPr>
  <dimension ref="A1:T438"/>
  <sheetViews>
    <sheetView zoomScale="85" zoomScaleNormal="85" workbookViewId="0">
      <pane xSplit="3" ySplit="3" topLeftCell="D76" activePane="bottomRight" state="frozen"/>
      <selection pane="topRight" activeCell="C1" sqref="C1"/>
      <selection pane="bottomLeft" activeCell="A4" sqref="A4"/>
      <selection pane="bottomRight" activeCell="K91" sqref="K91"/>
    </sheetView>
  </sheetViews>
  <sheetFormatPr defaultColWidth="32.54296875" defaultRowHeight="15.5"/>
  <cols>
    <col min="1" max="1" width="5" style="200" customWidth="1"/>
    <col min="2" max="2" width="13.1796875" style="200" customWidth="1"/>
    <col min="3" max="3" width="68.453125" style="200" customWidth="1"/>
    <col min="4" max="4" width="13.1796875" style="200" customWidth="1"/>
    <col min="5" max="5" width="7.1796875" style="200" customWidth="1"/>
    <col min="6" max="6" width="15.1796875" style="200" customWidth="1"/>
    <col min="7" max="7" width="13.1796875" style="200" customWidth="1"/>
    <col min="8" max="8" width="10.54296875" style="200" customWidth="1"/>
    <col min="9" max="9" width="10.453125" style="200" customWidth="1"/>
    <col min="10" max="11" width="11.1796875" style="200" customWidth="1"/>
    <col min="12" max="12" width="14" style="200" customWidth="1"/>
    <col min="13" max="13" width="14.1796875" style="246" customWidth="1"/>
    <col min="14" max="14" width="11.81640625" style="200" customWidth="1"/>
    <col min="15" max="15" width="7.54296875" style="200" customWidth="1"/>
    <col min="16" max="17" width="7.453125" style="200" customWidth="1"/>
    <col min="18" max="16384" width="32.54296875" style="200"/>
  </cols>
  <sheetData>
    <row r="1" spans="1:17" ht="17.5">
      <c r="A1" s="221" t="s">
        <v>105</v>
      </c>
      <c r="B1" s="221" t="s">
        <v>107</v>
      </c>
      <c r="C1" s="221" t="s">
        <v>106</v>
      </c>
      <c r="D1" s="221" t="s">
        <v>107</v>
      </c>
      <c r="E1" s="221" t="s">
        <v>108</v>
      </c>
      <c r="F1" s="221" t="s">
        <v>109</v>
      </c>
      <c r="G1" s="221" t="s">
        <v>110</v>
      </c>
      <c r="H1" s="222" t="s">
        <v>111</v>
      </c>
      <c r="I1" s="222" t="s">
        <v>112</v>
      </c>
      <c r="J1" s="222" t="s">
        <v>113</v>
      </c>
      <c r="K1" s="222" t="s">
        <v>114</v>
      </c>
      <c r="L1" s="222" t="s">
        <v>115</v>
      </c>
      <c r="M1" s="223" t="s">
        <v>116</v>
      </c>
      <c r="N1" s="224" t="s">
        <v>117</v>
      </c>
      <c r="O1" s="224"/>
      <c r="P1" s="224"/>
      <c r="Q1" s="224"/>
    </row>
    <row r="2" spans="1:17" ht="15" customHeight="1">
      <c r="A2" s="225"/>
      <c r="B2" s="225"/>
      <c r="C2" s="225"/>
      <c r="D2" s="225"/>
      <c r="E2" s="226" t="s">
        <v>118</v>
      </c>
      <c r="F2" s="602" t="s">
        <v>119</v>
      </c>
      <c r="G2" s="602" t="s">
        <v>120</v>
      </c>
      <c r="H2" s="605" t="s">
        <v>121</v>
      </c>
      <c r="I2" s="606"/>
      <c r="J2" s="607"/>
      <c r="K2" s="227"/>
      <c r="L2" s="602" t="s">
        <v>122</v>
      </c>
      <c r="M2" s="602" t="s">
        <v>123</v>
      </c>
      <c r="N2" s="602" t="s">
        <v>124</v>
      </c>
      <c r="O2" s="228"/>
      <c r="P2" s="248" t="s">
        <v>180</v>
      </c>
      <c r="Q2" s="228"/>
    </row>
    <row r="3" spans="1:17">
      <c r="A3" s="229" t="s">
        <v>181</v>
      </c>
      <c r="B3" s="229" t="s">
        <v>183</v>
      </c>
      <c r="C3" s="229" t="s">
        <v>182</v>
      </c>
      <c r="D3" s="229" t="s">
        <v>183</v>
      </c>
      <c r="E3" s="229" t="s">
        <v>184</v>
      </c>
      <c r="F3" s="603"/>
      <c r="G3" s="603"/>
      <c r="H3" s="230" t="s">
        <v>185</v>
      </c>
      <c r="I3" s="230" t="s">
        <v>116</v>
      </c>
      <c r="J3" s="230" t="s">
        <v>186</v>
      </c>
      <c r="K3" s="229" t="s">
        <v>74</v>
      </c>
      <c r="L3" s="603"/>
      <c r="M3" s="604"/>
      <c r="N3" s="604"/>
      <c r="O3" s="228"/>
      <c r="P3" s="249" t="s">
        <v>187</v>
      </c>
      <c r="Q3" s="228"/>
    </row>
    <row r="4" spans="1:17" ht="16" thickBot="1">
      <c r="A4" s="231"/>
      <c r="B4" s="232"/>
      <c r="C4" s="232"/>
      <c r="D4" s="232"/>
      <c r="E4" s="232"/>
      <c r="F4" s="232"/>
      <c r="G4" s="232"/>
      <c r="H4" s="232"/>
      <c r="I4" s="232"/>
      <c r="J4" s="232"/>
      <c r="K4" s="232"/>
      <c r="L4" s="232"/>
      <c r="M4" s="245"/>
      <c r="N4" s="243"/>
      <c r="O4" s="196"/>
      <c r="P4" s="196"/>
      <c r="Q4" s="196"/>
    </row>
    <row r="5" spans="1:17">
      <c r="A5" s="202">
        <v>1</v>
      </c>
      <c r="B5" s="202" t="s">
        <v>196</v>
      </c>
      <c r="C5" s="202" t="s">
        <v>195</v>
      </c>
      <c r="D5" s="202" t="s">
        <v>196</v>
      </c>
      <c r="E5" s="214" t="s">
        <v>189</v>
      </c>
      <c r="F5" s="208">
        <v>201</v>
      </c>
      <c r="G5" s="208">
        <v>181</v>
      </c>
      <c r="H5" s="208">
        <v>156</v>
      </c>
      <c r="I5" s="202">
        <v>63</v>
      </c>
      <c r="J5" s="202">
        <v>117</v>
      </c>
      <c r="K5" s="205">
        <v>1.1499999999999999</v>
      </c>
      <c r="L5" s="206" t="s">
        <v>813</v>
      </c>
      <c r="M5" s="209">
        <v>1389.79</v>
      </c>
      <c r="N5" s="233" t="s">
        <v>190</v>
      </c>
      <c r="O5" s="196" t="s">
        <v>197</v>
      </c>
      <c r="P5" s="197"/>
      <c r="Q5" s="234" t="s">
        <v>628</v>
      </c>
    </row>
    <row r="6" spans="1:17">
      <c r="A6" s="202">
        <v>2</v>
      </c>
      <c r="B6" s="202" t="s">
        <v>199</v>
      </c>
      <c r="C6" s="202" t="s">
        <v>198</v>
      </c>
      <c r="D6" s="202" t="s">
        <v>199</v>
      </c>
      <c r="E6" s="214" t="s">
        <v>189</v>
      </c>
      <c r="F6" s="208">
        <v>201</v>
      </c>
      <c r="G6" s="208">
        <v>181</v>
      </c>
      <c r="H6" s="208">
        <v>156</v>
      </c>
      <c r="I6" s="202">
        <v>63</v>
      </c>
      <c r="J6" s="202">
        <v>117</v>
      </c>
      <c r="K6" s="205">
        <v>1.1499999999999999</v>
      </c>
      <c r="L6" s="206" t="s">
        <v>813</v>
      </c>
      <c r="M6" s="209">
        <v>1389.79</v>
      </c>
      <c r="N6" s="233" t="s">
        <v>190</v>
      </c>
      <c r="O6" s="196" t="s">
        <v>197</v>
      </c>
      <c r="P6" s="197"/>
      <c r="Q6" s="216" t="s">
        <v>628</v>
      </c>
    </row>
    <row r="7" spans="1:17">
      <c r="A7" s="202">
        <v>3</v>
      </c>
      <c r="B7" s="202" t="s">
        <v>201</v>
      </c>
      <c r="C7" s="202" t="s">
        <v>200</v>
      </c>
      <c r="D7" s="202" t="s">
        <v>201</v>
      </c>
      <c r="E7" s="214" t="s">
        <v>189</v>
      </c>
      <c r="F7" s="208">
        <v>201</v>
      </c>
      <c r="G7" s="208">
        <v>181</v>
      </c>
      <c r="H7" s="208">
        <v>156</v>
      </c>
      <c r="I7" s="202">
        <v>63</v>
      </c>
      <c r="J7" s="202">
        <v>117</v>
      </c>
      <c r="K7" s="205">
        <v>1.1499999999999999</v>
      </c>
      <c r="L7" s="206" t="s">
        <v>813</v>
      </c>
      <c r="M7" s="209">
        <v>1747.92</v>
      </c>
      <c r="N7" s="233" t="s">
        <v>190</v>
      </c>
      <c r="O7" s="196" t="s">
        <v>197</v>
      </c>
      <c r="P7" s="197"/>
      <c r="Q7" s="216" t="s">
        <v>628</v>
      </c>
    </row>
    <row r="8" spans="1:17" s="235" customFormat="1">
      <c r="A8" s="202">
        <v>4</v>
      </c>
      <c r="B8" s="202" t="s">
        <v>203</v>
      </c>
      <c r="C8" s="202" t="s">
        <v>202</v>
      </c>
      <c r="D8" s="202" t="s">
        <v>203</v>
      </c>
      <c r="E8" s="214" t="s">
        <v>189</v>
      </c>
      <c r="F8" s="208">
        <v>201</v>
      </c>
      <c r="G8" s="208">
        <v>181</v>
      </c>
      <c r="H8" s="208">
        <v>156</v>
      </c>
      <c r="I8" s="202">
        <v>63</v>
      </c>
      <c r="J8" s="202">
        <v>117</v>
      </c>
      <c r="K8" s="205">
        <v>1.1499999999999999</v>
      </c>
      <c r="L8" s="206" t="s">
        <v>813</v>
      </c>
      <c r="M8" s="209">
        <v>1747.92</v>
      </c>
      <c r="N8" s="233" t="s">
        <v>190</v>
      </c>
      <c r="O8" s="196" t="s">
        <v>197</v>
      </c>
      <c r="P8" s="197"/>
      <c r="Q8" s="216" t="s">
        <v>628</v>
      </c>
    </row>
    <row r="9" spans="1:17" s="235" customFormat="1">
      <c r="A9" s="202">
        <v>5</v>
      </c>
      <c r="B9" s="202" t="s">
        <v>205</v>
      </c>
      <c r="C9" s="202" t="s">
        <v>204</v>
      </c>
      <c r="D9" s="202" t="s">
        <v>205</v>
      </c>
      <c r="E9" s="214" t="s">
        <v>189</v>
      </c>
      <c r="F9" s="208">
        <v>201</v>
      </c>
      <c r="G9" s="208">
        <v>181</v>
      </c>
      <c r="H9" s="208">
        <v>156</v>
      </c>
      <c r="I9" s="202">
        <v>63</v>
      </c>
      <c r="J9" s="202">
        <v>117</v>
      </c>
      <c r="K9" s="205">
        <v>1.1499999999999999</v>
      </c>
      <c r="L9" s="206" t="s">
        <v>813</v>
      </c>
      <c r="M9" s="209">
        <v>1749.62</v>
      </c>
      <c r="N9" s="233" t="s">
        <v>190</v>
      </c>
      <c r="O9" s="196" t="s">
        <v>197</v>
      </c>
      <c r="P9" s="197"/>
      <c r="Q9" s="216" t="s">
        <v>628</v>
      </c>
    </row>
    <row r="10" spans="1:17" s="235" customFormat="1">
      <c r="A10" s="202">
        <v>6</v>
      </c>
      <c r="B10" s="202" t="s">
        <v>207</v>
      </c>
      <c r="C10" s="202" t="s">
        <v>206</v>
      </c>
      <c r="D10" s="202" t="s">
        <v>207</v>
      </c>
      <c r="E10" s="214" t="s">
        <v>189</v>
      </c>
      <c r="F10" s="208">
        <v>201</v>
      </c>
      <c r="G10" s="208">
        <v>181</v>
      </c>
      <c r="H10" s="208">
        <v>156</v>
      </c>
      <c r="I10" s="202">
        <v>63</v>
      </c>
      <c r="J10" s="202">
        <v>117</v>
      </c>
      <c r="K10" s="205">
        <v>1.1499999999999999</v>
      </c>
      <c r="L10" s="206" t="s">
        <v>813</v>
      </c>
      <c r="M10" s="209">
        <v>1749.62</v>
      </c>
      <c r="N10" s="233" t="s">
        <v>190</v>
      </c>
      <c r="O10" s="196" t="s">
        <v>197</v>
      </c>
      <c r="P10" s="197"/>
      <c r="Q10" s="216" t="s">
        <v>628</v>
      </c>
    </row>
    <row r="11" spans="1:17" s="235" customFormat="1">
      <c r="A11" s="202">
        <v>7</v>
      </c>
      <c r="B11" s="202" t="s">
        <v>211</v>
      </c>
      <c r="C11" s="202" t="s">
        <v>210</v>
      </c>
      <c r="D11" s="202" t="s">
        <v>211</v>
      </c>
      <c r="E11" s="214" t="s">
        <v>189</v>
      </c>
      <c r="F11" s="208">
        <v>201</v>
      </c>
      <c r="G11" s="208">
        <v>181</v>
      </c>
      <c r="H11" s="208">
        <v>156</v>
      </c>
      <c r="I11" s="202">
        <v>63</v>
      </c>
      <c r="J11" s="202">
        <v>117</v>
      </c>
      <c r="K11" s="205">
        <v>1.1499999999999999</v>
      </c>
      <c r="L11" s="206" t="s">
        <v>813</v>
      </c>
      <c r="M11" s="209">
        <v>1567.63</v>
      </c>
      <c r="N11" s="233" t="s">
        <v>190</v>
      </c>
      <c r="O11" s="196" t="s">
        <v>197</v>
      </c>
      <c r="P11" s="197"/>
      <c r="Q11" s="216" t="s">
        <v>628</v>
      </c>
    </row>
    <row r="12" spans="1:17">
      <c r="A12" s="202">
        <v>8</v>
      </c>
      <c r="B12" s="202" t="s">
        <v>20</v>
      </c>
      <c r="C12" s="202" t="s">
        <v>549</v>
      </c>
      <c r="D12" s="202" t="s">
        <v>20</v>
      </c>
      <c r="E12" s="214" t="s">
        <v>189</v>
      </c>
      <c r="F12" s="208">
        <v>201</v>
      </c>
      <c r="G12" s="208">
        <v>181</v>
      </c>
      <c r="H12" s="208">
        <v>156</v>
      </c>
      <c r="I12" s="202">
        <v>63</v>
      </c>
      <c r="J12" s="202">
        <v>117</v>
      </c>
      <c r="K12" s="205">
        <v>1.1499999999999999</v>
      </c>
      <c r="L12" s="206" t="s">
        <v>813</v>
      </c>
      <c r="M12" s="209">
        <v>1527.78</v>
      </c>
      <c r="N12" s="233" t="s">
        <v>190</v>
      </c>
      <c r="O12" s="196" t="s">
        <v>197</v>
      </c>
      <c r="P12" s="197"/>
      <c r="Q12" s="216" t="s">
        <v>628</v>
      </c>
    </row>
    <row r="13" spans="1:17" s="235" customFormat="1">
      <c r="A13" s="202">
        <v>9</v>
      </c>
      <c r="B13" s="202" t="s">
        <v>209</v>
      </c>
      <c r="C13" s="202" t="s">
        <v>208</v>
      </c>
      <c r="D13" s="202" t="s">
        <v>209</v>
      </c>
      <c r="E13" s="214" t="s">
        <v>189</v>
      </c>
      <c r="F13" s="208">
        <v>201</v>
      </c>
      <c r="G13" s="208">
        <v>181</v>
      </c>
      <c r="H13" s="208">
        <v>156</v>
      </c>
      <c r="I13" s="202">
        <v>63</v>
      </c>
      <c r="J13" s="202">
        <v>117</v>
      </c>
      <c r="K13" s="205">
        <v>1.1499999999999999</v>
      </c>
      <c r="L13" s="206" t="s">
        <v>813</v>
      </c>
      <c r="M13" s="209">
        <v>1527.82</v>
      </c>
      <c r="N13" s="233" t="s">
        <v>190</v>
      </c>
      <c r="O13" s="196" t="s">
        <v>197</v>
      </c>
      <c r="P13" s="197"/>
      <c r="Q13" s="216" t="s">
        <v>628</v>
      </c>
    </row>
    <row r="14" spans="1:17">
      <c r="A14" s="202">
        <v>10</v>
      </c>
      <c r="B14" s="202" t="s">
        <v>695</v>
      </c>
      <c r="C14" s="202" t="s">
        <v>697</v>
      </c>
      <c r="D14" s="202" t="s">
        <v>695</v>
      </c>
      <c r="E14" s="214" t="s">
        <v>189</v>
      </c>
      <c r="F14" s="208">
        <v>206</v>
      </c>
      <c r="G14" s="208">
        <v>186</v>
      </c>
      <c r="H14" s="208">
        <v>156</v>
      </c>
      <c r="I14" s="202">
        <v>63</v>
      </c>
      <c r="J14" s="202">
        <v>117</v>
      </c>
      <c r="K14" s="205">
        <v>1.1499999999999999</v>
      </c>
      <c r="L14" s="206" t="s">
        <v>813</v>
      </c>
      <c r="M14" s="209">
        <v>1686.43</v>
      </c>
      <c r="N14" s="233" t="s">
        <v>190</v>
      </c>
      <c r="O14" s="196" t="s">
        <v>197</v>
      </c>
      <c r="P14" s="197"/>
      <c r="Q14" s="216" t="s">
        <v>628</v>
      </c>
    </row>
    <row r="15" spans="1:17">
      <c r="A15" s="202">
        <v>11</v>
      </c>
      <c r="B15" s="202" t="s">
        <v>703</v>
      </c>
      <c r="C15" s="202" t="s">
        <v>702</v>
      </c>
      <c r="D15" s="202" t="s">
        <v>703</v>
      </c>
      <c r="E15" s="214" t="s">
        <v>189</v>
      </c>
      <c r="F15" s="208">
        <v>206</v>
      </c>
      <c r="G15" s="208">
        <v>186</v>
      </c>
      <c r="H15" s="208">
        <v>156</v>
      </c>
      <c r="I15" s="202">
        <v>63</v>
      </c>
      <c r="J15" s="202">
        <v>117</v>
      </c>
      <c r="K15" s="205">
        <v>1.1499999999999999</v>
      </c>
      <c r="L15" s="206" t="s">
        <v>813</v>
      </c>
      <c r="M15" s="209">
        <v>1686.95</v>
      </c>
      <c r="N15" s="233" t="s">
        <v>190</v>
      </c>
      <c r="O15" s="196" t="s">
        <v>197</v>
      </c>
      <c r="P15" s="197"/>
      <c r="Q15" s="216" t="s">
        <v>628</v>
      </c>
    </row>
    <row r="16" spans="1:17">
      <c r="A16" s="202">
        <v>12</v>
      </c>
      <c r="B16" s="202" t="s">
        <v>809</v>
      </c>
      <c r="C16" s="202" t="s">
        <v>787</v>
      </c>
      <c r="D16" s="202" t="s">
        <v>809</v>
      </c>
      <c r="E16" s="214" t="s">
        <v>189</v>
      </c>
      <c r="F16" s="208">
        <v>206</v>
      </c>
      <c r="G16" s="208">
        <v>186</v>
      </c>
      <c r="H16" s="208">
        <v>156</v>
      </c>
      <c r="I16" s="202">
        <v>63</v>
      </c>
      <c r="J16" s="202">
        <v>117</v>
      </c>
      <c r="K16" s="205">
        <v>1.1499999999999999</v>
      </c>
      <c r="L16" s="206" t="s">
        <v>813</v>
      </c>
      <c r="M16" s="209">
        <v>1694.11</v>
      </c>
      <c r="N16" s="233" t="s">
        <v>190</v>
      </c>
      <c r="O16" s="196" t="s">
        <v>197</v>
      </c>
      <c r="P16" s="197"/>
      <c r="Q16" s="216" t="s">
        <v>628</v>
      </c>
    </row>
    <row r="17" spans="1:17">
      <c r="A17" s="202">
        <v>13</v>
      </c>
      <c r="B17" s="202" t="s">
        <v>704</v>
      </c>
      <c r="C17" s="202" t="s">
        <v>701</v>
      </c>
      <c r="D17" s="202" t="s">
        <v>704</v>
      </c>
      <c r="E17" s="214" t="s">
        <v>189</v>
      </c>
      <c r="F17" s="208">
        <v>206</v>
      </c>
      <c r="G17" s="208">
        <v>186</v>
      </c>
      <c r="H17" s="208">
        <v>156</v>
      </c>
      <c r="I17" s="202">
        <v>63</v>
      </c>
      <c r="J17" s="202">
        <v>117</v>
      </c>
      <c r="K17" s="205">
        <v>1.1499999999999999</v>
      </c>
      <c r="L17" s="206" t="s">
        <v>813</v>
      </c>
      <c r="M17" s="209">
        <v>1686.43</v>
      </c>
      <c r="N17" s="233" t="s">
        <v>190</v>
      </c>
      <c r="O17" s="196" t="s">
        <v>197</v>
      </c>
      <c r="Q17" s="216" t="s">
        <v>628</v>
      </c>
    </row>
    <row r="18" spans="1:17">
      <c r="A18" s="202">
        <v>14</v>
      </c>
      <c r="B18" s="202" t="s">
        <v>808</v>
      </c>
      <c r="C18" s="202" t="s">
        <v>807</v>
      </c>
      <c r="D18" s="202" t="s">
        <v>808</v>
      </c>
      <c r="E18" s="214" t="s">
        <v>189</v>
      </c>
      <c r="F18" s="208">
        <v>206</v>
      </c>
      <c r="G18" s="208">
        <v>186</v>
      </c>
      <c r="H18" s="208">
        <v>156</v>
      </c>
      <c r="I18" s="202">
        <v>63</v>
      </c>
      <c r="J18" s="202">
        <v>117</v>
      </c>
      <c r="K18" s="205">
        <v>1.1499999999999999</v>
      </c>
      <c r="L18" s="206" t="s">
        <v>813</v>
      </c>
      <c r="M18" s="209">
        <v>1823.62</v>
      </c>
      <c r="N18" s="215" t="s">
        <v>190</v>
      </c>
      <c r="O18" s="196" t="s">
        <v>197</v>
      </c>
      <c r="Q18" s="216" t="s">
        <v>628</v>
      </c>
    </row>
    <row r="19" spans="1:17">
      <c r="A19" s="202">
        <v>15</v>
      </c>
      <c r="B19" s="202" t="s">
        <v>826</v>
      </c>
      <c r="C19" s="202" t="s">
        <v>824</v>
      </c>
      <c r="D19" s="202" t="s">
        <v>826</v>
      </c>
      <c r="E19" s="214" t="s">
        <v>189</v>
      </c>
      <c r="F19" s="208">
        <v>206</v>
      </c>
      <c r="G19" s="208">
        <v>186</v>
      </c>
      <c r="H19" s="208">
        <v>156</v>
      </c>
      <c r="I19" s="202">
        <v>63</v>
      </c>
      <c r="J19" s="202">
        <v>117</v>
      </c>
      <c r="K19" s="205">
        <v>1.1499999999999999</v>
      </c>
      <c r="L19" s="206" t="s">
        <v>813</v>
      </c>
      <c r="M19" s="209">
        <v>2053.6799999999998</v>
      </c>
      <c r="N19" s="233" t="s">
        <v>190</v>
      </c>
      <c r="O19" s="196" t="s">
        <v>197</v>
      </c>
      <c r="P19" s="197"/>
      <c r="Q19" s="216" t="s">
        <v>628</v>
      </c>
    </row>
    <row r="20" spans="1:17">
      <c r="A20" s="202">
        <v>16</v>
      </c>
      <c r="B20" s="202" t="s">
        <v>833</v>
      </c>
      <c r="C20" s="202" t="s">
        <v>832</v>
      </c>
      <c r="D20" s="202" t="s">
        <v>833</v>
      </c>
      <c r="E20" s="214" t="s">
        <v>189</v>
      </c>
      <c r="F20" s="208">
        <v>206</v>
      </c>
      <c r="G20" s="208">
        <v>186</v>
      </c>
      <c r="H20" s="208">
        <v>156</v>
      </c>
      <c r="I20" s="202">
        <v>63</v>
      </c>
      <c r="J20" s="202">
        <v>117</v>
      </c>
      <c r="K20" s="205">
        <v>1.1499999999999999</v>
      </c>
      <c r="L20" s="206" t="s">
        <v>813</v>
      </c>
      <c r="M20" s="209">
        <v>2048.09</v>
      </c>
      <c r="N20" s="233" t="s">
        <v>190</v>
      </c>
      <c r="O20" s="196" t="s">
        <v>197</v>
      </c>
      <c r="P20" s="197"/>
      <c r="Q20" s="216" t="s">
        <v>628</v>
      </c>
    </row>
    <row r="21" spans="1:17">
      <c r="A21" s="202">
        <v>17</v>
      </c>
      <c r="B21" s="202" t="s">
        <v>866</v>
      </c>
      <c r="C21" s="202" t="s">
        <v>865</v>
      </c>
      <c r="D21" s="202" t="s">
        <v>866</v>
      </c>
      <c r="E21" s="214" t="s">
        <v>189</v>
      </c>
      <c r="F21" s="208">
        <v>206</v>
      </c>
      <c r="G21" s="208">
        <v>186</v>
      </c>
      <c r="H21" s="208">
        <v>156</v>
      </c>
      <c r="I21" s="202">
        <v>63</v>
      </c>
      <c r="J21" s="202">
        <v>117</v>
      </c>
      <c r="K21" s="205">
        <v>1.1499999999999999</v>
      </c>
      <c r="L21" s="206" t="s">
        <v>813</v>
      </c>
      <c r="M21" s="209">
        <v>1834.06</v>
      </c>
      <c r="N21" s="215" t="s">
        <v>190</v>
      </c>
      <c r="O21" s="196" t="s">
        <v>197</v>
      </c>
      <c r="Q21" s="216" t="s">
        <v>628</v>
      </c>
    </row>
    <row r="22" spans="1:17">
      <c r="A22" s="202"/>
      <c r="B22" s="202"/>
      <c r="C22" s="202"/>
      <c r="D22" s="202"/>
      <c r="E22" s="214" t="s">
        <v>189</v>
      </c>
      <c r="F22" s="208"/>
      <c r="G22" s="208"/>
      <c r="H22" s="208"/>
      <c r="I22" s="202"/>
      <c r="J22" s="202"/>
      <c r="K22" s="205"/>
      <c r="L22" s="206" t="s">
        <v>813</v>
      </c>
      <c r="M22" s="209"/>
      <c r="N22" s="215" t="s">
        <v>190</v>
      </c>
      <c r="O22" s="196" t="s">
        <v>197</v>
      </c>
      <c r="P22" s="197"/>
      <c r="Q22" s="216"/>
    </row>
    <row r="23" spans="1:17">
      <c r="A23" s="202"/>
      <c r="B23" s="202"/>
      <c r="C23" s="202"/>
      <c r="D23" s="202"/>
      <c r="E23" s="214" t="s">
        <v>189</v>
      </c>
      <c r="F23" s="208"/>
      <c r="G23" s="208"/>
      <c r="H23" s="208"/>
      <c r="I23" s="202"/>
      <c r="J23" s="202"/>
      <c r="K23" s="205"/>
      <c r="L23" s="206" t="s">
        <v>813</v>
      </c>
      <c r="M23" s="209"/>
      <c r="N23" s="215" t="s">
        <v>190</v>
      </c>
      <c r="O23" s="196" t="s">
        <v>197</v>
      </c>
      <c r="P23" s="197"/>
      <c r="Q23" s="216"/>
    </row>
    <row r="24" spans="1:17">
      <c r="A24" s="202"/>
      <c r="B24" s="202"/>
      <c r="C24" s="202"/>
      <c r="D24" s="202"/>
      <c r="E24" s="214" t="s">
        <v>189</v>
      </c>
      <c r="F24" s="208"/>
      <c r="G24" s="208"/>
      <c r="H24" s="208"/>
      <c r="I24" s="202"/>
      <c r="J24" s="202"/>
      <c r="K24" s="205"/>
      <c r="L24" s="206" t="s">
        <v>813</v>
      </c>
      <c r="M24" s="209"/>
      <c r="N24" s="215" t="s">
        <v>190</v>
      </c>
      <c r="O24" s="196" t="s">
        <v>197</v>
      </c>
      <c r="P24" s="197"/>
      <c r="Q24" s="216"/>
    </row>
    <row r="25" spans="1:17">
      <c r="A25" s="202"/>
      <c r="B25" s="202"/>
      <c r="C25" s="202"/>
      <c r="D25" s="202"/>
      <c r="E25" s="214" t="s">
        <v>189</v>
      </c>
      <c r="F25" s="208"/>
      <c r="G25" s="208"/>
      <c r="H25" s="208"/>
      <c r="I25" s="202"/>
      <c r="J25" s="202"/>
      <c r="K25" s="205"/>
      <c r="L25" s="206" t="s">
        <v>813</v>
      </c>
      <c r="M25" s="209"/>
      <c r="N25" s="215" t="s">
        <v>190</v>
      </c>
      <c r="O25" s="196" t="s">
        <v>197</v>
      </c>
      <c r="P25" s="197"/>
      <c r="Q25" s="216"/>
    </row>
    <row r="26" spans="1:17">
      <c r="A26" s="202"/>
      <c r="B26" s="202"/>
      <c r="C26" s="202"/>
      <c r="D26" s="202"/>
      <c r="E26" s="214" t="s">
        <v>189</v>
      </c>
      <c r="F26" s="208"/>
      <c r="G26" s="208"/>
      <c r="H26" s="208"/>
      <c r="I26" s="202"/>
      <c r="J26" s="202"/>
      <c r="K26" s="205"/>
      <c r="L26" s="206" t="s">
        <v>813</v>
      </c>
      <c r="M26" s="209"/>
      <c r="N26" s="215" t="s">
        <v>190</v>
      </c>
      <c r="O26" s="196" t="s">
        <v>197</v>
      </c>
      <c r="Q26" s="216"/>
    </row>
    <row r="27" spans="1:17">
      <c r="A27" s="202"/>
      <c r="B27" s="202"/>
      <c r="C27" s="202"/>
      <c r="D27" s="202"/>
      <c r="E27" s="214" t="s">
        <v>189</v>
      </c>
      <c r="F27" s="208"/>
      <c r="G27" s="208"/>
      <c r="H27" s="208"/>
      <c r="I27" s="202"/>
      <c r="J27" s="202"/>
      <c r="K27" s="205"/>
      <c r="L27" s="206" t="s">
        <v>813</v>
      </c>
      <c r="M27" s="209"/>
      <c r="N27" s="215" t="s">
        <v>190</v>
      </c>
      <c r="O27" s="196" t="s">
        <v>197</v>
      </c>
      <c r="P27" s="197"/>
      <c r="Q27" s="216"/>
    </row>
    <row r="28" spans="1:17">
      <c r="A28" s="202"/>
      <c r="B28" s="202"/>
      <c r="C28" s="202"/>
      <c r="D28" s="202"/>
      <c r="E28" s="214" t="s">
        <v>189</v>
      </c>
      <c r="F28" s="208"/>
      <c r="G28" s="208"/>
      <c r="H28" s="208"/>
      <c r="I28" s="202"/>
      <c r="J28" s="202"/>
      <c r="K28" s="205"/>
      <c r="L28" s="206" t="s">
        <v>813</v>
      </c>
      <c r="M28" s="209"/>
      <c r="N28" s="215" t="s">
        <v>190</v>
      </c>
      <c r="O28" s="196" t="s">
        <v>197</v>
      </c>
      <c r="Q28" s="216"/>
    </row>
    <row r="29" spans="1:17">
      <c r="A29" s="202">
        <v>1</v>
      </c>
      <c r="B29" s="202" t="s">
        <v>337</v>
      </c>
      <c r="C29" s="202" t="s">
        <v>336</v>
      </c>
      <c r="D29" s="202" t="s">
        <v>337</v>
      </c>
      <c r="E29" s="214" t="s">
        <v>189</v>
      </c>
      <c r="F29" s="208">
        <v>201</v>
      </c>
      <c r="G29" s="208">
        <v>181</v>
      </c>
      <c r="H29" s="208">
        <v>156</v>
      </c>
      <c r="I29" s="202">
        <v>63</v>
      </c>
      <c r="J29" s="202">
        <v>117</v>
      </c>
      <c r="K29" s="205">
        <v>1.1499999999999999</v>
      </c>
      <c r="L29" s="206" t="s">
        <v>813</v>
      </c>
      <c r="M29" s="209">
        <v>1367.56</v>
      </c>
      <c r="N29" s="215" t="s">
        <v>190</v>
      </c>
      <c r="O29" s="196" t="s">
        <v>197</v>
      </c>
      <c r="Q29" s="216" t="s">
        <v>628</v>
      </c>
    </row>
    <row r="30" spans="1:17">
      <c r="A30" s="202">
        <v>2</v>
      </c>
      <c r="B30" s="202" t="s">
        <v>34</v>
      </c>
      <c r="C30" s="202" t="s">
        <v>31</v>
      </c>
      <c r="D30" s="202" t="s">
        <v>34</v>
      </c>
      <c r="E30" s="214" t="s">
        <v>189</v>
      </c>
      <c r="F30" s="208">
        <v>201</v>
      </c>
      <c r="G30" s="208">
        <v>181</v>
      </c>
      <c r="H30" s="208">
        <v>156</v>
      </c>
      <c r="I30" s="202">
        <v>63</v>
      </c>
      <c r="J30" s="202">
        <v>117</v>
      </c>
      <c r="K30" s="205">
        <v>1.1499999999999999</v>
      </c>
      <c r="L30" s="206" t="s">
        <v>813</v>
      </c>
      <c r="M30" s="209">
        <v>1408.73</v>
      </c>
      <c r="N30" s="215" t="s">
        <v>190</v>
      </c>
      <c r="O30" s="196" t="s">
        <v>197</v>
      </c>
      <c r="Q30" s="216" t="s">
        <v>628</v>
      </c>
    </row>
    <row r="31" spans="1:17">
      <c r="A31" s="202">
        <v>3</v>
      </c>
      <c r="B31" s="202" t="s">
        <v>387</v>
      </c>
      <c r="C31" s="202" t="s">
        <v>386</v>
      </c>
      <c r="D31" s="202" t="s">
        <v>387</v>
      </c>
      <c r="E31" s="214" t="s">
        <v>189</v>
      </c>
      <c r="F31" s="208">
        <v>201</v>
      </c>
      <c r="G31" s="208">
        <v>181</v>
      </c>
      <c r="H31" s="208">
        <v>156</v>
      </c>
      <c r="I31" s="202">
        <v>63</v>
      </c>
      <c r="J31" s="202">
        <v>117</v>
      </c>
      <c r="K31" s="205">
        <v>1.1499999999999999</v>
      </c>
      <c r="L31" s="206" t="s">
        <v>813</v>
      </c>
      <c r="M31" s="209">
        <v>1521.26</v>
      </c>
      <c r="N31" s="215" t="s">
        <v>190</v>
      </c>
      <c r="O31" s="196" t="s">
        <v>197</v>
      </c>
      <c r="Q31" s="216" t="s">
        <v>628</v>
      </c>
    </row>
    <row r="32" spans="1:17" s="240" customFormat="1">
      <c r="A32" s="202">
        <v>4</v>
      </c>
      <c r="B32" s="202" t="s">
        <v>221</v>
      </c>
      <c r="C32" s="202" t="s">
        <v>220</v>
      </c>
      <c r="D32" s="202" t="s">
        <v>221</v>
      </c>
      <c r="E32" s="214" t="s">
        <v>189</v>
      </c>
      <c r="F32" s="208">
        <v>194</v>
      </c>
      <c r="G32" s="208">
        <v>174</v>
      </c>
      <c r="H32" s="208">
        <v>157</v>
      </c>
      <c r="I32" s="202">
        <v>62</v>
      </c>
      <c r="J32" s="202">
        <v>116</v>
      </c>
      <c r="K32" s="205">
        <v>1.129</v>
      </c>
      <c r="L32" s="206" t="s">
        <v>813</v>
      </c>
      <c r="M32" s="209">
        <v>1318.06</v>
      </c>
      <c r="N32" s="215" t="s">
        <v>190</v>
      </c>
      <c r="O32" s="196" t="s">
        <v>197</v>
      </c>
      <c r="Q32" s="216" t="s">
        <v>629</v>
      </c>
    </row>
    <row r="33" spans="1:17" s="240" customFormat="1">
      <c r="A33" s="202">
        <v>5</v>
      </c>
      <c r="B33" s="202" t="s">
        <v>227</v>
      </c>
      <c r="C33" s="202" t="s">
        <v>226</v>
      </c>
      <c r="D33" s="202" t="s">
        <v>227</v>
      </c>
      <c r="E33" s="214" t="s">
        <v>189</v>
      </c>
      <c r="F33" s="208">
        <v>199</v>
      </c>
      <c r="G33" s="208">
        <v>174</v>
      </c>
      <c r="H33" s="208">
        <v>157</v>
      </c>
      <c r="I33" s="202">
        <v>62</v>
      </c>
      <c r="J33" s="202">
        <v>116</v>
      </c>
      <c r="K33" s="205">
        <v>1.129</v>
      </c>
      <c r="L33" s="206" t="s">
        <v>813</v>
      </c>
      <c r="M33" s="209">
        <v>1671.01</v>
      </c>
      <c r="N33" s="215" t="s">
        <v>190</v>
      </c>
      <c r="O33" s="196" t="s">
        <v>197</v>
      </c>
      <c r="Q33" s="216" t="s">
        <v>629</v>
      </c>
    </row>
    <row r="34" spans="1:17" s="240" customFormat="1">
      <c r="A34" s="202">
        <v>6</v>
      </c>
      <c r="B34" s="202" t="s">
        <v>225</v>
      </c>
      <c r="C34" s="202" t="s">
        <v>224</v>
      </c>
      <c r="D34" s="202" t="s">
        <v>225</v>
      </c>
      <c r="E34" s="214" t="s">
        <v>189</v>
      </c>
      <c r="F34" s="208">
        <v>194</v>
      </c>
      <c r="G34" s="208">
        <v>174</v>
      </c>
      <c r="H34" s="208">
        <v>157</v>
      </c>
      <c r="I34" s="202">
        <v>62</v>
      </c>
      <c r="J34" s="202">
        <v>116</v>
      </c>
      <c r="K34" s="205">
        <v>1.129</v>
      </c>
      <c r="L34" s="206" t="s">
        <v>813</v>
      </c>
      <c r="M34" s="209">
        <v>1669.4</v>
      </c>
      <c r="N34" s="215" t="s">
        <v>190</v>
      </c>
      <c r="O34" s="196" t="s">
        <v>197</v>
      </c>
      <c r="Q34" s="216" t="s">
        <v>629</v>
      </c>
    </row>
    <row r="35" spans="1:17" s="240" customFormat="1">
      <c r="A35" s="202">
        <v>7</v>
      </c>
      <c r="B35" s="202" t="s">
        <v>231</v>
      </c>
      <c r="C35" s="202" t="s">
        <v>228</v>
      </c>
      <c r="D35" s="202" t="s">
        <v>231</v>
      </c>
      <c r="E35" s="214" t="s">
        <v>189</v>
      </c>
      <c r="F35" s="208">
        <v>194</v>
      </c>
      <c r="G35" s="208">
        <v>174</v>
      </c>
      <c r="H35" s="208">
        <v>157</v>
      </c>
      <c r="I35" s="202">
        <v>62</v>
      </c>
      <c r="J35" s="202">
        <v>116</v>
      </c>
      <c r="K35" s="205">
        <v>1.129</v>
      </c>
      <c r="L35" s="206" t="s">
        <v>813</v>
      </c>
      <c r="M35" s="209">
        <v>1452.07</v>
      </c>
      <c r="N35" s="215" t="s">
        <v>190</v>
      </c>
      <c r="O35" s="196" t="s">
        <v>197</v>
      </c>
      <c r="Q35" s="216" t="s">
        <v>629</v>
      </c>
    </row>
    <row r="36" spans="1:17" s="240" customFormat="1">
      <c r="A36" s="202">
        <v>8</v>
      </c>
      <c r="B36" s="202" t="s">
        <v>233</v>
      </c>
      <c r="C36" s="202" t="s">
        <v>232</v>
      </c>
      <c r="D36" s="202" t="s">
        <v>233</v>
      </c>
      <c r="E36" s="214" t="s">
        <v>189</v>
      </c>
      <c r="F36" s="208">
        <v>194</v>
      </c>
      <c r="G36" s="208">
        <v>174</v>
      </c>
      <c r="H36" s="208">
        <v>157</v>
      </c>
      <c r="I36" s="202">
        <v>62</v>
      </c>
      <c r="J36" s="202">
        <v>116</v>
      </c>
      <c r="K36" s="205">
        <v>1.129</v>
      </c>
      <c r="L36" s="206" t="s">
        <v>813</v>
      </c>
      <c r="M36" s="209">
        <v>1543.7</v>
      </c>
      <c r="N36" s="215" t="s">
        <v>190</v>
      </c>
      <c r="O36" s="196" t="s">
        <v>197</v>
      </c>
      <c r="Q36" s="216" t="s">
        <v>629</v>
      </c>
    </row>
    <row r="37" spans="1:17" s="240" customFormat="1">
      <c r="A37" s="202">
        <v>9</v>
      </c>
      <c r="B37" s="202" t="s">
        <v>235</v>
      </c>
      <c r="C37" s="202" t="s">
        <v>234</v>
      </c>
      <c r="D37" s="202" t="s">
        <v>235</v>
      </c>
      <c r="E37" s="214" t="s">
        <v>189</v>
      </c>
      <c r="F37" s="208">
        <v>194</v>
      </c>
      <c r="G37" s="208">
        <v>174</v>
      </c>
      <c r="H37" s="208">
        <v>157</v>
      </c>
      <c r="I37" s="202">
        <v>62</v>
      </c>
      <c r="J37" s="202">
        <v>116</v>
      </c>
      <c r="K37" s="205">
        <v>1.129</v>
      </c>
      <c r="L37" s="206" t="s">
        <v>813</v>
      </c>
      <c r="M37" s="209">
        <v>1498.61</v>
      </c>
      <c r="N37" s="215" t="s">
        <v>190</v>
      </c>
      <c r="O37" s="196" t="s">
        <v>197</v>
      </c>
      <c r="Q37" s="216" t="s">
        <v>629</v>
      </c>
    </row>
    <row r="38" spans="1:17" s="240" customFormat="1">
      <c r="A38" s="202">
        <v>10</v>
      </c>
      <c r="B38" s="202" t="s">
        <v>237</v>
      </c>
      <c r="C38" s="202" t="s">
        <v>236</v>
      </c>
      <c r="D38" s="202" t="s">
        <v>237</v>
      </c>
      <c r="E38" s="214" t="s">
        <v>189</v>
      </c>
      <c r="F38" s="208">
        <v>194</v>
      </c>
      <c r="G38" s="208">
        <v>174</v>
      </c>
      <c r="H38" s="208">
        <v>157</v>
      </c>
      <c r="I38" s="202">
        <v>62</v>
      </c>
      <c r="J38" s="202">
        <v>116</v>
      </c>
      <c r="K38" s="205">
        <v>1.129</v>
      </c>
      <c r="L38" s="206" t="s">
        <v>813</v>
      </c>
      <c r="M38" s="209">
        <v>1489.11</v>
      </c>
      <c r="N38" s="215" t="s">
        <v>190</v>
      </c>
      <c r="O38" s="196" t="s">
        <v>197</v>
      </c>
      <c r="Q38" s="216" t="s">
        <v>629</v>
      </c>
    </row>
    <row r="39" spans="1:17" s="240" customFormat="1">
      <c r="A39" s="202">
        <v>11</v>
      </c>
      <c r="B39" s="202" t="s">
        <v>664</v>
      </c>
      <c r="C39" s="202" t="s">
        <v>689</v>
      </c>
      <c r="D39" s="202" t="s">
        <v>664</v>
      </c>
      <c r="E39" s="214" t="s">
        <v>189</v>
      </c>
      <c r="F39" s="208">
        <v>204</v>
      </c>
      <c r="G39" s="208">
        <v>184</v>
      </c>
      <c r="H39" s="208">
        <v>157</v>
      </c>
      <c r="I39" s="202">
        <v>62</v>
      </c>
      <c r="J39" s="202">
        <v>116</v>
      </c>
      <c r="K39" s="205">
        <v>1.129</v>
      </c>
      <c r="L39" s="206" t="s">
        <v>813</v>
      </c>
      <c r="M39" s="209">
        <v>1672.06</v>
      </c>
      <c r="N39" s="215" t="s">
        <v>190</v>
      </c>
      <c r="O39" s="196" t="s">
        <v>197</v>
      </c>
      <c r="Q39" s="216" t="s">
        <v>628</v>
      </c>
    </row>
    <row r="40" spans="1:17" s="240" customFormat="1">
      <c r="A40" s="202">
        <v>12</v>
      </c>
      <c r="B40" s="202" t="s">
        <v>663</v>
      </c>
      <c r="C40" s="202" t="s">
        <v>659</v>
      </c>
      <c r="D40" s="202" t="s">
        <v>663</v>
      </c>
      <c r="E40" s="214" t="s">
        <v>189</v>
      </c>
      <c r="F40" s="208">
        <v>199</v>
      </c>
      <c r="G40" s="208">
        <v>179</v>
      </c>
      <c r="H40" s="208">
        <v>157</v>
      </c>
      <c r="I40" s="202">
        <v>62</v>
      </c>
      <c r="J40" s="202">
        <v>116</v>
      </c>
      <c r="K40" s="205">
        <v>1.129</v>
      </c>
      <c r="L40" s="206" t="s">
        <v>813</v>
      </c>
      <c r="M40" s="209">
        <v>1634.08</v>
      </c>
      <c r="N40" s="215" t="s">
        <v>190</v>
      </c>
      <c r="O40" s="196" t="s">
        <v>197</v>
      </c>
      <c r="Q40" s="216" t="s">
        <v>629</v>
      </c>
    </row>
    <row r="41" spans="1:17" s="240" customFormat="1">
      <c r="A41" s="202">
        <v>13</v>
      </c>
      <c r="B41" s="202" t="s">
        <v>666</v>
      </c>
      <c r="C41" s="202" t="s">
        <v>665</v>
      </c>
      <c r="D41" s="202" t="s">
        <v>666</v>
      </c>
      <c r="E41" s="214" t="s">
        <v>189</v>
      </c>
      <c r="F41" s="208">
        <v>199</v>
      </c>
      <c r="G41" s="208">
        <v>179</v>
      </c>
      <c r="H41" s="208">
        <v>157</v>
      </c>
      <c r="I41" s="202">
        <v>62</v>
      </c>
      <c r="J41" s="202">
        <v>116</v>
      </c>
      <c r="K41" s="205">
        <v>1.129</v>
      </c>
      <c r="L41" s="206" t="s">
        <v>813</v>
      </c>
      <c r="M41" s="209">
        <v>1767.55</v>
      </c>
      <c r="N41" s="215" t="s">
        <v>190</v>
      </c>
      <c r="O41" s="196" t="s">
        <v>197</v>
      </c>
      <c r="P41" s="197"/>
      <c r="Q41" s="216" t="s">
        <v>629</v>
      </c>
    </row>
    <row r="42" spans="1:17" s="240" customFormat="1">
      <c r="A42" s="202">
        <v>14</v>
      </c>
      <c r="B42" s="202" t="s">
        <v>801</v>
      </c>
      <c r="C42" s="202" t="s">
        <v>798</v>
      </c>
      <c r="D42" s="202" t="s">
        <v>801</v>
      </c>
      <c r="E42" s="214" t="s">
        <v>189</v>
      </c>
      <c r="F42" s="208">
        <v>204</v>
      </c>
      <c r="G42" s="208">
        <v>184</v>
      </c>
      <c r="H42" s="208">
        <v>157</v>
      </c>
      <c r="I42" s="202">
        <v>62</v>
      </c>
      <c r="J42" s="202">
        <v>116</v>
      </c>
      <c r="K42" s="205">
        <v>1.129</v>
      </c>
      <c r="L42" s="206" t="s">
        <v>813</v>
      </c>
      <c r="M42" s="209">
        <v>1824.42</v>
      </c>
      <c r="N42" s="215" t="s">
        <v>190</v>
      </c>
      <c r="O42" s="196" t="s">
        <v>197</v>
      </c>
      <c r="Q42" s="216" t="s">
        <v>628</v>
      </c>
    </row>
    <row r="43" spans="1:17" s="240" customFormat="1">
      <c r="A43" s="202">
        <v>15</v>
      </c>
      <c r="B43" s="202" t="s">
        <v>731</v>
      </c>
      <c r="C43" s="202" t="s">
        <v>744</v>
      </c>
      <c r="D43" s="202" t="s">
        <v>731</v>
      </c>
      <c r="E43" s="214" t="s">
        <v>189</v>
      </c>
      <c r="F43" s="208">
        <v>199</v>
      </c>
      <c r="G43" s="208">
        <v>179</v>
      </c>
      <c r="H43" s="208">
        <v>157</v>
      </c>
      <c r="I43" s="202">
        <v>62</v>
      </c>
      <c r="J43" s="202">
        <v>116</v>
      </c>
      <c r="K43" s="205">
        <v>1.129</v>
      </c>
      <c r="L43" s="206" t="s">
        <v>813</v>
      </c>
      <c r="M43" s="209">
        <v>1985.76</v>
      </c>
      <c r="N43" s="215" t="s">
        <v>190</v>
      </c>
      <c r="O43" s="196" t="s">
        <v>197</v>
      </c>
      <c r="Q43" s="216" t="s">
        <v>629</v>
      </c>
    </row>
    <row r="44" spans="1:17" s="240" customFormat="1">
      <c r="A44" s="202">
        <v>16</v>
      </c>
      <c r="B44" s="202" t="s">
        <v>732</v>
      </c>
      <c r="C44" s="202" t="s">
        <v>745</v>
      </c>
      <c r="D44" s="202" t="s">
        <v>732</v>
      </c>
      <c r="E44" s="214" t="s">
        <v>189</v>
      </c>
      <c r="F44" s="208">
        <v>199</v>
      </c>
      <c r="G44" s="208">
        <v>179</v>
      </c>
      <c r="H44" s="208">
        <v>157</v>
      </c>
      <c r="I44" s="202">
        <v>62</v>
      </c>
      <c r="J44" s="202">
        <v>116</v>
      </c>
      <c r="K44" s="205">
        <v>1.129</v>
      </c>
      <c r="L44" s="206" t="s">
        <v>813</v>
      </c>
      <c r="M44" s="209">
        <v>1987.38</v>
      </c>
      <c r="N44" s="215" t="s">
        <v>190</v>
      </c>
      <c r="O44" s="196" t="s">
        <v>197</v>
      </c>
      <c r="P44" s="197"/>
      <c r="Q44" s="216" t="s">
        <v>629</v>
      </c>
    </row>
    <row r="45" spans="1:17" s="240" customFormat="1">
      <c r="A45" s="202">
        <v>17</v>
      </c>
      <c r="B45" s="202" t="s">
        <v>728</v>
      </c>
      <c r="C45" s="202" t="s">
        <v>727</v>
      </c>
      <c r="D45" s="202" t="s">
        <v>728</v>
      </c>
      <c r="E45" s="214" t="s">
        <v>189</v>
      </c>
      <c r="F45" s="208">
        <v>199</v>
      </c>
      <c r="G45" s="208">
        <v>179</v>
      </c>
      <c r="H45" s="208">
        <v>157</v>
      </c>
      <c r="I45" s="202">
        <v>62</v>
      </c>
      <c r="J45" s="202">
        <v>116</v>
      </c>
      <c r="K45" s="205">
        <v>1.129</v>
      </c>
      <c r="L45" s="206" t="s">
        <v>813</v>
      </c>
      <c r="M45" s="209">
        <v>1675.32</v>
      </c>
      <c r="N45" s="215" t="s">
        <v>190</v>
      </c>
      <c r="O45" s="196" t="s">
        <v>197</v>
      </c>
      <c r="P45" s="197"/>
      <c r="Q45" s="216" t="s">
        <v>629</v>
      </c>
    </row>
    <row r="46" spans="1:17" s="240" customFormat="1">
      <c r="A46" s="202">
        <v>18</v>
      </c>
      <c r="B46" s="202" t="s">
        <v>769</v>
      </c>
      <c r="C46" s="202" t="s">
        <v>761</v>
      </c>
      <c r="D46" s="202" t="s">
        <v>769</v>
      </c>
      <c r="E46" s="214" t="s">
        <v>189</v>
      </c>
      <c r="F46" s="208">
        <v>204</v>
      </c>
      <c r="G46" s="208">
        <v>184</v>
      </c>
      <c r="H46" s="208">
        <v>157</v>
      </c>
      <c r="I46" s="202">
        <v>62</v>
      </c>
      <c r="J46" s="202">
        <v>116</v>
      </c>
      <c r="K46" s="205">
        <v>1.129</v>
      </c>
      <c r="L46" s="206" t="s">
        <v>813</v>
      </c>
      <c r="M46" s="209">
        <v>1713.22</v>
      </c>
      <c r="N46" s="215" t="s">
        <v>190</v>
      </c>
      <c r="O46" s="196" t="s">
        <v>197</v>
      </c>
      <c r="P46" s="197"/>
      <c r="Q46" s="216" t="s">
        <v>628</v>
      </c>
    </row>
    <row r="47" spans="1:17" s="240" customFormat="1">
      <c r="A47" s="202">
        <v>19</v>
      </c>
      <c r="B47" s="202" t="s">
        <v>733</v>
      </c>
      <c r="C47" s="202" t="s">
        <v>746</v>
      </c>
      <c r="D47" s="202" t="s">
        <v>733</v>
      </c>
      <c r="E47" s="214" t="s">
        <v>189</v>
      </c>
      <c r="F47" s="208">
        <v>199</v>
      </c>
      <c r="G47" s="208">
        <v>179</v>
      </c>
      <c r="H47" s="208">
        <v>157</v>
      </c>
      <c r="I47" s="202">
        <v>62</v>
      </c>
      <c r="J47" s="202">
        <v>116</v>
      </c>
      <c r="K47" s="205">
        <v>1.129</v>
      </c>
      <c r="L47" s="206" t="s">
        <v>813</v>
      </c>
      <c r="M47" s="209">
        <v>1860.02</v>
      </c>
      <c r="N47" s="215" t="s">
        <v>190</v>
      </c>
      <c r="O47" s="196" t="s">
        <v>197</v>
      </c>
      <c r="P47" s="197"/>
      <c r="Q47" s="216" t="s">
        <v>629</v>
      </c>
    </row>
    <row r="48" spans="1:17" s="240" customFormat="1">
      <c r="A48" s="202">
        <v>20</v>
      </c>
      <c r="B48" s="202" t="s">
        <v>729</v>
      </c>
      <c r="C48" s="202" t="s">
        <v>742</v>
      </c>
      <c r="D48" s="202" t="s">
        <v>729</v>
      </c>
      <c r="E48" s="214" t="s">
        <v>189</v>
      </c>
      <c r="F48" s="208">
        <v>199</v>
      </c>
      <c r="G48" s="208">
        <v>179</v>
      </c>
      <c r="H48" s="208">
        <v>157</v>
      </c>
      <c r="I48" s="202">
        <v>62</v>
      </c>
      <c r="J48" s="202">
        <v>116</v>
      </c>
      <c r="K48" s="205">
        <v>1.129</v>
      </c>
      <c r="L48" s="206" t="s">
        <v>813</v>
      </c>
      <c r="M48" s="209">
        <v>1814.98</v>
      </c>
      <c r="N48" s="215" t="s">
        <v>190</v>
      </c>
      <c r="O48" s="196" t="s">
        <v>197</v>
      </c>
      <c r="P48" s="197"/>
      <c r="Q48" s="216" t="s">
        <v>629</v>
      </c>
    </row>
    <row r="49" spans="1:17" s="240" customFormat="1">
      <c r="A49" s="202">
        <v>21</v>
      </c>
      <c r="B49" s="202" t="s">
        <v>730</v>
      </c>
      <c r="C49" s="202" t="s">
        <v>743</v>
      </c>
      <c r="D49" s="202" t="s">
        <v>730</v>
      </c>
      <c r="E49" s="214" t="s">
        <v>189</v>
      </c>
      <c r="F49" s="208">
        <v>199</v>
      </c>
      <c r="G49" s="208">
        <v>179</v>
      </c>
      <c r="H49" s="208">
        <v>157</v>
      </c>
      <c r="I49" s="202">
        <v>62</v>
      </c>
      <c r="J49" s="202">
        <v>116</v>
      </c>
      <c r="K49" s="205">
        <v>1.129</v>
      </c>
      <c r="L49" s="206" t="s">
        <v>813</v>
      </c>
      <c r="M49" s="209">
        <v>1805.43</v>
      </c>
      <c r="N49" s="215" t="s">
        <v>190</v>
      </c>
      <c r="O49" s="196" t="s">
        <v>197</v>
      </c>
      <c r="P49" s="197"/>
      <c r="Q49" s="216" t="s">
        <v>629</v>
      </c>
    </row>
    <row r="50" spans="1:17" s="240" customFormat="1">
      <c r="A50" s="202">
        <v>22</v>
      </c>
      <c r="B50" s="202" t="s">
        <v>223</v>
      </c>
      <c r="C50" s="202" t="s">
        <v>222</v>
      </c>
      <c r="D50" s="202" t="s">
        <v>223</v>
      </c>
      <c r="E50" s="214" t="s">
        <v>189</v>
      </c>
      <c r="F50" s="208">
        <v>194</v>
      </c>
      <c r="G50" s="208">
        <v>174</v>
      </c>
      <c r="H50" s="208">
        <v>157</v>
      </c>
      <c r="I50" s="202">
        <v>62</v>
      </c>
      <c r="J50" s="202">
        <v>116</v>
      </c>
      <c r="K50" s="205">
        <v>1.129</v>
      </c>
      <c r="L50" s="206" t="s">
        <v>813</v>
      </c>
      <c r="M50" s="209">
        <v>1359.23</v>
      </c>
      <c r="N50" s="215" t="s">
        <v>190</v>
      </c>
      <c r="O50" s="196" t="s">
        <v>197</v>
      </c>
      <c r="P50" s="197"/>
      <c r="Q50" s="216" t="s">
        <v>629</v>
      </c>
    </row>
    <row r="51" spans="1:17">
      <c r="A51" s="202"/>
      <c r="B51" s="202"/>
      <c r="C51" s="202"/>
      <c r="D51" s="202"/>
      <c r="E51" s="214" t="s">
        <v>189</v>
      </c>
      <c r="F51" s="208"/>
      <c r="G51" s="208"/>
      <c r="H51" s="208"/>
      <c r="I51" s="202"/>
      <c r="J51" s="202"/>
      <c r="K51" s="205"/>
      <c r="L51" s="206" t="s">
        <v>813</v>
      </c>
      <c r="M51" s="209"/>
      <c r="N51" s="215" t="s">
        <v>190</v>
      </c>
      <c r="O51" s="196" t="s">
        <v>197</v>
      </c>
      <c r="P51" s="197"/>
      <c r="Q51" s="216"/>
    </row>
    <row r="52" spans="1:17">
      <c r="A52" s="202"/>
      <c r="B52" s="202"/>
      <c r="C52" s="202"/>
      <c r="D52" s="202"/>
      <c r="E52" s="214" t="s">
        <v>189</v>
      </c>
      <c r="F52" s="208"/>
      <c r="G52" s="208"/>
      <c r="H52" s="208"/>
      <c r="I52" s="202"/>
      <c r="J52" s="202"/>
      <c r="K52" s="205"/>
      <c r="L52" s="206" t="s">
        <v>813</v>
      </c>
      <c r="M52" s="209"/>
      <c r="N52" s="215" t="s">
        <v>190</v>
      </c>
      <c r="O52" s="196" t="s">
        <v>197</v>
      </c>
      <c r="P52" s="197"/>
      <c r="Q52" s="216"/>
    </row>
    <row r="53" spans="1:17">
      <c r="A53" s="202"/>
      <c r="B53" s="202"/>
      <c r="C53" s="202"/>
      <c r="D53" s="202"/>
      <c r="E53" s="214" t="s">
        <v>189</v>
      </c>
      <c r="F53" s="208"/>
      <c r="G53" s="208"/>
      <c r="H53" s="208"/>
      <c r="I53" s="202"/>
      <c r="J53" s="202"/>
      <c r="K53" s="205"/>
      <c r="L53" s="206" t="s">
        <v>813</v>
      </c>
      <c r="M53" s="209"/>
      <c r="N53" s="215" t="s">
        <v>190</v>
      </c>
      <c r="O53" s="196" t="s">
        <v>197</v>
      </c>
      <c r="P53" s="197"/>
      <c r="Q53" s="216"/>
    </row>
    <row r="54" spans="1:17">
      <c r="A54" s="202"/>
      <c r="B54" s="202"/>
      <c r="C54" s="202"/>
      <c r="D54" s="202"/>
      <c r="E54" s="214" t="s">
        <v>189</v>
      </c>
      <c r="F54" s="208"/>
      <c r="G54" s="208"/>
      <c r="H54" s="208"/>
      <c r="I54" s="202"/>
      <c r="J54" s="202"/>
      <c r="K54" s="205"/>
      <c r="L54" s="206" t="s">
        <v>813</v>
      </c>
      <c r="M54" s="209"/>
      <c r="N54" s="215" t="s">
        <v>190</v>
      </c>
      <c r="O54" s="196" t="s">
        <v>197</v>
      </c>
      <c r="P54" s="197"/>
      <c r="Q54" s="216"/>
    </row>
    <row r="55" spans="1:17">
      <c r="A55" s="202"/>
      <c r="B55" s="202"/>
      <c r="C55" s="202"/>
      <c r="D55" s="202"/>
      <c r="E55" s="214" t="s">
        <v>189</v>
      </c>
      <c r="F55" s="208"/>
      <c r="G55" s="208"/>
      <c r="H55" s="208"/>
      <c r="I55" s="202"/>
      <c r="J55" s="202"/>
      <c r="K55" s="205"/>
      <c r="L55" s="206" t="s">
        <v>813</v>
      </c>
      <c r="M55" s="209"/>
      <c r="N55" s="215" t="s">
        <v>190</v>
      </c>
      <c r="O55" s="196" t="s">
        <v>197</v>
      </c>
      <c r="P55" s="197"/>
      <c r="Q55" s="216"/>
    </row>
    <row r="56" spans="1:17">
      <c r="A56" s="202"/>
      <c r="B56" s="202"/>
      <c r="C56" s="202"/>
      <c r="D56" s="202"/>
      <c r="E56" s="214" t="s">
        <v>189</v>
      </c>
      <c r="F56" s="208"/>
      <c r="G56" s="208"/>
      <c r="H56" s="208"/>
      <c r="I56" s="202"/>
      <c r="J56" s="202"/>
      <c r="K56" s="205"/>
      <c r="L56" s="206" t="s">
        <v>813</v>
      </c>
      <c r="M56" s="209"/>
      <c r="N56" s="215" t="s">
        <v>190</v>
      </c>
      <c r="O56" s="196" t="s">
        <v>197</v>
      </c>
      <c r="P56" s="197"/>
      <c r="Q56" s="216"/>
    </row>
    <row r="57" spans="1:17">
      <c r="A57" s="202"/>
      <c r="B57" s="202"/>
      <c r="C57" s="202"/>
      <c r="D57" s="202"/>
      <c r="E57" s="214" t="s">
        <v>189</v>
      </c>
      <c r="F57" s="208"/>
      <c r="G57" s="208"/>
      <c r="H57" s="208"/>
      <c r="I57" s="202"/>
      <c r="J57" s="202"/>
      <c r="K57" s="205"/>
      <c r="L57" s="206" t="s">
        <v>813</v>
      </c>
      <c r="M57" s="209"/>
      <c r="N57" s="215" t="s">
        <v>190</v>
      </c>
      <c r="O57" s="196" t="s">
        <v>197</v>
      </c>
      <c r="P57" s="197"/>
      <c r="Q57" s="216"/>
    </row>
    <row r="58" spans="1:17">
      <c r="A58" s="202"/>
      <c r="B58" s="202"/>
      <c r="C58" s="202"/>
      <c r="D58" s="202"/>
      <c r="E58" s="214" t="s">
        <v>189</v>
      </c>
      <c r="F58" s="208"/>
      <c r="G58" s="208"/>
      <c r="H58" s="208"/>
      <c r="I58" s="202"/>
      <c r="J58" s="202"/>
      <c r="K58" s="205"/>
      <c r="L58" s="206" t="s">
        <v>813</v>
      </c>
      <c r="M58" s="209"/>
      <c r="N58" s="215" t="s">
        <v>190</v>
      </c>
      <c r="O58" s="196" t="s">
        <v>197</v>
      </c>
      <c r="P58" s="197"/>
      <c r="Q58" s="216"/>
    </row>
    <row r="59" spans="1:17">
      <c r="A59" s="202"/>
      <c r="B59" s="202"/>
      <c r="C59" s="202"/>
      <c r="D59" s="202"/>
      <c r="E59" s="214" t="s">
        <v>189</v>
      </c>
      <c r="F59" s="208"/>
      <c r="G59" s="208"/>
      <c r="H59" s="208"/>
      <c r="I59" s="202"/>
      <c r="J59" s="202"/>
      <c r="K59" s="205"/>
      <c r="L59" s="206" t="s">
        <v>813</v>
      </c>
      <c r="M59" s="209"/>
      <c r="N59" s="215" t="s">
        <v>190</v>
      </c>
      <c r="O59" s="196" t="s">
        <v>197</v>
      </c>
      <c r="P59" s="197"/>
      <c r="Q59" s="216"/>
    </row>
    <row r="60" spans="1:17">
      <c r="A60" s="202"/>
      <c r="B60" s="202"/>
      <c r="C60" s="202"/>
      <c r="D60" s="202"/>
      <c r="E60" s="214" t="s">
        <v>189</v>
      </c>
      <c r="F60" s="208"/>
      <c r="G60" s="208"/>
      <c r="H60" s="208"/>
      <c r="I60" s="202"/>
      <c r="J60" s="202"/>
      <c r="K60" s="205"/>
      <c r="L60" s="206" t="s">
        <v>813</v>
      </c>
      <c r="M60" s="209"/>
      <c r="N60" s="215" t="s">
        <v>190</v>
      </c>
      <c r="O60" s="196" t="s">
        <v>197</v>
      </c>
      <c r="Q60" s="216"/>
    </row>
    <row r="61" spans="1:17">
      <c r="A61" s="202">
        <v>1</v>
      </c>
      <c r="B61" s="202" t="s">
        <v>213</v>
      </c>
      <c r="C61" s="202" t="s">
        <v>212</v>
      </c>
      <c r="D61" s="202" t="s">
        <v>213</v>
      </c>
      <c r="E61" s="214" t="s">
        <v>189</v>
      </c>
      <c r="F61" s="208">
        <v>222</v>
      </c>
      <c r="G61" s="208">
        <v>201</v>
      </c>
      <c r="H61" s="208">
        <v>156</v>
      </c>
      <c r="I61" s="202">
        <v>63</v>
      </c>
      <c r="J61" s="202">
        <v>122</v>
      </c>
      <c r="K61" s="205">
        <v>1.1990000000000001</v>
      </c>
      <c r="L61" s="206" t="s">
        <v>813</v>
      </c>
      <c r="M61" s="209">
        <v>1527.82</v>
      </c>
      <c r="N61" s="215" t="s">
        <v>190</v>
      </c>
      <c r="O61" s="196" t="s">
        <v>197</v>
      </c>
      <c r="Q61" s="216" t="s">
        <v>628</v>
      </c>
    </row>
    <row r="62" spans="1:17">
      <c r="A62" s="202">
        <v>2</v>
      </c>
      <c r="B62" s="202" t="s">
        <v>696</v>
      </c>
      <c r="C62" s="202" t="s">
        <v>698</v>
      </c>
      <c r="D62" s="202" t="s">
        <v>696</v>
      </c>
      <c r="E62" s="214" t="s">
        <v>189</v>
      </c>
      <c r="F62" s="208">
        <v>227</v>
      </c>
      <c r="G62" s="208">
        <v>206</v>
      </c>
      <c r="H62" s="208">
        <v>156</v>
      </c>
      <c r="I62" s="202">
        <v>63</v>
      </c>
      <c r="J62" s="202">
        <v>122</v>
      </c>
      <c r="K62" s="205">
        <v>1.1990000000000001</v>
      </c>
      <c r="L62" s="206" t="s">
        <v>813</v>
      </c>
      <c r="M62" s="209">
        <v>1825.16</v>
      </c>
      <c r="N62" s="215" t="s">
        <v>190</v>
      </c>
      <c r="O62" s="196" t="s">
        <v>197</v>
      </c>
      <c r="Q62" s="216" t="s">
        <v>628</v>
      </c>
    </row>
    <row r="63" spans="1:17">
      <c r="A63" s="202">
        <v>3</v>
      </c>
      <c r="B63" s="202" t="s">
        <v>780</v>
      </c>
      <c r="C63" s="202" t="s">
        <v>779</v>
      </c>
      <c r="D63" s="202" t="s">
        <v>780</v>
      </c>
      <c r="E63" s="214" t="s">
        <v>189</v>
      </c>
      <c r="F63" s="208">
        <v>227</v>
      </c>
      <c r="G63" s="208">
        <v>206</v>
      </c>
      <c r="H63" s="208">
        <v>156</v>
      </c>
      <c r="I63" s="202">
        <v>63</v>
      </c>
      <c r="J63" s="202">
        <v>122</v>
      </c>
      <c r="K63" s="205">
        <v>1.1990000000000001</v>
      </c>
      <c r="L63" s="206" t="s">
        <v>813</v>
      </c>
      <c r="M63" s="209">
        <v>1825.16</v>
      </c>
      <c r="N63" s="215" t="s">
        <v>190</v>
      </c>
      <c r="O63" s="196" t="s">
        <v>197</v>
      </c>
      <c r="Q63" s="216" t="s">
        <v>628</v>
      </c>
    </row>
    <row r="64" spans="1:17">
      <c r="A64" s="202">
        <v>4</v>
      </c>
      <c r="B64" s="202" t="s">
        <v>810</v>
      </c>
      <c r="C64" s="202" t="s">
        <v>788</v>
      </c>
      <c r="D64" s="202" t="s">
        <v>810</v>
      </c>
      <c r="E64" s="214" t="s">
        <v>189</v>
      </c>
      <c r="F64" s="208">
        <v>227</v>
      </c>
      <c r="G64" s="208">
        <v>206</v>
      </c>
      <c r="H64" s="208">
        <v>156</v>
      </c>
      <c r="I64" s="202">
        <v>63</v>
      </c>
      <c r="J64" s="202">
        <v>122</v>
      </c>
      <c r="K64" s="205">
        <v>1.1990000000000001</v>
      </c>
      <c r="L64" s="206" t="s">
        <v>813</v>
      </c>
      <c r="M64" s="209">
        <v>1832.84</v>
      </c>
      <c r="N64" s="215" t="s">
        <v>190</v>
      </c>
      <c r="O64" s="196" t="s">
        <v>197</v>
      </c>
      <c r="Q64" s="216" t="s">
        <v>628</v>
      </c>
    </row>
    <row r="65" spans="1:17">
      <c r="A65" s="202">
        <v>5</v>
      </c>
      <c r="B65" s="202" t="s">
        <v>710</v>
      </c>
      <c r="C65" s="202" t="s">
        <v>705</v>
      </c>
      <c r="D65" s="202" t="s">
        <v>710</v>
      </c>
      <c r="E65" s="214" t="s">
        <v>189</v>
      </c>
      <c r="F65" s="208">
        <v>227</v>
      </c>
      <c r="G65" s="208">
        <v>206</v>
      </c>
      <c r="H65" s="208">
        <v>156</v>
      </c>
      <c r="I65" s="202">
        <v>63</v>
      </c>
      <c r="J65" s="202">
        <v>122</v>
      </c>
      <c r="K65" s="205">
        <v>1.1990000000000001</v>
      </c>
      <c r="L65" s="206" t="s">
        <v>813</v>
      </c>
      <c r="M65" s="209">
        <v>1825.16</v>
      </c>
      <c r="N65" s="215" t="s">
        <v>190</v>
      </c>
      <c r="O65" s="196" t="s">
        <v>197</v>
      </c>
      <c r="P65" s="197"/>
      <c r="Q65" s="216" t="s">
        <v>628</v>
      </c>
    </row>
    <row r="66" spans="1:17">
      <c r="A66" s="202">
        <v>6</v>
      </c>
      <c r="B66" s="202" t="s">
        <v>215</v>
      </c>
      <c r="C66" s="202" t="s">
        <v>214</v>
      </c>
      <c r="D66" s="202" t="s">
        <v>215</v>
      </c>
      <c r="E66" s="214" t="s">
        <v>189</v>
      </c>
      <c r="F66" s="208">
        <v>222</v>
      </c>
      <c r="G66" s="208">
        <v>201</v>
      </c>
      <c r="H66" s="208">
        <v>156</v>
      </c>
      <c r="I66" s="202">
        <v>63</v>
      </c>
      <c r="J66" s="202">
        <v>122</v>
      </c>
      <c r="K66" s="205">
        <v>1.1990000000000001</v>
      </c>
      <c r="L66" s="206" t="s">
        <v>813</v>
      </c>
      <c r="M66" s="209">
        <v>1527.82</v>
      </c>
      <c r="N66" s="215" t="s">
        <v>190</v>
      </c>
      <c r="O66" s="196" t="s">
        <v>197</v>
      </c>
      <c r="P66" s="197"/>
      <c r="Q66" s="216" t="s">
        <v>628</v>
      </c>
    </row>
    <row r="67" spans="1:17">
      <c r="A67" s="202">
        <v>7</v>
      </c>
      <c r="B67" s="202" t="s">
        <v>217</v>
      </c>
      <c r="C67" s="202" t="s">
        <v>216</v>
      </c>
      <c r="D67" s="202" t="s">
        <v>217</v>
      </c>
      <c r="E67" s="214" t="s">
        <v>189</v>
      </c>
      <c r="F67" s="208">
        <v>222</v>
      </c>
      <c r="G67" s="208">
        <v>201</v>
      </c>
      <c r="H67" s="208">
        <v>156</v>
      </c>
      <c r="I67" s="202">
        <v>63</v>
      </c>
      <c r="J67" s="202">
        <v>122</v>
      </c>
      <c r="K67" s="205">
        <v>1.1990000000000001</v>
      </c>
      <c r="L67" s="206" t="s">
        <v>813</v>
      </c>
      <c r="M67" s="209">
        <v>1950.18</v>
      </c>
      <c r="N67" s="215" t="s">
        <v>190</v>
      </c>
      <c r="O67" s="196" t="s">
        <v>197</v>
      </c>
      <c r="P67" s="197"/>
      <c r="Q67" s="216" t="s">
        <v>628</v>
      </c>
    </row>
    <row r="68" spans="1:17" s="235" customFormat="1">
      <c r="A68" s="202">
        <v>8</v>
      </c>
      <c r="B68" s="202" t="s">
        <v>219</v>
      </c>
      <c r="C68" s="202" t="s">
        <v>218</v>
      </c>
      <c r="D68" s="202" t="s">
        <v>219</v>
      </c>
      <c r="E68" s="214" t="s">
        <v>189</v>
      </c>
      <c r="F68" s="208">
        <v>222</v>
      </c>
      <c r="G68" s="208">
        <v>201</v>
      </c>
      <c r="H68" s="208">
        <v>156</v>
      </c>
      <c r="I68" s="202">
        <v>63</v>
      </c>
      <c r="J68" s="202">
        <v>122</v>
      </c>
      <c r="K68" s="205">
        <v>1.1990000000000001</v>
      </c>
      <c r="L68" s="206" t="s">
        <v>813</v>
      </c>
      <c r="M68" s="209">
        <v>1950.22</v>
      </c>
      <c r="N68" s="215" t="s">
        <v>190</v>
      </c>
      <c r="O68" s="196" t="s">
        <v>197</v>
      </c>
      <c r="P68" s="197"/>
      <c r="Q68" s="216" t="s">
        <v>628</v>
      </c>
    </row>
    <row r="69" spans="1:17" s="235" customFormat="1">
      <c r="A69" s="202"/>
      <c r="B69" s="202"/>
      <c r="C69" s="202"/>
      <c r="D69" s="202"/>
      <c r="E69" s="214" t="s">
        <v>189</v>
      </c>
      <c r="F69" s="208"/>
      <c r="G69" s="208"/>
      <c r="H69" s="208"/>
      <c r="I69" s="202"/>
      <c r="J69" s="202"/>
      <c r="K69" s="205"/>
      <c r="L69" s="206" t="s">
        <v>813</v>
      </c>
      <c r="M69" s="209"/>
      <c r="N69" s="215" t="s">
        <v>190</v>
      </c>
      <c r="O69" s="196" t="s">
        <v>197</v>
      </c>
      <c r="P69" s="197"/>
      <c r="Q69" s="216"/>
    </row>
    <row r="70" spans="1:17" s="235" customFormat="1">
      <c r="A70" s="202"/>
      <c r="B70" s="202"/>
      <c r="C70" s="202"/>
      <c r="D70" s="202"/>
      <c r="E70" s="214" t="s">
        <v>189</v>
      </c>
      <c r="F70" s="208"/>
      <c r="G70" s="208"/>
      <c r="H70" s="208"/>
      <c r="I70" s="202"/>
      <c r="J70" s="202"/>
      <c r="K70" s="205"/>
      <c r="L70" s="206" t="s">
        <v>813</v>
      </c>
      <c r="M70" s="209"/>
      <c r="N70" s="215" t="s">
        <v>190</v>
      </c>
      <c r="O70" s="196" t="s">
        <v>197</v>
      </c>
      <c r="P70" s="197"/>
      <c r="Q70" s="216"/>
    </row>
    <row r="71" spans="1:17" s="235" customFormat="1">
      <c r="A71" s="202"/>
      <c r="B71" s="202"/>
      <c r="C71" s="202"/>
      <c r="D71" s="202"/>
      <c r="E71" s="214" t="s">
        <v>189</v>
      </c>
      <c r="F71" s="208"/>
      <c r="G71" s="208"/>
      <c r="H71" s="208"/>
      <c r="I71" s="202"/>
      <c r="J71" s="202"/>
      <c r="K71" s="205"/>
      <c r="L71" s="206" t="s">
        <v>813</v>
      </c>
      <c r="M71" s="209"/>
      <c r="N71" s="215" t="s">
        <v>190</v>
      </c>
      <c r="O71" s="196" t="s">
        <v>197</v>
      </c>
      <c r="P71" s="197"/>
      <c r="Q71" s="216"/>
    </row>
    <row r="72" spans="1:17" s="235" customFormat="1">
      <c r="A72" s="202"/>
      <c r="B72" s="202"/>
      <c r="C72" s="202"/>
      <c r="D72" s="202"/>
      <c r="E72" s="214" t="s">
        <v>189</v>
      </c>
      <c r="F72" s="208"/>
      <c r="G72" s="208"/>
      <c r="H72" s="208"/>
      <c r="I72" s="202"/>
      <c r="J72" s="202"/>
      <c r="K72" s="205"/>
      <c r="L72" s="206" t="s">
        <v>813</v>
      </c>
      <c r="M72" s="209"/>
      <c r="N72" s="215" t="s">
        <v>190</v>
      </c>
      <c r="O72" s="196" t="s">
        <v>197</v>
      </c>
      <c r="P72" s="197"/>
      <c r="Q72" s="216"/>
    </row>
    <row r="73" spans="1:17" s="235" customFormat="1">
      <c r="A73" s="202"/>
      <c r="B73" s="202"/>
      <c r="C73" s="202"/>
      <c r="D73" s="202"/>
      <c r="E73" s="214" t="s">
        <v>189</v>
      </c>
      <c r="F73" s="208"/>
      <c r="G73" s="208"/>
      <c r="H73" s="208"/>
      <c r="I73" s="202"/>
      <c r="J73" s="202"/>
      <c r="K73" s="205"/>
      <c r="L73" s="206" t="s">
        <v>813</v>
      </c>
      <c r="M73" s="209"/>
      <c r="N73" s="215" t="s">
        <v>190</v>
      </c>
      <c r="O73" s="196" t="s">
        <v>197</v>
      </c>
      <c r="P73" s="197"/>
      <c r="Q73" s="216"/>
    </row>
    <row r="74" spans="1:17">
      <c r="A74" s="202">
        <v>1</v>
      </c>
      <c r="B74" s="202" t="s">
        <v>349</v>
      </c>
      <c r="C74" s="202" t="s">
        <v>348</v>
      </c>
      <c r="D74" s="202" t="s">
        <v>349</v>
      </c>
      <c r="E74" s="214" t="s">
        <v>189</v>
      </c>
      <c r="F74" s="208">
        <v>220</v>
      </c>
      <c r="G74" s="208">
        <v>199</v>
      </c>
      <c r="H74" s="208">
        <v>158</v>
      </c>
      <c r="I74" s="202">
        <v>62</v>
      </c>
      <c r="J74" s="202">
        <v>121</v>
      </c>
      <c r="K74" s="205">
        <v>1.1850000000000001</v>
      </c>
      <c r="L74" s="206" t="s">
        <v>813</v>
      </c>
      <c r="M74" s="209">
        <v>1560.05</v>
      </c>
      <c r="N74" s="215" t="s">
        <v>190</v>
      </c>
      <c r="O74" s="196" t="s">
        <v>197</v>
      </c>
      <c r="Q74" s="216" t="s">
        <v>628</v>
      </c>
    </row>
    <row r="75" spans="1:17">
      <c r="A75" s="202">
        <v>2</v>
      </c>
      <c r="B75" s="202" t="s">
        <v>35</v>
      </c>
      <c r="C75" s="202" t="s">
        <v>32</v>
      </c>
      <c r="D75" s="202" t="s">
        <v>35</v>
      </c>
      <c r="E75" s="214" t="s">
        <v>189</v>
      </c>
      <c r="F75" s="208">
        <v>220</v>
      </c>
      <c r="G75" s="208">
        <v>199</v>
      </c>
      <c r="H75" s="208">
        <v>158</v>
      </c>
      <c r="I75" s="202">
        <v>62</v>
      </c>
      <c r="J75" s="202">
        <v>121</v>
      </c>
      <c r="K75" s="205">
        <v>1.1850000000000001</v>
      </c>
      <c r="L75" s="206" t="s">
        <v>813</v>
      </c>
      <c r="M75" s="209">
        <v>1599.43</v>
      </c>
      <c r="N75" s="215" t="s">
        <v>190</v>
      </c>
      <c r="O75" s="196" t="s">
        <v>197</v>
      </c>
      <c r="Q75" s="216" t="s">
        <v>628</v>
      </c>
    </row>
    <row r="76" spans="1:17">
      <c r="A76" s="202">
        <v>3</v>
      </c>
      <c r="B76" s="202" t="s">
        <v>389</v>
      </c>
      <c r="C76" s="202" t="s">
        <v>388</v>
      </c>
      <c r="D76" s="202" t="s">
        <v>389</v>
      </c>
      <c r="E76" s="214" t="s">
        <v>189</v>
      </c>
      <c r="F76" s="208">
        <v>220</v>
      </c>
      <c r="G76" s="208">
        <v>199</v>
      </c>
      <c r="H76" s="208">
        <v>158</v>
      </c>
      <c r="I76" s="202">
        <v>62</v>
      </c>
      <c r="J76" s="202">
        <v>121</v>
      </c>
      <c r="K76" s="205">
        <v>1.1850000000000001</v>
      </c>
      <c r="L76" s="206" t="s">
        <v>813</v>
      </c>
      <c r="M76" s="209">
        <v>1757.5</v>
      </c>
      <c r="N76" s="215" t="s">
        <v>190</v>
      </c>
      <c r="O76" s="196" t="s">
        <v>197</v>
      </c>
      <c r="Q76" s="216" t="s">
        <v>628</v>
      </c>
    </row>
    <row r="77" spans="1:17">
      <c r="A77" s="202">
        <v>4</v>
      </c>
      <c r="B77" s="202" t="s">
        <v>28</v>
      </c>
      <c r="C77" s="202" t="s">
        <v>24</v>
      </c>
      <c r="D77" s="202" t="s">
        <v>28</v>
      </c>
      <c r="E77" s="214" t="s">
        <v>189</v>
      </c>
      <c r="F77" s="208">
        <v>220</v>
      </c>
      <c r="G77" s="208">
        <v>199</v>
      </c>
      <c r="H77" s="208">
        <v>158</v>
      </c>
      <c r="I77" s="202">
        <v>62</v>
      </c>
      <c r="J77" s="202">
        <v>121</v>
      </c>
      <c r="K77" s="205">
        <v>1.1850000000000001</v>
      </c>
      <c r="L77" s="206" t="s">
        <v>813</v>
      </c>
      <c r="M77" s="209">
        <v>1987.82</v>
      </c>
      <c r="N77" s="215" t="s">
        <v>190</v>
      </c>
      <c r="O77" s="196" t="s">
        <v>197</v>
      </c>
      <c r="Q77" s="216" t="s">
        <v>628</v>
      </c>
    </row>
    <row r="78" spans="1:17">
      <c r="A78" s="202">
        <v>5</v>
      </c>
      <c r="B78" s="202" t="s">
        <v>29</v>
      </c>
      <c r="C78" s="202" t="s">
        <v>25</v>
      </c>
      <c r="D78" s="202" t="s">
        <v>29</v>
      </c>
      <c r="E78" s="214" t="s">
        <v>189</v>
      </c>
      <c r="F78" s="208">
        <v>220</v>
      </c>
      <c r="G78" s="208">
        <v>199</v>
      </c>
      <c r="H78" s="208">
        <v>158</v>
      </c>
      <c r="I78" s="202">
        <v>62</v>
      </c>
      <c r="J78" s="202">
        <v>121</v>
      </c>
      <c r="K78" s="205">
        <v>1.1850000000000001</v>
      </c>
      <c r="L78" s="206" t="s">
        <v>813</v>
      </c>
      <c r="M78" s="209">
        <v>1989.83</v>
      </c>
      <c r="N78" s="215" t="s">
        <v>190</v>
      </c>
      <c r="O78" s="196" t="s">
        <v>197</v>
      </c>
      <c r="Q78" s="216" t="s">
        <v>628</v>
      </c>
    </row>
    <row r="79" spans="1:17" s="240" customFormat="1">
      <c r="A79" s="202">
        <v>6</v>
      </c>
      <c r="B79" s="202" t="s">
        <v>463</v>
      </c>
      <c r="C79" s="202" t="s">
        <v>462</v>
      </c>
      <c r="D79" s="202" t="s">
        <v>463</v>
      </c>
      <c r="E79" s="214" t="s">
        <v>189</v>
      </c>
      <c r="F79" s="208">
        <v>215</v>
      </c>
      <c r="G79" s="208">
        <v>194</v>
      </c>
      <c r="H79" s="208">
        <v>158</v>
      </c>
      <c r="I79" s="202">
        <v>62</v>
      </c>
      <c r="J79" s="202">
        <v>121</v>
      </c>
      <c r="K79" s="205">
        <v>1.1850000000000001</v>
      </c>
      <c r="L79" s="206" t="s">
        <v>813</v>
      </c>
      <c r="M79" s="209">
        <v>1504.36</v>
      </c>
      <c r="N79" s="215" t="s">
        <v>190</v>
      </c>
      <c r="O79" s="196" t="s">
        <v>197</v>
      </c>
      <c r="Q79" s="216" t="s">
        <v>629</v>
      </c>
    </row>
    <row r="80" spans="1:17" s="240" customFormat="1">
      <c r="A80" s="202">
        <v>7</v>
      </c>
      <c r="B80" s="202" t="s">
        <v>469</v>
      </c>
      <c r="C80" s="202" t="s">
        <v>468</v>
      </c>
      <c r="D80" s="202" t="s">
        <v>469</v>
      </c>
      <c r="E80" s="214" t="s">
        <v>189</v>
      </c>
      <c r="F80" s="208">
        <v>215</v>
      </c>
      <c r="G80" s="208">
        <v>194</v>
      </c>
      <c r="H80" s="208">
        <v>158</v>
      </c>
      <c r="I80" s="202">
        <v>62</v>
      </c>
      <c r="J80" s="202">
        <v>121</v>
      </c>
      <c r="K80" s="205">
        <v>1.1850000000000001</v>
      </c>
      <c r="L80" s="206" t="s">
        <v>813</v>
      </c>
      <c r="M80" s="209">
        <v>1911.69</v>
      </c>
      <c r="N80" s="215" t="s">
        <v>190</v>
      </c>
      <c r="O80" s="196" t="s">
        <v>197</v>
      </c>
      <c r="Q80" s="216" t="s">
        <v>629</v>
      </c>
    </row>
    <row r="81" spans="1:17" s="240" customFormat="1">
      <c r="A81" s="202">
        <v>8</v>
      </c>
      <c r="B81" s="202" t="s">
        <v>467</v>
      </c>
      <c r="C81" s="202" t="s">
        <v>466</v>
      </c>
      <c r="D81" s="202" t="s">
        <v>467</v>
      </c>
      <c r="E81" s="214" t="s">
        <v>189</v>
      </c>
      <c r="F81" s="208">
        <v>215</v>
      </c>
      <c r="G81" s="208">
        <v>194</v>
      </c>
      <c r="H81" s="208">
        <v>158</v>
      </c>
      <c r="I81" s="202">
        <v>62</v>
      </c>
      <c r="J81" s="202">
        <v>121</v>
      </c>
      <c r="K81" s="205">
        <v>1.1850000000000001</v>
      </c>
      <c r="L81" s="206" t="s">
        <v>813</v>
      </c>
      <c r="M81" s="209">
        <v>1909.53</v>
      </c>
      <c r="N81" s="215" t="s">
        <v>190</v>
      </c>
      <c r="O81" s="196" t="s">
        <v>197</v>
      </c>
      <c r="Q81" s="216" t="s">
        <v>629</v>
      </c>
    </row>
    <row r="82" spans="1:17" s="240" customFormat="1">
      <c r="A82" s="202">
        <v>9</v>
      </c>
      <c r="B82" s="202" t="s">
        <v>471</v>
      </c>
      <c r="C82" s="202" t="s">
        <v>470</v>
      </c>
      <c r="D82" s="202" t="s">
        <v>471</v>
      </c>
      <c r="E82" s="214" t="s">
        <v>189</v>
      </c>
      <c r="F82" s="208">
        <v>215</v>
      </c>
      <c r="G82" s="208">
        <v>194</v>
      </c>
      <c r="H82" s="208">
        <v>158</v>
      </c>
      <c r="I82" s="202">
        <v>62</v>
      </c>
      <c r="J82" s="202">
        <v>121</v>
      </c>
      <c r="K82" s="205">
        <v>1.1850000000000001</v>
      </c>
      <c r="L82" s="206" t="s">
        <v>813</v>
      </c>
      <c r="M82" s="209">
        <v>1682.72</v>
      </c>
      <c r="N82" s="215" t="s">
        <v>190</v>
      </c>
      <c r="O82" s="196" t="s">
        <v>197</v>
      </c>
      <c r="Q82" s="216" t="s">
        <v>629</v>
      </c>
    </row>
    <row r="83" spans="1:17" s="240" customFormat="1">
      <c r="A83" s="202">
        <v>10</v>
      </c>
      <c r="B83" s="202" t="s">
        <v>473</v>
      </c>
      <c r="C83" s="202" t="s">
        <v>472</v>
      </c>
      <c r="D83" s="202" t="s">
        <v>473</v>
      </c>
      <c r="E83" s="214" t="s">
        <v>189</v>
      </c>
      <c r="F83" s="208">
        <v>215</v>
      </c>
      <c r="G83" s="208">
        <v>194</v>
      </c>
      <c r="H83" s="208">
        <v>158</v>
      </c>
      <c r="I83" s="202">
        <v>62</v>
      </c>
      <c r="J83" s="202">
        <v>121</v>
      </c>
      <c r="K83" s="205">
        <v>1.1850000000000001</v>
      </c>
      <c r="L83" s="206" t="s">
        <v>813</v>
      </c>
      <c r="M83" s="209">
        <v>1848.77</v>
      </c>
      <c r="N83" s="215" t="s">
        <v>190</v>
      </c>
      <c r="O83" s="196" t="s">
        <v>197</v>
      </c>
      <c r="P83" s="197"/>
      <c r="Q83" s="216" t="s">
        <v>629</v>
      </c>
    </row>
    <row r="84" spans="1:17" s="240" customFormat="1">
      <c r="A84" s="202">
        <v>11</v>
      </c>
      <c r="B84" s="202" t="s">
        <v>475</v>
      </c>
      <c r="C84" s="202" t="s">
        <v>474</v>
      </c>
      <c r="D84" s="202" t="s">
        <v>475</v>
      </c>
      <c r="E84" s="214" t="s">
        <v>189</v>
      </c>
      <c r="F84" s="208">
        <v>215</v>
      </c>
      <c r="G84" s="208">
        <v>194</v>
      </c>
      <c r="H84" s="208">
        <v>158</v>
      </c>
      <c r="I84" s="202">
        <v>62</v>
      </c>
      <c r="J84" s="202">
        <v>121</v>
      </c>
      <c r="K84" s="205">
        <v>1.1850000000000001</v>
      </c>
      <c r="L84" s="206" t="s">
        <v>813</v>
      </c>
      <c r="M84" s="209">
        <v>1804.25</v>
      </c>
      <c r="N84" s="215" t="s">
        <v>190</v>
      </c>
      <c r="O84" s="196" t="s">
        <v>197</v>
      </c>
      <c r="P84" s="197"/>
      <c r="Q84" s="216" t="s">
        <v>629</v>
      </c>
    </row>
    <row r="85" spans="1:17" s="240" customFormat="1">
      <c r="A85" s="202">
        <v>12</v>
      </c>
      <c r="B85" s="202" t="s">
        <v>477</v>
      </c>
      <c r="C85" s="202" t="s">
        <v>476</v>
      </c>
      <c r="D85" s="202" t="s">
        <v>477</v>
      </c>
      <c r="E85" s="214" t="s">
        <v>189</v>
      </c>
      <c r="F85" s="208">
        <v>215</v>
      </c>
      <c r="G85" s="208">
        <v>194</v>
      </c>
      <c r="H85" s="208">
        <v>158</v>
      </c>
      <c r="I85" s="202">
        <v>62</v>
      </c>
      <c r="J85" s="202">
        <v>121</v>
      </c>
      <c r="K85" s="205">
        <v>1.1850000000000001</v>
      </c>
      <c r="L85" s="206" t="s">
        <v>813</v>
      </c>
      <c r="M85" s="209">
        <v>1781.95</v>
      </c>
      <c r="N85" s="215" t="s">
        <v>190</v>
      </c>
      <c r="O85" s="196" t="s">
        <v>197</v>
      </c>
      <c r="Q85" s="216" t="s">
        <v>629</v>
      </c>
    </row>
    <row r="86" spans="1:17" s="240" customFormat="1">
      <c r="A86" s="202">
        <v>13</v>
      </c>
      <c r="B86" s="202" t="s">
        <v>670</v>
      </c>
      <c r="C86" s="202" t="s">
        <v>690</v>
      </c>
      <c r="D86" s="202" t="s">
        <v>670</v>
      </c>
      <c r="E86" s="214" t="s">
        <v>189</v>
      </c>
      <c r="F86" s="208">
        <v>225</v>
      </c>
      <c r="G86" s="208">
        <v>204</v>
      </c>
      <c r="H86" s="208">
        <v>158</v>
      </c>
      <c r="I86" s="202">
        <v>62</v>
      </c>
      <c r="J86" s="202">
        <v>121</v>
      </c>
      <c r="K86" s="205">
        <v>1.1850000000000001</v>
      </c>
      <c r="L86" s="206" t="s">
        <v>813</v>
      </c>
      <c r="M86" s="209">
        <v>1865.52</v>
      </c>
      <c r="N86" s="215" t="s">
        <v>190</v>
      </c>
      <c r="O86" s="196" t="s">
        <v>197</v>
      </c>
      <c r="P86" s="197"/>
      <c r="Q86" s="216" t="s">
        <v>628</v>
      </c>
    </row>
    <row r="87" spans="1:17" s="240" customFormat="1">
      <c r="A87" s="202">
        <v>14</v>
      </c>
      <c r="B87" s="202" t="s">
        <v>770</v>
      </c>
      <c r="C87" s="202" t="s">
        <v>762</v>
      </c>
      <c r="D87" s="202" t="s">
        <v>770</v>
      </c>
      <c r="E87" s="214" t="s">
        <v>189</v>
      </c>
      <c r="F87" s="208">
        <v>225</v>
      </c>
      <c r="G87" s="208">
        <v>204</v>
      </c>
      <c r="H87" s="208">
        <v>158</v>
      </c>
      <c r="I87" s="202">
        <v>62</v>
      </c>
      <c r="J87" s="202">
        <v>121</v>
      </c>
      <c r="K87" s="205">
        <v>1.1850000000000001</v>
      </c>
      <c r="L87" s="206" t="s">
        <v>813</v>
      </c>
      <c r="M87" s="209">
        <v>1904.86</v>
      </c>
      <c r="N87" s="215" t="s">
        <v>190</v>
      </c>
      <c r="O87" s="196" t="s">
        <v>197</v>
      </c>
      <c r="P87" s="197"/>
      <c r="Q87" s="216" t="s">
        <v>628</v>
      </c>
    </row>
    <row r="88" spans="1:17" s="240" customFormat="1">
      <c r="A88" s="202">
        <v>15</v>
      </c>
      <c r="B88" s="202" t="s">
        <v>771</v>
      </c>
      <c r="C88" s="202" t="s">
        <v>763</v>
      </c>
      <c r="D88" s="202" t="s">
        <v>771</v>
      </c>
      <c r="E88" s="214" t="s">
        <v>189</v>
      </c>
      <c r="F88" s="208">
        <v>225</v>
      </c>
      <c r="G88" s="208">
        <v>204</v>
      </c>
      <c r="H88" s="208">
        <v>158</v>
      </c>
      <c r="I88" s="202">
        <v>62</v>
      </c>
      <c r="J88" s="202">
        <v>121</v>
      </c>
      <c r="K88" s="205">
        <v>1.1850000000000001</v>
      </c>
      <c r="L88" s="206" t="s">
        <v>813</v>
      </c>
      <c r="M88" s="209">
        <v>2293.4499999999998</v>
      </c>
      <c r="N88" s="215" t="s">
        <v>190</v>
      </c>
      <c r="O88" s="196" t="s">
        <v>197</v>
      </c>
      <c r="P88" s="197"/>
      <c r="Q88" s="216" t="s">
        <v>628</v>
      </c>
    </row>
    <row r="89" spans="1:17" s="240" customFormat="1">
      <c r="A89" s="202">
        <v>16</v>
      </c>
      <c r="B89" s="202" t="s">
        <v>772</v>
      </c>
      <c r="C89" s="202" t="s">
        <v>764</v>
      </c>
      <c r="D89" s="202" t="s">
        <v>772</v>
      </c>
      <c r="E89" s="214" t="s">
        <v>189</v>
      </c>
      <c r="F89" s="208">
        <v>225</v>
      </c>
      <c r="G89" s="208">
        <v>204</v>
      </c>
      <c r="H89" s="208">
        <v>158</v>
      </c>
      <c r="I89" s="202">
        <v>62</v>
      </c>
      <c r="J89" s="202">
        <v>121</v>
      </c>
      <c r="K89" s="205">
        <v>1.1850000000000001</v>
      </c>
      <c r="L89" s="206" t="s">
        <v>813</v>
      </c>
      <c r="M89" s="209">
        <v>2295.46</v>
      </c>
      <c r="N89" s="215" t="s">
        <v>190</v>
      </c>
      <c r="O89" s="196" t="s">
        <v>197</v>
      </c>
      <c r="P89" s="197"/>
      <c r="Q89" s="216" t="s">
        <v>628</v>
      </c>
    </row>
    <row r="90" spans="1:17" s="240" customFormat="1">
      <c r="A90" s="202">
        <v>17</v>
      </c>
      <c r="B90" s="202" t="s">
        <v>802</v>
      </c>
      <c r="C90" s="202" t="s">
        <v>799</v>
      </c>
      <c r="D90" s="202" t="s">
        <v>802</v>
      </c>
      <c r="E90" s="214" t="s">
        <v>189</v>
      </c>
      <c r="F90" s="208">
        <v>225</v>
      </c>
      <c r="G90" s="208">
        <v>204</v>
      </c>
      <c r="H90" s="208">
        <v>158</v>
      </c>
      <c r="I90" s="202">
        <v>62</v>
      </c>
      <c r="J90" s="202">
        <v>121</v>
      </c>
      <c r="K90" s="205">
        <v>1.1850000000000001</v>
      </c>
      <c r="L90" s="206" t="s">
        <v>813</v>
      </c>
      <c r="M90" s="209">
        <v>2061.71</v>
      </c>
      <c r="N90" s="215" t="s">
        <v>190</v>
      </c>
      <c r="O90" s="196" t="s">
        <v>197</v>
      </c>
      <c r="P90" s="197"/>
      <c r="Q90" s="216" t="s">
        <v>628</v>
      </c>
    </row>
    <row r="91" spans="1:17" s="240" customFormat="1">
      <c r="A91" s="202">
        <v>18</v>
      </c>
      <c r="B91" s="202" t="s">
        <v>667</v>
      </c>
      <c r="C91" s="202" t="s">
        <v>660</v>
      </c>
      <c r="D91" s="202" t="s">
        <v>667</v>
      </c>
      <c r="E91" s="214" t="s">
        <v>189</v>
      </c>
      <c r="F91" s="208">
        <v>220</v>
      </c>
      <c r="G91" s="208">
        <v>199</v>
      </c>
      <c r="H91" s="208">
        <v>158</v>
      </c>
      <c r="I91" s="202">
        <v>62</v>
      </c>
      <c r="J91" s="202">
        <v>121</v>
      </c>
      <c r="K91" s="205">
        <v>1.1850000000000001</v>
      </c>
      <c r="L91" s="206" t="s">
        <v>813</v>
      </c>
      <c r="M91" s="209">
        <v>1821.39</v>
      </c>
      <c r="N91" s="215" t="s">
        <v>190</v>
      </c>
      <c r="O91" s="196" t="s">
        <v>197</v>
      </c>
      <c r="P91" s="197"/>
      <c r="Q91" s="216" t="s">
        <v>629</v>
      </c>
    </row>
    <row r="92" spans="1:17" s="240" customFormat="1">
      <c r="A92" s="202">
        <v>19</v>
      </c>
      <c r="B92" s="202" t="s">
        <v>669</v>
      </c>
      <c r="C92" s="202" t="s">
        <v>668</v>
      </c>
      <c r="D92" s="202" t="s">
        <v>669</v>
      </c>
      <c r="E92" s="214" t="s">
        <v>189</v>
      </c>
      <c r="F92" s="208">
        <v>220</v>
      </c>
      <c r="G92" s="208">
        <v>199</v>
      </c>
      <c r="H92" s="208">
        <v>158</v>
      </c>
      <c r="I92" s="202">
        <v>62</v>
      </c>
      <c r="J92" s="202">
        <v>121</v>
      </c>
      <c r="K92" s="205">
        <v>1.1850000000000001</v>
      </c>
      <c r="L92" s="206" t="s">
        <v>813</v>
      </c>
      <c r="M92" s="209">
        <v>1999.14</v>
      </c>
      <c r="N92" s="215" t="s">
        <v>190</v>
      </c>
      <c r="O92" s="196" t="s">
        <v>197</v>
      </c>
      <c r="P92" s="197"/>
      <c r="Q92" s="216" t="s">
        <v>628</v>
      </c>
    </row>
    <row r="93" spans="1:17" s="240" customFormat="1">
      <c r="A93" s="202">
        <v>20</v>
      </c>
      <c r="B93" s="202" t="s">
        <v>734</v>
      </c>
      <c r="C93" s="202" t="s">
        <v>747</v>
      </c>
      <c r="D93" s="202" t="s">
        <v>734</v>
      </c>
      <c r="E93" s="214" t="s">
        <v>189</v>
      </c>
      <c r="F93" s="208">
        <v>220</v>
      </c>
      <c r="G93" s="208">
        <v>199</v>
      </c>
      <c r="H93" s="208">
        <v>158</v>
      </c>
      <c r="I93" s="202">
        <v>62</v>
      </c>
      <c r="J93" s="202">
        <v>121</v>
      </c>
      <c r="K93" s="205">
        <v>1.1850000000000001</v>
      </c>
      <c r="L93" s="206" t="s">
        <v>813</v>
      </c>
      <c r="M93" s="209">
        <v>2226.7600000000002</v>
      </c>
      <c r="N93" s="215" t="s">
        <v>190</v>
      </c>
      <c r="O93" s="196" t="s">
        <v>197</v>
      </c>
      <c r="P93" s="197"/>
      <c r="Q93" s="216" t="s">
        <v>629</v>
      </c>
    </row>
    <row r="94" spans="1:17" s="240" customFormat="1">
      <c r="A94" s="202">
        <v>21</v>
      </c>
      <c r="B94" s="202" t="s">
        <v>736</v>
      </c>
      <c r="C94" s="202" t="s">
        <v>749</v>
      </c>
      <c r="D94" s="202" t="s">
        <v>736</v>
      </c>
      <c r="E94" s="214" t="s">
        <v>189</v>
      </c>
      <c r="F94" s="208">
        <v>220</v>
      </c>
      <c r="G94" s="208">
        <v>199</v>
      </c>
      <c r="H94" s="208">
        <v>158</v>
      </c>
      <c r="I94" s="202">
        <v>62</v>
      </c>
      <c r="J94" s="202">
        <v>121</v>
      </c>
      <c r="K94" s="205">
        <v>1.1850000000000001</v>
      </c>
      <c r="L94" s="206" t="s">
        <v>813</v>
      </c>
      <c r="M94" s="209">
        <v>2228.86</v>
      </c>
      <c r="N94" s="215" t="s">
        <v>190</v>
      </c>
      <c r="O94" s="196" t="s">
        <v>197</v>
      </c>
      <c r="Q94" s="216" t="s">
        <v>629</v>
      </c>
    </row>
    <row r="95" spans="1:17" s="240" customFormat="1">
      <c r="A95" s="202">
        <v>22</v>
      </c>
      <c r="B95" s="202" t="s">
        <v>760</v>
      </c>
      <c r="C95" s="202" t="s">
        <v>759</v>
      </c>
      <c r="D95" s="202" t="s">
        <v>760</v>
      </c>
      <c r="E95" s="214" t="s">
        <v>189</v>
      </c>
      <c r="F95" s="208">
        <v>220</v>
      </c>
      <c r="G95" s="208">
        <v>199</v>
      </c>
      <c r="H95" s="208">
        <v>158</v>
      </c>
      <c r="I95" s="202">
        <v>62</v>
      </c>
      <c r="J95" s="202">
        <v>121</v>
      </c>
      <c r="K95" s="205">
        <v>1.1850000000000001</v>
      </c>
      <c r="L95" s="206" t="s">
        <v>813</v>
      </c>
      <c r="M95" s="209">
        <v>1860.92</v>
      </c>
      <c r="N95" s="215" t="s">
        <v>190</v>
      </c>
      <c r="O95" s="196" t="s">
        <v>197</v>
      </c>
      <c r="Q95" s="216" t="s">
        <v>629</v>
      </c>
    </row>
    <row r="96" spans="1:17" s="240" customFormat="1">
      <c r="A96" s="202">
        <v>23</v>
      </c>
      <c r="B96" s="202" t="s">
        <v>739</v>
      </c>
      <c r="C96" s="202" t="s">
        <v>752</v>
      </c>
      <c r="D96" s="202" t="s">
        <v>739</v>
      </c>
      <c r="E96" s="214" t="s">
        <v>189</v>
      </c>
      <c r="F96" s="208">
        <v>220</v>
      </c>
      <c r="G96" s="208">
        <v>199</v>
      </c>
      <c r="H96" s="208">
        <v>158</v>
      </c>
      <c r="I96" s="202">
        <v>62</v>
      </c>
      <c r="J96" s="202">
        <v>121</v>
      </c>
      <c r="K96" s="205">
        <v>1.1850000000000001</v>
      </c>
      <c r="L96" s="206" t="s">
        <v>813</v>
      </c>
      <c r="M96" s="209">
        <v>2166.2800000000002</v>
      </c>
      <c r="N96" s="215" t="s">
        <v>190</v>
      </c>
      <c r="O96" s="196" t="s">
        <v>197</v>
      </c>
      <c r="P96" s="197"/>
      <c r="Q96" s="216" t="s">
        <v>629</v>
      </c>
    </row>
    <row r="97" spans="1:17" s="240" customFormat="1">
      <c r="A97" s="202">
        <v>24</v>
      </c>
      <c r="B97" s="202" t="s">
        <v>741</v>
      </c>
      <c r="C97" s="202" t="s">
        <v>754</v>
      </c>
      <c r="D97" s="202" t="s">
        <v>741</v>
      </c>
      <c r="E97" s="214" t="s">
        <v>189</v>
      </c>
      <c r="F97" s="208">
        <v>220</v>
      </c>
      <c r="G97" s="208">
        <v>199</v>
      </c>
      <c r="H97" s="208">
        <v>158</v>
      </c>
      <c r="I97" s="202">
        <v>62</v>
      </c>
      <c r="J97" s="202">
        <v>121</v>
      </c>
      <c r="K97" s="205">
        <v>1.1850000000000001</v>
      </c>
      <c r="L97" s="206" t="s">
        <v>813</v>
      </c>
      <c r="M97" s="209">
        <v>2121.44</v>
      </c>
      <c r="N97" s="215" t="s">
        <v>190</v>
      </c>
      <c r="O97" s="196" t="s">
        <v>197</v>
      </c>
      <c r="P97" s="197"/>
      <c r="Q97" s="216" t="s">
        <v>629</v>
      </c>
    </row>
    <row r="98" spans="1:17" s="240" customFormat="1">
      <c r="A98" s="202">
        <v>25</v>
      </c>
      <c r="B98" s="202" t="s">
        <v>737</v>
      </c>
      <c r="C98" s="202" t="s">
        <v>750</v>
      </c>
      <c r="D98" s="202" t="s">
        <v>737</v>
      </c>
      <c r="E98" s="214" t="s">
        <v>189</v>
      </c>
      <c r="F98" s="208">
        <v>220</v>
      </c>
      <c r="G98" s="208">
        <v>199</v>
      </c>
      <c r="H98" s="208">
        <v>158</v>
      </c>
      <c r="I98" s="202">
        <v>62</v>
      </c>
      <c r="J98" s="202">
        <v>121</v>
      </c>
      <c r="K98" s="205">
        <v>1.1850000000000001</v>
      </c>
      <c r="L98" s="206" t="s">
        <v>813</v>
      </c>
      <c r="M98" s="209">
        <v>2099.4499999999998</v>
      </c>
      <c r="N98" s="215" t="s">
        <v>190</v>
      </c>
      <c r="O98" s="196" t="s">
        <v>197</v>
      </c>
      <c r="P98" s="197"/>
      <c r="Q98" s="216" t="s">
        <v>629</v>
      </c>
    </row>
    <row r="99" spans="1:17" s="240" customFormat="1">
      <c r="A99" s="202">
        <v>26</v>
      </c>
      <c r="B99" s="202" t="s">
        <v>465</v>
      </c>
      <c r="C99" s="202" t="s">
        <v>464</v>
      </c>
      <c r="D99" s="202" t="s">
        <v>465</v>
      </c>
      <c r="E99" s="214" t="s">
        <v>189</v>
      </c>
      <c r="F99" s="208">
        <v>215</v>
      </c>
      <c r="G99" s="208">
        <v>194</v>
      </c>
      <c r="H99" s="208">
        <v>158</v>
      </c>
      <c r="I99" s="202">
        <v>62</v>
      </c>
      <c r="J99" s="202">
        <v>121</v>
      </c>
      <c r="K99" s="205">
        <v>1.1850000000000001</v>
      </c>
      <c r="L99" s="206" t="s">
        <v>813</v>
      </c>
      <c r="M99" s="209">
        <v>1543.71</v>
      </c>
      <c r="N99" s="215" t="s">
        <v>190</v>
      </c>
      <c r="O99" s="196" t="s">
        <v>197</v>
      </c>
      <c r="P99" s="197"/>
      <c r="Q99" s="216" t="s">
        <v>629</v>
      </c>
    </row>
    <row r="100" spans="1:17" s="240" customFormat="1">
      <c r="A100" s="202">
        <v>27</v>
      </c>
      <c r="B100" s="202" t="s">
        <v>290</v>
      </c>
      <c r="C100" s="202" t="s">
        <v>289</v>
      </c>
      <c r="D100" s="202" t="s">
        <v>290</v>
      </c>
      <c r="E100" s="214" t="s">
        <v>189</v>
      </c>
      <c r="F100" s="208">
        <v>215</v>
      </c>
      <c r="G100" s="208">
        <v>194</v>
      </c>
      <c r="H100" s="208">
        <v>158</v>
      </c>
      <c r="I100" s="202">
        <v>62</v>
      </c>
      <c r="J100" s="202">
        <v>121</v>
      </c>
      <c r="K100" s="205">
        <v>1.1850000000000001</v>
      </c>
      <c r="L100" s="206" t="s">
        <v>813</v>
      </c>
      <c r="M100" s="209">
        <v>1579.4</v>
      </c>
      <c r="N100" s="215" t="s">
        <v>190</v>
      </c>
      <c r="O100" s="196" t="s">
        <v>197</v>
      </c>
      <c r="P100" s="197"/>
      <c r="Q100" s="216" t="s">
        <v>629</v>
      </c>
    </row>
    <row r="101" spans="1:17" s="240" customFormat="1">
      <c r="A101" s="202">
        <v>28</v>
      </c>
      <c r="B101" s="202" t="s">
        <v>556</v>
      </c>
      <c r="C101" s="202" t="s">
        <v>89</v>
      </c>
      <c r="D101" s="202" t="s">
        <v>556</v>
      </c>
      <c r="E101" s="214" t="s">
        <v>189</v>
      </c>
      <c r="F101" s="208">
        <v>215</v>
      </c>
      <c r="G101" s="208">
        <v>194</v>
      </c>
      <c r="H101" s="208">
        <v>158</v>
      </c>
      <c r="I101" s="202">
        <v>62</v>
      </c>
      <c r="J101" s="202">
        <v>121</v>
      </c>
      <c r="K101" s="205">
        <v>1.1850000000000001</v>
      </c>
      <c r="L101" s="206" t="s">
        <v>813</v>
      </c>
      <c r="M101" s="209">
        <v>2008.83</v>
      </c>
      <c r="N101" s="215" t="s">
        <v>190</v>
      </c>
      <c r="O101" s="196" t="s">
        <v>197</v>
      </c>
      <c r="P101" s="197"/>
      <c r="Q101" s="216" t="s">
        <v>629</v>
      </c>
    </row>
    <row r="102" spans="1:17" s="240" customFormat="1">
      <c r="A102" s="202">
        <v>29</v>
      </c>
      <c r="B102" s="202" t="s">
        <v>555</v>
      </c>
      <c r="C102" s="202" t="s">
        <v>90</v>
      </c>
      <c r="D102" s="202" t="s">
        <v>555</v>
      </c>
      <c r="E102" s="214" t="s">
        <v>189</v>
      </c>
      <c r="F102" s="208">
        <v>215</v>
      </c>
      <c r="G102" s="208">
        <v>194</v>
      </c>
      <c r="H102" s="208">
        <v>158</v>
      </c>
      <c r="I102" s="202">
        <v>62</v>
      </c>
      <c r="J102" s="202">
        <v>121</v>
      </c>
      <c r="K102" s="205">
        <v>1.1850000000000001</v>
      </c>
      <c r="L102" s="206" t="s">
        <v>813</v>
      </c>
      <c r="M102" s="209">
        <v>1755.04</v>
      </c>
      <c r="N102" s="215" t="s">
        <v>190</v>
      </c>
      <c r="O102" s="196" t="s">
        <v>197</v>
      </c>
      <c r="P102" s="197"/>
      <c r="Q102" s="216" t="s">
        <v>629</v>
      </c>
    </row>
    <row r="103" spans="1:17" s="240" customFormat="1">
      <c r="A103" s="202">
        <v>30</v>
      </c>
      <c r="B103" s="202" t="s">
        <v>700</v>
      </c>
      <c r="C103" s="202" t="s">
        <v>719</v>
      </c>
      <c r="D103" s="202" t="s">
        <v>700</v>
      </c>
      <c r="E103" s="214" t="s">
        <v>189</v>
      </c>
      <c r="F103" s="208">
        <v>220</v>
      </c>
      <c r="G103" s="208">
        <v>199</v>
      </c>
      <c r="H103" s="208">
        <v>158</v>
      </c>
      <c r="I103" s="202">
        <v>62</v>
      </c>
      <c r="J103" s="202">
        <v>121</v>
      </c>
      <c r="K103" s="205">
        <v>1.1850000000000001</v>
      </c>
      <c r="L103" s="206" t="s">
        <v>813</v>
      </c>
      <c r="M103" s="209">
        <v>1882.98</v>
      </c>
      <c r="N103" s="215" t="s">
        <v>190</v>
      </c>
      <c r="O103" s="196" t="s">
        <v>197</v>
      </c>
      <c r="P103" s="197"/>
      <c r="Q103" s="216" t="s">
        <v>629</v>
      </c>
    </row>
    <row r="104" spans="1:17" s="240" customFormat="1">
      <c r="A104" s="202">
        <v>31</v>
      </c>
      <c r="B104" s="202" t="s">
        <v>785</v>
      </c>
      <c r="C104" s="202" t="s">
        <v>783</v>
      </c>
      <c r="D104" s="202" t="s">
        <v>785</v>
      </c>
      <c r="E104" s="214" t="s">
        <v>189</v>
      </c>
      <c r="F104" s="208">
        <v>220</v>
      </c>
      <c r="G104" s="208">
        <v>194</v>
      </c>
      <c r="H104" s="208">
        <v>158</v>
      </c>
      <c r="I104" s="202">
        <v>62</v>
      </c>
      <c r="J104" s="202">
        <v>121</v>
      </c>
      <c r="K104" s="205">
        <v>1.1850000000000001</v>
      </c>
      <c r="L104" s="206" t="s">
        <v>813</v>
      </c>
      <c r="M104" s="209">
        <v>2310.9699999999998</v>
      </c>
      <c r="N104" s="215" t="s">
        <v>190</v>
      </c>
      <c r="O104" s="196" t="s">
        <v>197</v>
      </c>
      <c r="P104" s="197"/>
      <c r="Q104" s="216" t="s">
        <v>629</v>
      </c>
    </row>
    <row r="105" spans="1:17" s="240" customFormat="1">
      <c r="A105" s="202">
        <v>32</v>
      </c>
      <c r="B105" s="202" t="s">
        <v>786</v>
      </c>
      <c r="C105" s="202" t="s">
        <v>784</v>
      </c>
      <c r="D105" s="202" t="s">
        <v>786</v>
      </c>
      <c r="E105" s="214" t="s">
        <v>189</v>
      </c>
      <c r="F105" s="208">
        <v>220</v>
      </c>
      <c r="G105" s="208">
        <v>199</v>
      </c>
      <c r="H105" s="208">
        <v>158</v>
      </c>
      <c r="I105" s="202">
        <v>62</v>
      </c>
      <c r="J105" s="202">
        <v>121</v>
      </c>
      <c r="K105" s="205">
        <v>1.1850000000000001</v>
      </c>
      <c r="L105" s="206" t="s">
        <v>813</v>
      </c>
      <c r="M105" s="209">
        <v>2057.2600000000002</v>
      </c>
      <c r="N105" s="215" t="s">
        <v>190</v>
      </c>
      <c r="O105" s="196" t="s">
        <v>197</v>
      </c>
      <c r="Q105" s="216" t="s">
        <v>629</v>
      </c>
    </row>
    <row r="106" spans="1:17">
      <c r="A106" s="202"/>
      <c r="B106" s="202"/>
      <c r="C106" s="202"/>
      <c r="D106" s="202"/>
      <c r="E106" s="214" t="s">
        <v>189</v>
      </c>
      <c r="F106" s="208"/>
      <c r="G106" s="208"/>
      <c r="H106" s="208"/>
      <c r="I106" s="202"/>
      <c r="J106" s="202"/>
      <c r="K106" s="205"/>
      <c r="L106" s="206" t="s">
        <v>813</v>
      </c>
      <c r="M106" s="209"/>
      <c r="N106" s="215" t="s">
        <v>190</v>
      </c>
      <c r="O106" s="196" t="s">
        <v>197</v>
      </c>
      <c r="Q106" s="216"/>
    </row>
    <row r="107" spans="1:17">
      <c r="A107" s="202"/>
      <c r="B107" s="202"/>
      <c r="C107" s="202"/>
      <c r="D107" s="202"/>
      <c r="E107" s="214" t="s">
        <v>189</v>
      </c>
      <c r="F107" s="208"/>
      <c r="G107" s="208"/>
      <c r="H107" s="208"/>
      <c r="I107" s="202"/>
      <c r="J107" s="202"/>
      <c r="K107" s="205"/>
      <c r="L107" s="206" t="s">
        <v>813</v>
      </c>
      <c r="M107" s="209"/>
      <c r="N107" s="215" t="s">
        <v>190</v>
      </c>
      <c r="O107" s="196" t="s">
        <v>197</v>
      </c>
      <c r="Q107" s="216"/>
    </row>
    <row r="108" spans="1:17">
      <c r="A108" s="202"/>
      <c r="B108" s="202"/>
      <c r="C108" s="202"/>
      <c r="D108" s="202"/>
      <c r="E108" s="214" t="s">
        <v>189</v>
      </c>
      <c r="F108" s="208"/>
      <c r="G108" s="208"/>
      <c r="H108" s="208"/>
      <c r="I108" s="202"/>
      <c r="J108" s="202"/>
      <c r="K108" s="205"/>
      <c r="L108" s="206" t="s">
        <v>813</v>
      </c>
      <c r="M108" s="209"/>
      <c r="N108" s="215" t="s">
        <v>190</v>
      </c>
      <c r="O108" s="196" t="s">
        <v>197</v>
      </c>
      <c r="P108" s="197"/>
      <c r="Q108" s="216"/>
    </row>
    <row r="109" spans="1:17">
      <c r="A109" s="202"/>
      <c r="B109" s="202"/>
      <c r="C109" s="202"/>
      <c r="D109" s="202"/>
      <c r="E109" s="214" t="s">
        <v>189</v>
      </c>
      <c r="F109" s="208"/>
      <c r="G109" s="208"/>
      <c r="H109" s="208"/>
      <c r="I109" s="202"/>
      <c r="J109" s="202"/>
      <c r="K109" s="205"/>
      <c r="L109" s="206" t="s">
        <v>813</v>
      </c>
      <c r="M109" s="209"/>
      <c r="N109" s="215" t="s">
        <v>190</v>
      </c>
      <c r="O109" s="196" t="s">
        <v>197</v>
      </c>
      <c r="P109" s="197"/>
      <c r="Q109" s="216"/>
    </row>
    <row r="110" spans="1:17">
      <c r="A110" s="202"/>
      <c r="B110" s="202"/>
      <c r="C110" s="202"/>
      <c r="D110" s="202"/>
      <c r="E110" s="214" t="s">
        <v>189</v>
      </c>
      <c r="F110" s="208"/>
      <c r="G110" s="208"/>
      <c r="H110" s="208"/>
      <c r="I110" s="202"/>
      <c r="J110" s="202"/>
      <c r="K110" s="205"/>
      <c r="L110" s="206" t="s">
        <v>813</v>
      </c>
      <c r="M110" s="209"/>
      <c r="N110" s="215" t="s">
        <v>190</v>
      </c>
      <c r="O110" s="196" t="s">
        <v>197</v>
      </c>
      <c r="P110" s="197"/>
      <c r="Q110" s="216"/>
    </row>
    <row r="111" spans="1:17">
      <c r="A111" s="202"/>
      <c r="B111" s="202"/>
      <c r="C111" s="202"/>
      <c r="D111" s="202"/>
      <c r="E111" s="214" t="s">
        <v>189</v>
      </c>
      <c r="F111" s="208"/>
      <c r="G111" s="208"/>
      <c r="H111" s="208"/>
      <c r="I111" s="202"/>
      <c r="J111" s="202"/>
      <c r="K111" s="205"/>
      <c r="L111" s="206" t="s">
        <v>813</v>
      </c>
      <c r="M111" s="209"/>
      <c r="N111" s="215" t="s">
        <v>190</v>
      </c>
      <c r="O111" s="196" t="s">
        <v>197</v>
      </c>
      <c r="P111" s="197"/>
      <c r="Q111" s="216"/>
    </row>
    <row r="112" spans="1:17">
      <c r="A112" s="202"/>
      <c r="B112" s="202"/>
      <c r="C112" s="202"/>
      <c r="D112" s="202"/>
      <c r="E112" s="214" t="s">
        <v>189</v>
      </c>
      <c r="F112" s="208"/>
      <c r="G112" s="208"/>
      <c r="H112" s="208"/>
      <c r="I112" s="202"/>
      <c r="J112" s="202"/>
      <c r="K112" s="205"/>
      <c r="L112" s="206" t="s">
        <v>813</v>
      </c>
      <c r="M112" s="209"/>
      <c r="N112" s="215" t="s">
        <v>190</v>
      </c>
      <c r="O112" s="196" t="s">
        <v>197</v>
      </c>
      <c r="Q112" s="216"/>
    </row>
    <row r="113" spans="1:17">
      <c r="A113" s="202"/>
      <c r="B113" s="202"/>
      <c r="C113" s="202"/>
      <c r="D113" s="202"/>
      <c r="E113" s="214" t="s">
        <v>189</v>
      </c>
      <c r="F113" s="208"/>
      <c r="G113" s="208"/>
      <c r="H113" s="208"/>
      <c r="I113" s="202"/>
      <c r="J113" s="202"/>
      <c r="K113" s="205"/>
      <c r="L113" s="206" t="s">
        <v>813</v>
      </c>
      <c r="M113" s="209"/>
      <c r="N113" s="215" t="s">
        <v>190</v>
      </c>
      <c r="O113" s="196" t="s">
        <v>197</v>
      </c>
      <c r="Q113" s="216"/>
    </row>
    <row r="114" spans="1:17">
      <c r="A114" s="202"/>
      <c r="B114" s="202"/>
      <c r="C114" s="202"/>
      <c r="D114" s="202"/>
      <c r="E114" s="214" t="s">
        <v>189</v>
      </c>
      <c r="F114" s="208"/>
      <c r="G114" s="208"/>
      <c r="H114" s="208"/>
      <c r="I114" s="202"/>
      <c r="J114" s="202"/>
      <c r="K114" s="205"/>
      <c r="L114" s="206" t="s">
        <v>813</v>
      </c>
      <c r="M114" s="209"/>
      <c r="N114" s="215" t="s">
        <v>190</v>
      </c>
      <c r="O114" s="196" t="s">
        <v>197</v>
      </c>
      <c r="P114" s="197"/>
      <c r="Q114" s="216"/>
    </row>
    <row r="115" spans="1:17">
      <c r="A115" s="202"/>
      <c r="B115" s="202"/>
      <c r="C115" s="202"/>
      <c r="D115" s="202"/>
      <c r="E115" s="214" t="s">
        <v>189</v>
      </c>
      <c r="F115" s="208"/>
      <c r="G115" s="208"/>
      <c r="H115" s="208"/>
      <c r="I115" s="202"/>
      <c r="J115" s="202"/>
      <c r="K115" s="205"/>
      <c r="L115" s="206" t="s">
        <v>813</v>
      </c>
      <c r="M115" s="209"/>
      <c r="N115" s="215" t="s">
        <v>190</v>
      </c>
      <c r="O115" s="196" t="s">
        <v>197</v>
      </c>
      <c r="Q115" s="216"/>
    </row>
    <row r="116" spans="1:17" s="240" customFormat="1">
      <c r="A116" s="202">
        <v>1</v>
      </c>
      <c r="B116" s="202" t="s">
        <v>351</v>
      </c>
      <c r="C116" s="202" t="s">
        <v>350</v>
      </c>
      <c r="D116" s="202" t="s">
        <v>351</v>
      </c>
      <c r="E116" s="214" t="s">
        <v>189</v>
      </c>
      <c r="F116" s="208">
        <v>267</v>
      </c>
      <c r="G116" s="208">
        <v>242</v>
      </c>
      <c r="H116" s="208">
        <v>160</v>
      </c>
      <c r="I116" s="202">
        <v>71</v>
      </c>
      <c r="J116" s="202">
        <v>131</v>
      </c>
      <c r="K116" s="205">
        <v>1.488</v>
      </c>
      <c r="L116" s="206" t="s">
        <v>813</v>
      </c>
      <c r="M116" s="209">
        <v>1670.49</v>
      </c>
      <c r="N116" s="215" t="s">
        <v>190</v>
      </c>
      <c r="O116" s="196" t="s">
        <v>197</v>
      </c>
      <c r="P116" s="197"/>
      <c r="Q116" s="216" t="s">
        <v>628</v>
      </c>
    </row>
    <row r="117" spans="1:17" s="240" customFormat="1">
      <c r="A117" s="202">
        <v>2</v>
      </c>
      <c r="B117" s="202" t="s">
        <v>36</v>
      </c>
      <c r="C117" s="202" t="s">
        <v>33</v>
      </c>
      <c r="D117" s="202" t="s">
        <v>36</v>
      </c>
      <c r="E117" s="214" t="s">
        <v>189</v>
      </c>
      <c r="F117" s="208">
        <v>267</v>
      </c>
      <c r="G117" s="208">
        <v>242</v>
      </c>
      <c r="H117" s="208">
        <v>160</v>
      </c>
      <c r="I117" s="202">
        <v>71</v>
      </c>
      <c r="J117" s="202">
        <v>131</v>
      </c>
      <c r="K117" s="205">
        <v>1.488</v>
      </c>
      <c r="L117" s="206" t="s">
        <v>813</v>
      </c>
      <c r="M117" s="209">
        <v>1709.16</v>
      </c>
      <c r="N117" s="215" t="s">
        <v>190</v>
      </c>
      <c r="O117" s="196" t="s">
        <v>197</v>
      </c>
      <c r="Q117" s="216" t="s">
        <v>628</v>
      </c>
    </row>
    <row r="118" spans="1:17" s="240" customFormat="1">
      <c r="A118" s="202">
        <v>3</v>
      </c>
      <c r="B118" s="202" t="s">
        <v>391</v>
      </c>
      <c r="C118" s="202" t="s">
        <v>390</v>
      </c>
      <c r="D118" s="202" t="s">
        <v>391</v>
      </c>
      <c r="E118" s="214" t="s">
        <v>189</v>
      </c>
      <c r="F118" s="208">
        <v>267</v>
      </c>
      <c r="G118" s="208">
        <v>242</v>
      </c>
      <c r="H118" s="208">
        <v>160</v>
      </c>
      <c r="I118" s="202">
        <v>71</v>
      </c>
      <c r="J118" s="202">
        <v>131</v>
      </c>
      <c r="K118" s="205">
        <v>1.488</v>
      </c>
      <c r="L118" s="206" t="s">
        <v>813</v>
      </c>
      <c r="M118" s="209">
        <v>1921.24</v>
      </c>
      <c r="N118" s="215" t="s">
        <v>190</v>
      </c>
      <c r="O118" s="196" t="s">
        <v>197</v>
      </c>
      <c r="P118" s="197"/>
      <c r="Q118" s="216" t="s">
        <v>628</v>
      </c>
    </row>
    <row r="119" spans="1:17" s="240" customFormat="1">
      <c r="A119" s="202">
        <v>4</v>
      </c>
      <c r="B119" s="202" t="s">
        <v>30</v>
      </c>
      <c r="C119" s="202" t="s">
        <v>26</v>
      </c>
      <c r="D119" s="202" t="s">
        <v>30</v>
      </c>
      <c r="E119" s="214" t="s">
        <v>189</v>
      </c>
      <c r="F119" s="208">
        <v>267</v>
      </c>
      <c r="G119" s="208">
        <v>242</v>
      </c>
      <c r="H119" s="208">
        <v>160</v>
      </c>
      <c r="I119" s="202">
        <v>71</v>
      </c>
      <c r="J119" s="202">
        <v>131</v>
      </c>
      <c r="K119" s="205">
        <v>1.488</v>
      </c>
      <c r="L119" s="206" t="s">
        <v>813</v>
      </c>
      <c r="M119" s="209">
        <v>2008.42</v>
      </c>
      <c r="N119" s="215" t="s">
        <v>190</v>
      </c>
      <c r="O119" s="196" t="s">
        <v>197</v>
      </c>
      <c r="P119" s="197"/>
      <c r="Q119" s="216" t="s">
        <v>628</v>
      </c>
    </row>
    <row r="120" spans="1:17" s="240" customFormat="1">
      <c r="A120" s="202">
        <v>5</v>
      </c>
      <c r="B120" s="202" t="s">
        <v>37</v>
      </c>
      <c r="C120" s="202" t="s">
        <v>27</v>
      </c>
      <c r="D120" s="202" t="s">
        <v>37</v>
      </c>
      <c r="E120" s="214" t="s">
        <v>189</v>
      </c>
      <c r="F120" s="208">
        <v>267</v>
      </c>
      <c r="G120" s="208">
        <v>242</v>
      </c>
      <c r="H120" s="208">
        <v>160</v>
      </c>
      <c r="I120" s="202">
        <v>71</v>
      </c>
      <c r="J120" s="202">
        <v>131</v>
      </c>
      <c r="K120" s="205">
        <v>1.488</v>
      </c>
      <c r="L120" s="206" t="s">
        <v>813</v>
      </c>
      <c r="M120" s="209">
        <v>2011.65</v>
      </c>
      <c r="N120" s="215" t="s">
        <v>190</v>
      </c>
      <c r="O120" s="196" t="s">
        <v>197</v>
      </c>
      <c r="P120" s="197"/>
      <c r="Q120" s="216" t="s">
        <v>628</v>
      </c>
    </row>
    <row r="121" spans="1:17" s="240" customFormat="1">
      <c r="A121" s="202">
        <v>6</v>
      </c>
      <c r="B121" s="202" t="s">
        <v>480</v>
      </c>
      <c r="C121" s="202" t="s">
        <v>479</v>
      </c>
      <c r="D121" s="202" t="s">
        <v>480</v>
      </c>
      <c r="E121" s="214" t="s">
        <v>189</v>
      </c>
      <c r="F121" s="208">
        <v>262</v>
      </c>
      <c r="G121" s="208">
        <v>237</v>
      </c>
      <c r="H121" s="208">
        <v>160</v>
      </c>
      <c r="I121" s="202">
        <v>71</v>
      </c>
      <c r="J121" s="202">
        <v>131</v>
      </c>
      <c r="K121" s="205">
        <v>1.488</v>
      </c>
      <c r="L121" s="206" t="s">
        <v>813</v>
      </c>
      <c r="M121" s="209">
        <v>1676.44</v>
      </c>
      <c r="N121" s="215" t="s">
        <v>190</v>
      </c>
      <c r="O121" s="196" t="s">
        <v>197</v>
      </c>
      <c r="P121" s="197"/>
      <c r="Q121" s="216" t="s">
        <v>629</v>
      </c>
    </row>
    <row r="122" spans="1:17" s="240" customFormat="1">
      <c r="A122" s="202">
        <v>7</v>
      </c>
      <c r="B122" s="202" t="s">
        <v>482</v>
      </c>
      <c r="C122" s="202" t="s">
        <v>481</v>
      </c>
      <c r="D122" s="202" t="s">
        <v>482</v>
      </c>
      <c r="E122" s="214" t="s">
        <v>189</v>
      </c>
      <c r="F122" s="208">
        <v>262</v>
      </c>
      <c r="G122" s="208">
        <v>237</v>
      </c>
      <c r="H122" s="208">
        <v>160</v>
      </c>
      <c r="I122" s="202">
        <v>71</v>
      </c>
      <c r="J122" s="202">
        <v>131</v>
      </c>
      <c r="K122" s="205">
        <v>1.488</v>
      </c>
      <c r="L122" s="206" t="s">
        <v>813</v>
      </c>
      <c r="M122" s="209">
        <v>1991.79</v>
      </c>
      <c r="N122" s="215" t="s">
        <v>190</v>
      </c>
      <c r="O122" s="196" t="s">
        <v>197</v>
      </c>
      <c r="P122" s="197"/>
      <c r="Q122" s="216" t="s">
        <v>629</v>
      </c>
    </row>
    <row r="123" spans="1:17" s="240" customFormat="1">
      <c r="A123" s="202">
        <v>8</v>
      </c>
      <c r="B123" s="202" t="s">
        <v>484</v>
      </c>
      <c r="C123" s="202" t="s">
        <v>483</v>
      </c>
      <c r="D123" s="202" t="s">
        <v>484</v>
      </c>
      <c r="E123" s="214" t="s">
        <v>189</v>
      </c>
      <c r="F123" s="208">
        <v>262</v>
      </c>
      <c r="G123" s="208">
        <v>237</v>
      </c>
      <c r="H123" s="208">
        <v>160</v>
      </c>
      <c r="I123" s="202">
        <v>71</v>
      </c>
      <c r="J123" s="202">
        <v>131</v>
      </c>
      <c r="K123" s="205">
        <v>1.488</v>
      </c>
      <c r="L123" s="206" t="s">
        <v>813</v>
      </c>
      <c r="M123" s="209">
        <v>1907.66</v>
      </c>
      <c r="N123" s="215" t="s">
        <v>190</v>
      </c>
      <c r="O123" s="196" t="s">
        <v>197</v>
      </c>
      <c r="P123" s="197"/>
      <c r="Q123" s="216" t="s">
        <v>629</v>
      </c>
    </row>
    <row r="124" spans="1:17" s="240" customFormat="1">
      <c r="A124" s="202">
        <v>9</v>
      </c>
      <c r="B124" s="202" t="s">
        <v>486</v>
      </c>
      <c r="C124" s="202" t="s">
        <v>485</v>
      </c>
      <c r="D124" s="202" t="s">
        <v>486</v>
      </c>
      <c r="E124" s="214" t="s">
        <v>189</v>
      </c>
      <c r="F124" s="208">
        <v>262</v>
      </c>
      <c r="G124" s="208">
        <v>237</v>
      </c>
      <c r="H124" s="208">
        <v>160</v>
      </c>
      <c r="I124" s="202">
        <v>71</v>
      </c>
      <c r="J124" s="202">
        <v>131</v>
      </c>
      <c r="K124" s="205">
        <v>1.488</v>
      </c>
      <c r="L124" s="206" t="s">
        <v>813</v>
      </c>
      <c r="M124" s="209">
        <v>2024.27</v>
      </c>
      <c r="N124" s="215" t="s">
        <v>190</v>
      </c>
      <c r="O124" s="196" t="s">
        <v>197</v>
      </c>
      <c r="P124" s="197"/>
      <c r="Q124" s="216" t="s">
        <v>629</v>
      </c>
    </row>
    <row r="125" spans="1:17" s="240" customFormat="1">
      <c r="A125" s="202">
        <v>10</v>
      </c>
      <c r="B125" s="202" t="s">
        <v>488</v>
      </c>
      <c r="C125" s="202" t="s">
        <v>487</v>
      </c>
      <c r="D125" s="202" t="s">
        <v>488</v>
      </c>
      <c r="E125" s="214" t="s">
        <v>189</v>
      </c>
      <c r="F125" s="208">
        <v>262</v>
      </c>
      <c r="G125" s="208">
        <v>237</v>
      </c>
      <c r="H125" s="208">
        <v>160</v>
      </c>
      <c r="I125" s="202">
        <v>71</v>
      </c>
      <c r="J125" s="202">
        <v>131</v>
      </c>
      <c r="K125" s="205">
        <v>1.488</v>
      </c>
      <c r="L125" s="206" t="s">
        <v>813</v>
      </c>
      <c r="M125" s="209">
        <v>1948.89</v>
      </c>
      <c r="N125" s="215" t="s">
        <v>190</v>
      </c>
      <c r="O125" s="196" t="s">
        <v>197</v>
      </c>
      <c r="P125" s="197"/>
      <c r="Q125" s="216" t="s">
        <v>629</v>
      </c>
    </row>
    <row r="126" spans="1:17" s="240" customFormat="1">
      <c r="A126" s="202">
        <v>11</v>
      </c>
      <c r="B126" s="202" t="s">
        <v>674</v>
      </c>
      <c r="C126" s="202" t="s">
        <v>691</v>
      </c>
      <c r="D126" s="202" t="s">
        <v>674</v>
      </c>
      <c r="E126" s="214" t="s">
        <v>189</v>
      </c>
      <c r="F126" s="208">
        <v>272</v>
      </c>
      <c r="G126" s="208">
        <v>247</v>
      </c>
      <c r="H126" s="208">
        <v>160</v>
      </c>
      <c r="I126" s="202">
        <v>71</v>
      </c>
      <c r="J126" s="202">
        <v>131</v>
      </c>
      <c r="K126" s="205">
        <v>1.488</v>
      </c>
      <c r="L126" s="206" t="s">
        <v>813</v>
      </c>
      <c r="M126" s="209">
        <v>1994.14</v>
      </c>
      <c r="N126" s="215" t="s">
        <v>190</v>
      </c>
      <c r="O126" s="196" t="s">
        <v>197</v>
      </c>
      <c r="P126" s="197"/>
      <c r="Q126" s="216" t="s">
        <v>628</v>
      </c>
    </row>
    <row r="127" spans="1:17" s="240" customFormat="1">
      <c r="A127" s="202">
        <v>12</v>
      </c>
      <c r="B127" s="202" t="s">
        <v>773</v>
      </c>
      <c r="C127" s="202" t="s">
        <v>765</v>
      </c>
      <c r="D127" s="202" t="s">
        <v>773</v>
      </c>
      <c r="E127" s="214" t="s">
        <v>189</v>
      </c>
      <c r="F127" s="208">
        <v>272</v>
      </c>
      <c r="G127" s="208">
        <v>247</v>
      </c>
      <c r="H127" s="208">
        <v>160</v>
      </c>
      <c r="I127" s="202">
        <v>71</v>
      </c>
      <c r="J127" s="202">
        <v>131</v>
      </c>
      <c r="K127" s="205">
        <v>1.488</v>
      </c>
      <c r="L127" s="206" t="s">
        <v>813</v>
      </c>
      <c r="M127" s="209">
        <v>2033.46</v>
      </c>
      <c r="N127" s="215" t="s">
        <v>190</v>
      </c>
      <c r="O127" s="196" t="s">
        <v>197</v>
      </c>
      <c r="P127" s="197"/>
      <c r="Q127" s="216" t="s">
        <v>628</v>
      </c>
    </row>
    <row r="128" spans="1:17" s="240" customFormat="1">
      <c r="A128" s="202">
        <v>13</v>
      </c>
      <c r="B128" s="202" t="s">
        <v>774</v>
      </c>
      <c r="C128" s="202" t="s">
        <v>767</v>
      </c>
      <c r="D128" s="202" t="s">
        <v>774</v>
      </c>
      <c r="E128" s="214" t="s">
        <v>189</v>
      </c>
      <c r="F128" s="208">
        <v>272</v>
      </c>
      <c r="G128" s="208">
        <v>247</v>
      </c>
      <c r="H128" s="208">
        <v>160</v>
      </c>
      <c r="I128" s="202">
        <v>71</v>
      </c>
      <c r="J128" s="202">
        <v>131</v>
      </c>
      <c r="K128" s="205">
        <v>1.488</v>
      </c>
      <c r="L128" s="206" t="s">
        <v>813</v>
      </c>
      <c r="M128" s="209">
        <v>2332.34</v>
      </c>
      <c r="N128" s="215" t="s">
        <v>190</v>
      </c>
      <c r="O128" s="196" t="s">
        <v>197</v>
      </c>
      <c r="P128" s="197"/>
      <c r="Q128" s="216" t="s">
        <v>628</v>
      </c>
    </row>
    <row r="129" spans="1:17" s="240" customFormat="1">
      <c r="A129" s="202">
        <v>14</v>
      </c>
      <c r="B129" s="202" t="s">
        <v>775</v>
      </c>
      <c r="C129" s="202" t="s">
        <v>766</v>
      </c>
      <c r="D129" s="202" t="s">
        <v>775</v>
      </c>
      <c r="E129" s="214" t="s">
        <v>189</v>
      </c>
      <c r="F129" s="208">
        <v>272</v>
      </c>
      <c r="G129" s="208">
        <v>247</v>
      </c>
      <c r="H129" s="208">
        <v>160</v>
      </c>
      <c r="I129" s="202">
        <v>71</v>
      </c>
      <c r="J129" s="202">
        <v>131</v>
      </c>
      <c r="K129" s="205">
        <v>1.488</v>
      </c>
      <c r="L129" s="206" t="s">
        <v>813</v>
      </c>
      <c r="M129" s="209">
        <v>2335.56</v>
      </c>
      <c r="N129" s="215" t="s">
        <v>190</v>
      </c>
      <c r="O129" s="196" t="s">
        <v>197</v>
      </c>
      <c r="P129" s="197"/>
      <c r="Q129" s="216" t="s">
        <v>628</v>
      </c>
    </row>
    <row r="130" spans="1:17" s="240" customFormat="1">
      <c r="A130" s="202">
        <v>15</v>
      </c>
      <c r="B130" s="202" t="s">
        <v>671</v>
      </c>
      <c r="C130" s="202" t="s">
        <v>661</v>
      </c>
      <c r="D130" s="202" t="s">
        <v>671</v>
      </c>
      <c r="E130" s="214" t="s">
        <v>189</v>
      </c>
      <c r="F130" s="208">
        <v>267</v>
      </c>
      <c r="G130" s="208">
        <v>247</v>
      </c>
      <c r="H130" s="208">
        <v>160</v>
      </c>
      <c r="I130" s="202">
        <v>71</v>
      </c>
      <c r="J130" s="202">
        <v>131</v>
      </c>
      <c r="K130" s="205">
        <v>1.488</v>
      </c>
      <c r="L130" s="206" t="s">
        <v>813</v>
      </c>
      <c r="M130" s="209">
        <v>2011.68</v>
      </c>
      <c r="N130" s="215" t="s">
        <v>190</v>
      </c>
      <c r="O130" s="196" t="s">
        <v>197</v>
      </c>
      <c r="P130" s="197"/>
      <c r="Q130" s="216" t="s">
        <v>629</v>
      </c>
    </row>
    <row r="131" spans="1:17" s="235" customFormat="1">
      <c r="A131" s="202">
        <v>16</v>
      </c>
      <c r="B131" s="202" t="s">
        <v>673</v>
      </c>
      <c r="C131" s="202" t="s">
        <v>672</v>
      </c>
      <c r="D131" s="202" t="s">
        <v>673</v>
      </c>
      <c r="E131" s="214" t="s">
        <v>189</v>
      </c>
      <c r="F131" s="208">
        <v>267</v>
      </c>
      <c r="G131" s="208">
        <v>242</v>
      </c>
      <c r="H131" s="208">
        <v>160</v>
      </c>
      <c r="I131" s="202">
        <v>71</v>
      </c>
      <c r="J131" s="202">
        <v>131</v>
      </c>
      <c r="K131" s="205">
        <v>1.488</v>
      </c>
      <c r="L131" s="206" t="s">
        <v>813</v>
      </c>
      <c r="M131" s="209">
        <v>2242.09</v>
      </c>
      <c r="N131" s="215" t="s">
        <v>190</v>
      </c>
      <c r="O131" s="196" t="s">
        <v>197</v>
      </c>
      <c r="P131" s="197"/>
      <c r="Q131" s="216" t="s">
        <v>629</v>
      </c>
    </row>
    <row r="132" spans="1:17" s="235" customFormat="1">
      <c r="A132" s="202">
        <v>17</v>
      </c>
      <c r="B132" s="202" t="s">
        <v>803</v>
      </c>
      <c r="C132" s="202" t="s">
        <v>800</v>
      </c>
      <c r="D132" s="202" t="s">
        <v>803</v>
      </c>
      <c r="E132" s="214" t="s">
        <v>189</v>
      </c>
      <c r="F132" s="208">
        <v>272</v>
      </c>
      <c r="G132" s="208">
        <v>247</v>
      </c>
      <c r="H132" s="208">
        <v>160</v>
      </c>
      <c r="I132" s="202">
        <v>71</v>
      </c>
      <c r="J132" s="202">
        <v>131</v>
      </c>
      <c r="K132" s="205">
        <v>1.488</v>
      </c>
      <c r="L132" s="206" t="s">
        <v>813</v>
      </c>
      <c r="M132" s="209">
        <v>2244.14</v>
      </c>
      <c r="N132" s="215" t="s">
        <v>190</v>
      </c>
      <c r="O132" s="196" t="s">
        <v>197</v>
      </c>
      <c r="P132" s="197"/>
      <c r="Q132" s="216" t="s">
        <v>628</v>
      </c>
    </row>
    <row r="133" spans="1:17" s="235" customFormat="1">
      <c r="A133" s="202">
        <v>18</v>
      </c>
      <c r="B133" s="202" t="s">
        <v>735</v>
      </c>
      <c r="C133" s="202" t="s">
        <v>748</v>
      </c>
      <c r="D133" s="202" t="s">
        <v>735</v>
      </c>
      <c r="E133" s="214" t="s">
        <v>189</v>
      </c>
      <c r="F133" s="208">
        <v>267</v>
      </c>
      <c r="G133" s="208">
        <v>242</v>
      </c>
      <c r="H133" s="208">
        <v>160</v>
      </c>
      <c r="I133" s="202">
        <v>71</v>
      </c>
      <c r="J133" s="202">
        <v>131</v>
      </c>
      <c r="K133" s="205">
        <v>1.488</v>
      </c>
      <c r="L133" s="206" t="s">
        <v>813</v>
      </c>
      <c r="M133" s="209">
        <v>2327.3000000000002</v>
      </c>
      <c r="N133" s="215" t="s">
        <v>190</v>
      </c>
      <c r="O133" s="196" t="s">
        <v>197</v>
      </c>
      <c r="P133" s="197"/>
      <c r="Q133" s="216" t="s">
        <v>629</v>
      </c>
    </row>
    <row r="134" spans="1:17" s="235" customFormat="1">
      <c r="A134" s="202">
        <v>19</v>
      </c>
      <c r="B134" s="202" t="s">
        <v>758</v>
      </c>
      <c r="C134" s="202" t="s">
        <v>757</v>
      </c>
      <c r="D134" s="202" t="s">
        <v>758</v>
      </c>
      <c r="E134" s="214" t="s">
        <v>189</v>
      </c>
      <c r="F134" s="208">
        <v>267</v>
      </c>
      <c r="G134" s="208">
        <v>247</v>
      </c>
      <c r="H134" s="208">
        <v>160</v>
      </c>
      <c r="I134" s="202">
        <v>71</v>
      </c>
      <c r="J134" s="202">
        <v>131</v>
      </c>
      <c r="K134" s="205">
        <v>1.488</v>
      </c>
      <c r="L134" s="206" t="s">
        <v>813</v>
      </c>
      <c r="M134" s="209">
        <v>2051</v>
      </c>
      <c r="N134" s="215" t="s">
        <v>190</v>
      </c>
      <c r="O134" s="196" t="s">
        <v>197</v>
      </c>
      <c r="P134" s="240"/>
      <c r="Q134" s="216" t="s">
        <v>629</v>
      </c>
    </row>
    <row r="135" spans="1:17" s="235" customFormat="1">
      <c r="A135" s="202">
        <v>20</v>
      </c>
      <c r="B135" s="202" t="s">
        <v>740</v>
      </c>
      <c r="C135" s="202" t="s">
        <v>753</v>
      </c>
      <c r="D135" s="202" t="s">
        <v>740</v>
      </c>
      <c r="E135" s="214" t="s">
        <v>189</v>
      </c>
      <c r="F135" s="208">
        <v>267</v>
      </c>
      <c r="G135" s="208">
        <v>242</v>
      </c>
      <c r="H135" s="208">
        <v>160</v>
      </c>
      <c r="I135" s="202">
        <v>71</v>
      </c>
      <c r="J135" s="202">
        <v>131</v>
      </c>
      <c r="K135" s="205">
        <v>1.488</v>
      </c>
      <c r="L135" s="206" t="s">
        <v>813</v>
      </c>
      <c r="M135" s="209">
        <v>2359.7800000000002</v>
      </c>
      <c r="N135" s="215" t="s">
        <v>190</v>
      </c>
      <c r="O135" s="196" t="s">
        <v>197</v>
      </c>
      <c r="P135" s="240"/>
      <c r="Q135" s="216" t="s">
        <v>629</v>
      </c>
    </row>
    <row r="136" spans="1:17" s="235" customFormat="1">
      <c r="A136" s="202">
        <v>21</v>
      </c>
      <c r="B136" s="202" t="s">
        <v>738</v>
      </c>
      <c r="C136" s="202" t="s">
        <v>751</v>
      </c>
      <c r="D136" s="202" t="s">
        <v>738</v>
      </c>
      <c r="E136" s="214" t="s">
        <v>189</v>
      </c>
      <c r="F136" s="208">
        <v>267</v>
      </c>
      <c r="G136" s="208">
        <v>242</v>
      </c>
      <c r="H136" s="208">
        <v>160</v>
      </c>
      <c r="I136" s="202">
        <v>71</v>
      </c>
      <c r="J136" s="202">
        <v>131</v>
      </c>
      <c r="K136" s="205">
        <v>1.488</v>
      </c>
      <c r="L136" s="206" t="s">
        <v>813</v>
      </c>
      <c r="M136" s="209">
        <v>2284.4</v>
      </c>
      <c r="N136" s="215" t="s">
        <v>190</v>
      </c>
      <c r="O136" s="196" t="s">
        <v>197</v>
      </c>
      <c r="P136" s="197"/>
      <c r="Q136" s="216" t="s">
        <v>629</v>
      </c>
    </row>
    <row r="137" spans="1:17" s="235" customFormat="1">
      <c r="A137" s="202">
        <v>22</v>
      </c>
      <c r="B137" s="202" t="s">
        <v>551</v>
      </c>
      <c r="C137" s="202" t="s">
        <v>550</v>
      </c>
      <c r="D137" s="202" t="s">
        <v>551</v>
      </c>
      <c r="E137" s="214" t="s">
        <v>189</v>
      </c>
      <c r="F137" s="208">
        <v>262</v>
      </c>
      <c r="G137" s="208">
        <v>237</v>
      </c>
      <c r="H137" s="208">
        <v>160</v>
      </c>
      <c r="I137" s="202">
        <v>71</v>
      </c>
      <c r="J137" s="202">
        <v>131</v>
      </c>
      <c r="K137" s="205">
        <v>1.488</v>
      </c>
      <c r="L137" s="206" t="s">
        <v>813</v>
      </c>
      <c r="M137" s="209">
        <v>1715.75</v>
      </c>
      <c r="N137" s="215" t="s">
        <v>190</v>
      </c>
      <c r="O137" s="196" t="s">
        <v>197</v>
      </c>
      <c r="P137" s="197"/>
      <c r="Q137" s="216" t="s">
        <v>629</v>
      </c>
    </row>
    <row r="138" spans="1:17" s="235" customFormat="1">
      <c r="A138" s="202">
        <v>23</v>
      </c>
      <c r="B138" s="202" t="s">
        <v>553</v>
      </c>
      <c r="C138" s="202" t="s">
        <v>552</v>
      </c>
      <c r="D138" s="202" t="s">
        <v>553</v>
      </c>
      <c r="E138" s="214" t="s">
        <v>189</v>
      </c>
      <c r="F138" s="208">
        <v>277</v>
      </c>
      <c r="G138" s="208">
        <v>250</v>
      </c>
      <c r="H138" s="208">
        <v>165</v>
      </c>
      <c r="I138" s="202">
        <v>72</v>
      </c>
      <c r="J138" s="202">
        <v>132</v>
      </c>
      <c r="K138" s="205">
        <v>1.5680000000000001</v>
      </c>
      <c r="L138" s="206" t="s">
        <v>813</v>
      </c>
      <c r="M138" s="209">
        <v>1961.05</v>
      </c>
      <c r="N138" s="215" t="s">
        <v>190</v>
      </c>
      <c r="O138" s="196" t="s">
        <v>197</v>
      </c>
      <c r="P138" s="197"/>
      <c r="Q138" s="216" t="s">
        <v>629</v>
      </c>
    </row>
    <row r="139" spans="1:17" s="235" customFormat="1">
      <c r="A139" s="202">
        <v>24</v>
      </c>
      <c r="B139" s="202" t="s">
        <v>797</v>
      </c>
      <c r="C139" s="202" t="s">
        <v>794</v>
      </c>
      <c r="D139" s="202" t="s">
        <v>797</v>
      </c>
      <c r="E139" s="214" t="s">
        <v>189</v>
      </c>
      <c r="F139" s="208">
        <v>277</v>
      </c>
      <c r="G139" s="208">
        <v>250</v>
      </c>
      <c r="H139" s="208">
        <v>165</v>
      </c>
      <c r="I139" s="202">
        <v>72</v>
      </c>
      <c r="J139" s="202">
        <v>132</v>
      </c>
      <c r="K139" s="205">
        <v>1.5680000000000001</v>
      </c>
      <c r="L139" s="206" t="s">
        <v>813</v>
      </c>
      <c r="M139" s="209">
        <v>2313.1</v>
      </c>
      <c r="N139" s="215" t="s">
        <v>190</v>
      </c>
      <c r="O139" s="196" t="s">
        <v>197</v>
      </c>
      <c r="P139" s="197"/>
      <c r="Q139" s="216" t="s">
        <v>629</v>
      </c>
    </row>
    <row r="140" spans="1:17" s="235" customFormat="1">
      <c r="A140" s="202">
        <v>25</v>
      </c>
      <c r="B140" s="202" t="s">
        <v>292</v>
      </c>
      <c r="C140" s="202" t="s">
        <v>291</v>
      </c>
      <c r="D140" s="202" t="s">
        <v>292</v>
      </c>
      <c r="E140" s="214" t="s">
        <v>189</v>
      </c>
      <c r="F140" s="208">
        <v>262</v>
      </c>
      <c r="G140" s="208">
        <v>237</v>
      </c>
      <c r="H140" s="208">
        <v>160</v>
      </c>
      <c r="I140" s="202">
        <v>71</v>
      </c>
      <c r="J140" s="202">
        <v>131</v>
      </c>
      <c r="K140" s="205">
        <v>1.488</v>
      </c>
      <c r="L140" s="206" t="s">
        <v>813</v>
      </c>
      <c r="M140" s="209">
        <v>1753.37</v>
      </c>
      <c r="N140" s="215" t="s">
        <v>190</v>
      </c>
      <c r="O140" s="196" t="s">
        <v>197</v>
      </c>
      <c r="P140" s="197"/>
      <c r="Q140" s="216" t="s">
        <v>629</v>
      </c>
    </row>
    <row r="141" spans="1:17" s="235" customFormat="1">
      <c r="A141" s="202">
        <v>26</v>
      </c>
      <c r="B141" s="202" t="s">
        <v>699</v>
      </c>
      <c r="C141" s="202" t="s">
        <v>720</v>
      </c>
      <c r="D141" s="202" t="s">
        <v>699</v>
      </c>
      <c r="E141" s="214" t="s">
        <v>189</v>
      </c>
      <c r="F141" s="208">
        <v>267</v>
      </c>
      <c r="G141" s="208">
        <v>242</v>
      </c>
      <c r="H141" s="208">
        <v>160</v>
      </c>
      <c r="I141" s="202">
        <v>71</v>
      </c>
      <c r="J141" s="202">
        <v>131</v>
      </c>
      <c r="K141" s="205">
        <v>1.488</v>
      </c>
      <c r="L141" s="206" t="s">
        <v>813</v>
      </c>
      <c r="M141" s="209">
        <v>2074.14</v>
      </c>
      <c r="N141" s="215" t="s">
        <v>190</v>
      </c>
      <c r="O141" s="196" t="s">
        <v>197</v>
      </c>
      <c r="P141" s="197"/>
      <c r="Q141" s="216" t="s">
        <v>629</v>
      </c>
    </row>
    <row r="142" spans="1:17" s="235" customFormat="1">
      <c r="A142" s="202">
        <v>27</v>
      </c>
      <c r="B142" s="202" t="s">
        <v>627</v>
      </c>
      <c r="C142" s="202" t="s">
        <v>624</v>
      </c>
      <c r="D142" s="202" t="s">
        <v>627</v>
      </c>
      <c r="E142" s="214" t="s">
        <v>189</v>
      </c>
      <c r="F142" s="208">
        <v>262</v>
      </c>
      <c r="G142" s="208">
        <v>237</v>
      </c>
      <c r="H142" s="208">
        <v>160</v>
      </c>
      <c r="I142" s="202">
        <v>71</v>
      </c>
      <c r="J142" s="202">
        <v>131</v>
      </c>
      <c r="K142" s="205">
        <v>1.488</v>
      </c>
      <c r="L142" s="206" t="s">
        <v>813</v>
      </c>
      <c r="M142" s="209">
        <v>1742.93</v>
      </c>
      <c r="N142" s="215" t="s">
        <v>190</v>
      </c>
      <c r="O142" s="196" t="s">
        <v>197</v>
      </c>
      <c r="P142" s="240"/>
      <c r="Q142" s="216" t="s">
        <v>629</v>
      </c>
    </row>
    <row r="143" spans="1:17" s="235" customFormat="1">
      <c r="A143" s="202">
        <v>28</v>
      </c>
      <c r="B143" s="202" t="s">
        <v>626</v>
      </c>
      <c r="C143" s="202" t="s">
        <v>625</v>
      </c>
      <c r="D143" s="202" t="s">
        <v>626</v>
      </c>
      <c r="E143" s="214" t="s">
        <v>189</v>
      </c>
      <c r="F143" s="208">
        <v>262</v>
      </c>
      <c r="G143" s="208">
        <v>237</v>
      </c>
      <c r="H143" s="208">
        <v>160</v>
      </c>
      <c r="I143" s="202">
        <v>71</v>
      </c>
      <c r="J143" s="202">
        <v>131</v>
      </c>
      <c r="K143" s="205">
        <v>1.488</v>
      </c>
      <c r="L143" s="206" t="s">
        <v>813</v>
      </c>
      <c r="M143" s="209">
        <v>1742.93</v>
      </c>
      <c r="N143" s="215" t="s">
        <v>190</v>
      </c>
      <c r="O143" s="196" t="s">
        <v>197</v>
      </c>
      <c r="P143" s="240"/>
      <c r="Q143" s="216" t="s">
        <v>629</v>
      </c>
    </row>
    <row r="144" spans="1:17" s="235" customFormat="1">
      <c r="A144" s="202">
        <v>29</v>
      </c>
      <c r="B144" s="202" t="s">
        <v>302</v>
      </c>
      <c r="C144" s="202" t="s">
        <v>301</v>
      </c>
      <c r="D144" s="202" t="s">
        <v>302</v>
      </c>
      <c r="E144" s="214" t="s">
        <v>189</v>
      </c>
      <c r="F144" s="208">
        <v>259</v>
      </c>
      <c r="G144" s="208">
        <v>239</v>
      </c>
      <c r="H144" s="208">
        <v>160</v>
      </c>
      <c r="I144" s="202">
        <v>71</v>
      </c>
      <c r="J144" s="202">
        <v>131</v>
      </c>
      <c r="K144" s="205">
        <v>1.488</v>
      </c>
      <c r="L144" s="206" t="s">
        <v>813</v>
      </c>
      <c r="M144" s="209">
        <v>1922.95</v>
      </c>
      <c r="N144" s="215" t="s">
        <v>190</v>
      </c>
      <c r="O144" s="196" t="s">
        <v>197</v>
      </c>
      <c r="P144" s="197"/>
      <c r="Q144" s="216" t="s">
        <v>629</v>
      </c>
    </row>
    <row r="145" spans="1:17" s="235" customFormat="1">
      <c r="A145" s="202">
        <v>30</v>
      </c>
      <c r="B145" s="202" t="s">
        <v>22</v>
      </c>
      <c r="C145" s="202" t="s">
        <v>21</v>
      </c>
      <c r="D145" s="202" t="s">
        <v>22</v>
      </c>
      <c r="E145" s="214" t="s">
        <v>189</v>
      </c>
      <c r="F145" s="208">
        <v>266</v>
      </c>
      <c r="G145" s="208">
        <v>246</v>
      </c>
      <c r="H145" s="208">
        <v>160</v>
      </c>
      <c r="I145" s="202">
        <v>71</v>
      </c>
      <c r="J145" s="202">
        <v>131</v>
      </c>
      <c r="K145" s="205">
        <v>1.488</v>
      </c>
      <c r="L145" s="206" t="s">
        <v>813</v>
      </c>
      <c r="M145" s="209">
        <v>2237.4299999999998</v>
      </c>
      <c r="N145" s="215" t="s">
        <v>190</v>
      </c>
      <c r="O145" s="196" t="s">
        <v>197</v>
      </c>
      <c r="P145" s="197"/>
      <c r="Q145" s="216" t="s">
        <v>629</v>
      </c>
    </row>
    <row r="146" spans="1:17" s="240" customFormat="1">
      <c r="A146" s="202">
        <v>31</v>
      </c>
      <c r="B146" s="202" t="s">
        <v>239</v>
      </c>
      <c r="C146" s="202" t="s">
        <v>238</v>
      </c>
      <c r="D146" s="202" t="s">
        <v>239</v>
      </c>
      <c r="E146" s="214" t="s">
        <v>189</v>
      </c>
      <c r="F146" s="208">
        <v>266</v>
      </c>
      <c r="G146" s="208">
        <v>246</v>
      </c>
      <c r="H146" s="208">
        <v>160</v>
      </c>
      <c r="I146" s="202">
        <v>71</v>
      </c>
      <c r="J146" s="202">
        <v>131</v>
      </c>
      <c r="K146" s="205">
        <v>1.488</v>
      </c>
      <c r="L146" s="206" t="s">
        <v>813</v>
      </c>
      <c r="M146" s="209">
        <v>2007.44</v>
      </c>
      <c r="N146" s="215" t="s">
        <v>190</v>
      </c>
      <c r="O146" s="196" t="s">
        <v>197</v>
      </c>
      <c r="P146" s="197"/>
      <c r="Q146" s="216" t="s">
        <v>628</v>
      </c>
    </row>
    <row r="147" spans="1:17" s="240" customFormat="1">
      <c r="A147" s="202">
        <v>32</v>
      </c>
      <c r="B147" s="202" t="s">
        <v>241</v>
      </c>
      <c r="C147" s="202" t="s">
        <v>240</v>
      </c>
      <c r="D147" s="202" t="s">
        <v>241</v>
      </c>
      <c r="E147" s="214" t="s">
        <v>189</v>
      </c>
      <c r="F147" s="208">
        <v>266</v>
      </c>
      <c r="G147" s="208">
        <v>246</v>
      </c>
      <c r="H147" s="208">
        <v>160</v>
      </c>
      <c r="I147" s="202">
        <v>71</v>
      </c>
      <c r="J147" s="202">
        <v>131</v>
      </c>
      <c r="K147" s="205">
        <v>1.488</v>
      </c>
      <c r="L147" s="206" t="s">
        <v>813</v>
      </c>
      <c r="M147" s="209">
        <v>2007.44</v>
      </c>
      <c r="N147" s="215" t="s">
        <v>190</v>
      </c>
      <c r="O147" s="196" t="s">
        <v>197</v>
      </c>
      <c r="P147" s="197"/>
      <c r="Q147" s="216" t="s">
        <v>628</v>
      </c>
    </row>
    <row r="148" spans="1:17" s="235" customFormat="1">
      <c r="A148" s="202">
        <v>33</v>
      </c>
      <c r="B148" s="202" t="s">
        <v>685</v>
      </c>
      <c r="C148" s="202" t="s">
        <v>693</v>
      </c>
      <c r="D148" s="202" t="s">
        <v>685</v>
      </c>
      <c r="E148" s="214" t="s">
        <v>189</v>
      </c>
      <c r="F148" s="208">
        <v>276</v>
      </c>
      <c r="G148" s="208">
        <v>256</v>
      </c>
      <c r="H148" s="208">
        <v>160</v>
      </c>
      <c r="I148" s="202">
        <v>71</v>
      </c>
      <c r="J148" s="202">
        <v>131</v>
      </c>
      <c r="K148" s="205">
        <v>1.488</v>
      </c>
      <c r="L148" s="206" t="s">
        <v>813</v>
      </c>
      <c r="M148" s="209">
        <v>2322.35</v>
      </c>
      <c r="N148" s="215" t="s">
        <v>190</v>
      </c>
      <c r="O148" s="196" t="s">
        <v>197</v>
      </c>
      <c r="P148" s="197"/>
      <c r="Q148" s="216" t="s">
        <v>628</v>
      </c>
    </row>
    <row r="149" spans="1:17" s="235" customFormat="1">
      <c r="A149" s="202">
        <v>34</v>
      </c>
      <c r="B149" s="202" t="s">
        <v>684</v>
      </c>
      <c r="C149" s="202" t="s">
        <v>692</v>
      </c>
      <c r="D149" s="202" t="s">
        <v>684</v>
      </c>
      <c r="E149" s="214" t="s">
        <v>189</v>
      </c>
      <c r="F149" s="208">
        <v>276</v>
      </c>
      <c r="G149" s="208">
        <v>256</v>
      </c>
      <c r="H149" s="208">
        <v>160</v>
      </c>
      <c r="I149" s="202">
        <v>71</v>
      </c>
      <c r="J149" s="202">
        <v>131</v>
      </c>
      <c r="K149" s="205">
        <v>1.488</v>
      </c>
      <c r="L149" s="206" t="s">
        <v>813</v>
      </c>
      <c r="M149" s="209">
        <v>2322.35</v>
      </c>
      <c r="N149" s="215" t="s">
        <v>190</v>
      </c>
      <c r="O149" s="196" t="s">
        <v>197</v>
      </c>
      <c r="P149" s="197"/>
      <c r="Q149" s="216" t="s">
        <v>628</v>
      </c>
    </row>
    <row r="150" spans="1:17" s="240" customFormat="1">
      <c r="A150" s="202">
        <v>35</v>
      </c>
      <c r="B150" s="202" t="s">
        <v>811</v>
      </c>
      <c r="C150" s="202" t="s">
        <v>789</v>
      </c>
      <c r="D150" s="202" t="s">
        <v>811</v>
      </c>
      <c r="E150" s="214" t="s">
        <v>189</v>
      </c>
      <c r="F150" s="208">
        <v>276</v>
      </c>
      <c r="G150" s="208">
        <v>256</v>
      </c>
      <c r="H150" s="208">
        <v>160</v>
      </c>
      <c r="I150" s="202">
        <v>71</v>
      </c>
      <c r="J150" s="202">
        <v>131</v>
      </c>
      <c r="K150" s="205">
        <v>1.488</v>
      </c>
      <c r="L150" s="206" t="s">
        <v>813</v>
      </c>
      <c r="M150" s="209">
        <v>2329.5100000000002</v>
      </c>
      <c r="N150" s="215" t="s">
        <v>190</v>
      </c>
      <c r="O150" s="196" t="s">
        <v>197</v>
      </c>
      <c r="Q150" s="216" t="s">
        <v>628</v>
      </c>
    </row>
    <row r="151" spans="1:17" s="235" customFormat="1">
      <c r="A151" s="202">
        <v>36</v>
      </c>
      <c r="B151" s="202" t="s">
        <v>706</v>
      </c>
      <c r="C151" s="202" t="s">
        <v>707</v>
      </c>
      <c r="D151" s="202" t="s">
        <v>706</v>
      </c>
      <c r="E151" s="214" t="s">
        <v>189</v>
      </c>
      <c r="F151" s="208">
        <v>276</v>
      </c>
      <c r="G151" s="208">
        <v>256</v>
      </c>
      <c r="H151" s="208">
        <v>160</v>
      </c>
      <c r="I151" s="202">
        <v>71</v>
      </c>
      <c r="J151" s="202">
        <v>131</v>
      </c>
      <c r="K151" s="205">
        <v>1.488</v>
      </c>
      <c r="L151" s="206" t="s">
        <v>813</v>
      </c>
      <c r="M151" s="209">
        <v>2322.35</v>
      </c>
      <c r="N151" s="215" t="s">
        <v>190</v>
      </c>
      <c r="O151" s="196" t="s">
        <v>197</v>
      </c>
      <c r="P151" s="197"/>
      <c r="Q151" s="216" t="s">
        <v>628</v>
      </c>
    </row>
    <row r="152" spans="1:17" s="235" customFormat="1">
      <c r="A152" s="202">
        <v>37</v>
      </c>
      <c r="B152" s="202" t="s">
        <v>411</v>
      </c>
      <c r="C152" s="202" t="s">
        <v>410</v>
      </c>
      <c r="D152" s="202" t="s">
        <v>411</v>
      </c>
      <c r="E152" s="214" t="s">
        <v>189</v>
      </c>
      <c r="F152" s="208">
        <v>266</v>
      </c>
      <c r="G152" s="208">
        <v>246</v>
      </c>
      <c r="H152" s="208">
        <v>160</v>
      </c>
      <c r="I152" s="202">
        <v>71</v>
      </c>
      <c r="J152" s="202">
        <v>131</v>
      </c>
      <c r="K152" s="205">
        <v>1.488</v>
      </c>
      <c r="L152" s="206" t="s">
        <v>813</v>
      </c>
      <c r="M152" s="209">
        <v>2042.57</v>
      </c>
      <c r="N152" s="215" t="s">
        <v>190</v>
      </c>
      <c r="O152" s="196" t="s">
        <v>197</v>
      </c>
      <c r="P152" s="197"/>
      <c r="Q152" s="216" t="s">
        <v>628</v>
      </c>
    </row>
    <row r="153" spans="1:17" s="235" customFormat="1">
      <c r="A153" s="202">
        <v>38</v>
      </c>
      <c r="B153" s="202" t="s">
        <v>461</v>
      </c>
      <c r="C153" s="202" t="s">
        <v>412</v>
      </c>
      <c r="D153" s="202" t="s">
        <v>461</v>
      </c>
      <c r="E153" s="214" t="s">
        <v>189</v>
      </c>
      <c r="F153" s="208">
        <v>266</v>
      </c>
      <c r="G153" s="208">
        <v>246</v>
      </c>
      <c r="H153" s="208">
        <v>160</v>
      </c>
      <c r="I153" s="202">
        <v>71</v>
      </c>
      <c r="J153" s="202">
        <v>131</v>
      </c>
      <c r="K153" s="205">
        <v>1.488</v>
      </c>
      <c r="L153" s="206" t="s">
        <v>813</v>
      </c>
      <c r="M153" s="209">
        <v>2042.33</v>
      </c>
      <c r="N153" s="215" t="s">
        <v>190</v>
      </c>
      <c r="O153" s="196" t="s">
        <v>197</v>
      </c>
      <c r="P153" s="197"/>
      <c r="Q153" s="216" t="s">
        <v>628</v>
      </c>
    </row>
    <row r="154" spans="1:17" s="235" customFormat="1">
      <c r="A154" s="202">
        <v>39</v>
      </c>
      <c r="B154" s="202" t="s">
        <v>294</v>
      </c>
      <c r="C154" s="202" t="s">
        <v>293</v>
      </c>
      <c r="D154" s="202" t="s">
        <v>294</v>
      </c>
      <c r="E154" s="214" t="s">
        <v>189</v>
      </c>
      <c r="F154" s="208">
        <v>266</v>
      </c>
      <c r="G154" s="208">
        <v>246</v>
      </c>
      <c r="H154" s="208">
        <v>160</v>
      </c>
      <c r="I154" s="202">
        <v>71</v>
      </c>
      <c r="J154" s="202">
        <v>131</v>
      </c>
      <c r="K154" s="205">
        <v>1.488</v>
      </c>
      <c r="L154" s="206" t="s">
        <v>813</v>
      </c>
      <c r="M154" s="209">
        <v>2316.54</v>
      </c>
      <c r="N154" s="215" t="s">
        <v>190</v>
      </c>
      <c r="O154" s="196" t="s">
        <v>197</v>
      </c>
      <c r="P154" s="197"/>
      <c r="Q154" s="216" t="s">
        <v>628</v>
      </c>
    </row>
    <row r="155" spans="1:17" s="235" customFormat="1">
      <c r="A155" s="202">
        <v>40</v>
      </c>
      <c r="B155" s="202" t="s">
        <v>296</v>
      </c>
      <c r="C155" s="202" t="s">
        <v>295</v>
      </c>
      <c r="D155" s="202" t="s">
        <v>296</v>
      </c>
      <c r="E155" s="214" t="s">
        <v>189</v>
      </c>
      <c r="F155" s="208">
        <v>266</v>
      </c>
      <c r="G155" s="208">
        <v>246</v>
      </c>
      <c r="H155" s="208">
        <v>160</v>
      </c>
      <c r="I155" s="202">
        <v>71</v>
      </c>
      <c r="J155" s="202">
        <v>131</v>
      </c>
      <c r="K155" s="205">
        <v>1.488</v>
      </c>
      <c r="L155" s="206" t="s">
        <v>813</v>
      </c>
      <c r="M155" s="209">
        <v>2316.54</v>
      </c>
      <c r="N155" s="215" t="s">
        <v>190</v>
      </c>
      <c r="O155" s="196" t="s">
        <v>197</v>
      </c>
      <c r="P155" s="197"/>
      <c r="Q155" s="216" t="s">
        <v>628</v>
      </c>
    </row>
    <row r="156" spans="1:17" s="235" customFormat="1">
      <c r="A156" s="202">
        <v>41</v>
      </c>
      <c r="B156" s="202" t="s">
        <v>298</v>
      </c>
      <c r="C156" s="202" t="s">
        <v>297</v>
      </c>
      <c r="D156" s="202" t="s">
        <v>298</v>
      </c>
      <c r="E156" s="214" t="s">
        <v>189</v>
      </c>
      <c r="F156" s="208">
        <v>266</v>
      </c>
      <c r="G156" s="208">
        <v>246</v>
      </c>
      <c r="H156" s="208">
        <v>160</v>
      </c>
      <c r="I156" s="202">
        <v>71</v>
      </c>
      <c r="J156" s="202">
        <v>131</v>
      </c>
      <c r="K156" s="205">
        <v>1.488</v>
      </c>
      <c r="L156" s="206" t="s">
        <v>813</v>
      </c>
      <c r="M156" s="209">
        <v>2240.87</v>
      </c>
      <c r="N156" s="215" t="s">
        <v>190</v>
      </c>
      <c r="O156" s="196" t="s">
        <v>197</v>
      </c>
      <c r="P156" s="197"/>
      <c r="Q156" s="216" t="s">
        <v>628</v>
      </c>
    </row>
    <row r="157" spans="1:17" s="235" customFormat="1">
      <c r="A157" s="202">
        <v>42</v>
      </c>
      <c r="B157" s="202" t="s">
        <v>300</v>
      </c>
      <c r="C157" s="202" t="s">
        <v>299</v>
      </c>
      <c r="D157" s="202" t="s">
        <v>300</v>
      </c>
      <c r="E157" s="214" t="s">
        <v>189</v>
      </c>
      <c r="F157" s="208">
        <v>266</v>
      </c>
      <c r="G157" s="208">
        <v>246</v>
      </c>
      <c r="H157" s="208">
        <v>160</v>
      </c>
      <c r="I157" s="202">
        <v>71</v>
      </c>
      <c r="J157" s="202">
        <v>131</v>
      </c>
      <c r="K157" s="205">
        <v>1.488</v>
      </c>
      <c r="L157" s="206" t="s">
        <v>813</v>
      </c>
      <c r="M157" s="209">
        <v>2240.9899999999998</v>
      </c>
      <c r="N157" s="215" t="s">
        <v>190</v>
      </c>
      <c r="O157" s="196" t="s">
        <v>197</v>
      </c>
      <c r="P157" s="197"/>
      <c r="Q157" s="216" t="s">
        <v>628</v>
      </c>
    </row>
    <row r="158" spans="1:17" s="235" customFormat="1">
      <c r="A158" s="202">
        <v>43</v>
      </c>
      <c r="B158" s="202" t="s">
        <v>243</v>
      </c>
      <c r="C158" s="202" t="s">
        <v>242</v>
      </c>
      <c r="D158" s="202" t="s">
        <v>243</v>
      </c>
      <c r="E158" s="214" t="s">
        <v>189</v>
      </c>
      <c r="F158" s="208">
        <v>266</v>
      </c>
      <c r="G158" s="208">
        <v>246</v>
      </c>
      <c r="H158" s="208">
        <v>160</v>
      </c>
      <c r="I158" s="202">
        <v>71</v>
      </c>
      <c r="J158" s="202">
        <v>131</v>
      </c>
      <c r="K158" s="205">
        <v>1.488</v>
      </c>
      <c r="L158" s="206" t="s">
        <v>813</v>
      </c>
      <c r="M158" s="209">
        <v>2382.1799999999998</v>
      </c>
      <c r="N158" s="215" t="s">
        <v>190</v>
      </c>
      <c r="O158" s="196" t="s">
        <v>197</v>
      </c>
      <c r="P158" s="197"/>
      <c r="Q158" s="216" t="s">
        <v>628</v>
      </c>
    </row>
    <row r="159" spans="1:17" s="235" customFormat="1">
      <c r="A159" s="202">
        <v>44</v>
      </c>
      <c r="B159" s="202" t="s">
        <v>245</v>
      </c>
      <c r="C159" s="202" t="s">
        <v>244</v>
      </c>
      <c r="D159" s="202" t="s">
        <v>245</v>
      </c>
      <c r="E159" s="214" t="s">
        <v>189</v>
      </c>
      <c r="F159" s="208">
        <v>266</v>
      </c>
      <c r="G159" s="208">
        <v>246</v>
      </c>
      <c r="H159" s="208">
        <v>160</v>
      </c>
      <c r="I159" s="202">
        <v>71</v>
      </c>
      <c r="J159" s="202">
        <v>131</v>
      </c>
      <c r="K159" s="205">
        <v>1.488</v>
      </c>
      <c r="L159" s="206" t="s">
        <v>813</v>
      </c>
      <c r="M159" s="209">
        <v>2382.1799999999998</v>
      </c>
      <c r="N159" s="215" t="s">
        <v>190</v>
      </c>
      <c r="O159" s="196" t="s">
        <v>197</v>
      </c>
      <c r="P159" s="197"/>
      <c r="Q159" s="216"/>
    </row>
    <row r="160" spans="1:17" s="235" customFormat="1">
      <c r="A160" s="202">
        <v>45</v>
      </c>
      <c r="B160" s="202" t="s">
        <v>827</v>
      </c>
      <c r="C160" s="202" t="s">
        <v>825</v>
      </c>
      <c r="D160" s="202" t="s">
        <v>827</v>
      </c>
      <c r="E160" s="214" t="s">
        <v>189</v>
      </c>
      <c r="F160" s="208">
        <v>276</v>
      </c>
      <c r="G160" s="208">
        <v>256</v>
      </c>
      <c r="H160" s="208">
        <v>160</v>
      </c>
      <c r="I160" s="202">
        <v>71</v>
      </c>
      <c r="J160" s="202">
        <v>131</v>
      </c>
      <c r="K160" s="205">
        <v>1.488</v>
      </c>
      <c r="L160" s="206" t="s">
        <v>813</v>
      </c>
      <c r="M160" s="209">
        <v>2636.23</v>
      </c>
      <c r="N160" s="215" t="s">
        <v>190</v>
      </c>
      <c r="O160" s="196" t="s">
        <v>197</v>
      </c>
      <c r="P160" s="197"/>
      <c r="Q160" s="216" t="s">
        <v>628</v>
      </c>
    </row>
    <row r="161" spans="1:17" s="235" customFormat="1">
      <c r="A161" s="202">
        <v>46</v>
      </c>
      <c r="B161" s="202" t="s">
        <v>829</v>
      </c>
      <c r="C161" s="202" t="s">
        <v>828</v>
      </c>
      <c r="D161" s="202" t="s">
        <v>829</v>
      </c>
      <c r="E161" s="214" t="s">
        <v>189</v>
      </c>
      <c r="F161" s="208">
        <v>276</v>
      </c>
      <c r="G161" s="208">
        <v>256</v>
      </c>
      <c r="H161" s="208">
        <v>160</v>
      </c>
      <c r="I161" s="202">
        <v>71</v>
      </c>
      <c r="J161" s="202">
        <v>131</v>
      </c>
      <c r="K161" s="205">
        <v>1.488</v>
      </c>
      <c r="L161" s="206" t="s">
        <v>813</v>
      </c>
      <c r="M161" s="209">
        <v>2368.41</v>
      </c>
      <c r="N161" s="215" t="s">
        <v>190</v>
      </c>
      <c r="O161" s="196" t="s">
        <v>197</v>
      </c>
      <c r="P161" s="197"/>
      <c r="Q161" s="216" t="s">
        <v>628</v>
      </c>
    </row>
    <row r="162" spans="1:17" s="235" customFormat="1">
      <c r="A162" s="202">
        <v>47</v>
      </c>
      <c r="B162" s="202" t="s">
        <v>835</v>
      </c>
      <c r="C162" s="202" t="s">
        <v>834</v>
      </c>
      <c r="D162" s="202" t="s">
        <v>835</v>
      </c>
      <c r="E162" s="214" t="s">
        <v>189</v>
      </c>
      <c r="F162" s="208">
        <v>276</v>
      </c>
      <c r="G162" s="208">
        <v>256</v>
      </c>
      <c r="H162" s="208">
        <v>160</v>
      </c>
      <c r="I162" s="202">
        <v>71</v>
      </c>
      <c r="J162" s="202">
        <v>131</v>
      </c>
      <c r="K162" s="205">
        <v>1.488</v>
      </c>
      <c r="L162" s="206" t="s">
        <v>813</v>
      </c>
      <c r="M162" s="209">
        <v>2638.89</v>
      </c>
      <c r="N162" s="215" t="s">
        <v>190</v>
      </c>
      <c r="O162" s="196" t="s">
        <v>197</v>
      </c>
      <c r="P162" s="197"/>
      <c r="Q162" s="216" t="s">
        <v>628</v>
      </c>
    </row>
    <row r="163" spans="1:17" s="235" customFormat="1">
      <c r="A163" s="202"/>
      <c r="B163" s="202"/>
      <c r="C163" s="202"/>
      <c r="D163" s="202"/>
      <c r="E163" s="214" t="s">
        <v>189</v>
      </c>
      <c r="F163" s="208"/>
      <c r="G163" s="208"/>
      <c r="H163" s="208"/>
      <c r="I163" s="202"/>
      <c r="J163" s="202"/>
      <c r="K163" s="205"/>
      <c r="L163" s="206" t="s">
        <v>813</v>
      </c>
      <c r="M163" s="209"/>
      <c r="N163" s="215" t="s">
        <v>190</v>
      </c>
      <c r="O163" s="196" t="s">
        <v>197</v>
      </c>
      <c r="P163" s="197"/>
      <c r="Q163" s="216"/>
    </row>
    <row r="164" spans="1:17" s="235" customFormat="1">
      <c r="A164" s="202"/>
      <c r="B164" s="202"/>
      <c r="C164" s="202"/>
      <c r="D164" s="202"/>
      <c r="E164" s="214" t="s">
        <v>189</v>
      </c>
      <c r="F164" s="208"/>
      <c r="G164" s="208"/>
      <c r="H164" s="208"/>
      <c r="I164" s="202"/>
      <c r="J164" s="202"/>
      <c r="K164" s="205"/>
      <c r="L164" s="206" t="s">
        <v>813</v>
      </c>
      <c r="M164" s="209"/>
      <c r="N164" s="215" t="s">
        <v>190</v>
      </c>
      <c r="O164" s="196" t="s">
        <v>197</v>
      </c>
      <c r="P164" s="197"/>
      <c r="Q164" s="216"/>
    </row>
    <row r="165" spans="1:17" s="235" customFormat="1">
      <c r="A165" s="202">
        <v>1</v>
      </c>
      <c r="B165" s="202" t="s">
        <v>339</v>
      </c>
      <c r="C165" s="202" t="s">
        <v>338</v>
      </c>
      <c r="D165" s="202" t="s">
        <v>339</v>
      </c>
      <c r="E165" s="214" t="s">
        <v>189</v>
      </c>
      <c r="F165" s="208">
        <v>260</v>
      </c>
      <c r="G165" s="208">
        <v>235</v>
      </c>
      <c r="H165" s="208">
        <v>162</v>
      </c>
      <c r="I165" s="202">
        <v>70</v>
      </c>
      <c r="J165" s="202">
        <v>124</v>
      </c>
      <c r="K165" s="205">
        <v>1.407</v>
      </c>
      <c r="L165" s="206" t="s">
        <v>813</v>
      </c>
      <c r="M165" s="209">
        <v>1857.91</v>
      </c>
      <c r="N165" s="215" t="s">
        <v>190</v>
      </c>
      <c r="O165" s="196" t="s">
        <v>197</v>
      </c>
      <c r="P165" s="197"/>
      <c r="Q165" s="216" t="s">
        <v>628</v>
      </c>
    </row>
    <row r="166" spans="1:17" s="235" customFormat="1">
      <c r="A166" s="202">
        <v>2</v>
      </c>
      <c r="B166" s="202" t="s">
        <v>341</v>
      </c>
      <c r="C166" s="202" t="s">
        <v>340</v>
      </c>
      <c r="D166" s="202" t="s">
        <v>341</v>
      </c>
      <c r="E166" s="214" t="s">
        <v>189</v>
      </c>
      <c r="F166" s="208">
        <v>260</v>
      </c>
      <c r="G166" s="208">
        <v>235</v>
      </c>
      <c r="H166" s="208">
        <v>162</v>
      </c>
      <c r="I166" s="202">
        <v>70</v>
      </c>
      <c r="J166" s="202">
        <v>124</v>
      </c>
      <c r="K166" s="205">
        <v>1.407</v>
      </c>
      <c r="L166" s="206" t="s">
        <v>813</v>
      </c>
      <c r="M166" s="209">
        <v>2271.86</v>
      </c>
      <c r="N166" s="215" t="s">
        <v>190</v>
      </c>
      <c r="O166" s="196" t="s">
        <v>197</v>
      </c>
      <c r="P166" s="197"/>
      <c r="Q166" s="216" t="s">
        <v>628</v>
      </c>
    </row>
    <row r="167" spans="1:17" s="235" customFormat="1">
      <c r="A167" s="202">
        <v>3</v>
      </c>
      <c r="B167" s="202" t="s">
        <v>343</v>
      </c>
      <c r="C167" s="202" t="s">
        <v>342</v>
      </c>
      <c r="D167" s="202" t="s">
        <v>343</v>
      </c>
      <c r="E167" s="214" t="s">
        <v>189</v>
      </c>
      <c r="F167" s="208">
        <v>260</v>
      </c>
      <c r="G167" s="208">
        <v>235</v>
      </c>
      <c r="H167" s="208">
        <v>162</v>
      </c>
      <c r="I167" s="202">
        <v>70</v>
      </c>
      <c r="J167" s="202">
        <v>124</v>
      </c>
      <c r="K167" s="205">
        <v>1.407</v>
      </c>
      <c r="L167" s="206" t="s">
        <v>813</v>
      </c>
      <c r="M167" s="209">
        <v>2027.82</v>
      </c>
      <c r="N167" s="215" t="s">
        <v>190</v>
      </c>
      <c r="O167" s="196" t="s">
        <v>197</v>
      </c>
      <c r="P167" s="197"/>
      <c r="Q167" s="216" t="s">
        <v>628</v>
      </c>
    </row>
    <row r="168" spans="1:17" s="235" customFormat="1">
      <c r="A168" s="202">
        <v>4</v>
      </c>
      <c r="B168" s="202" t="s">
        <v>279</v>
      </c>
      <c r="C168" s="202" t="s">
        <v>278</v>
      </c>
      <c r="D168" s="202" t="s">
        <v>279</v>
      </c>
      <c r="E168" s="214" t="s">
        <v>189</v>
      </c>
      <c r="F168" s="208">
        <v>238</v>
      </c>
      <c r="G168" s="208">
        <v>216</v>
      </c>
      <c r="H168" s="208">
        <v>163</v>
      </c>
      <c r="I168" s="202">
        <v>65</v>
      </c>
      <c r="J168" s="202">
        <v>124</v>
      </c>
      <c r="K168" s="205">
        <v>1.3140000000000001</v>
      </c>
      <c r="L168" s="206" t="s">
        <v>813</v>
      </c>
      <c r="M168" s="209">
        <v>1762.09</v>
      </c>
      <c r="N168" s="215" t="s">
        <v>190</v>
      </c>
      <c r="O168" s="196" t="s">
        <v>197</v>
      </c>
      <c r="P168" s="197"/>
      <c r="Q168" s="216" t="s">
        <v>629</v>
      </c>
    </row>
    <row r="169" spans="1:17" s="235" customFormat="1">
      <c r="A169" s="202">
        <v>5</v>
      </c>
      <c r="B169" s="202" t="s">
        <v>281</v>
      </c>
      <c r="C169" s="202" t="s">
        <v>280</v>
      </c>
      <c r="D169" s="202" t="s">
        <v>281</v>
      </c>
      <c r="E169" s="214" t="s">
        <v>189</v>
      </c>
      <c r="F169" s="208">
        <v>238</v>
      </c>
      <c r="G169" s="208">
        <v>216</v>
      </c>
      <c r="H169" s="208">
        <v>163</v>
      </c>
      <c r="I169" s="202">
        <v>65</v>
      </c>
      <c r="J169" s="202">
        <v>124</v>
      </c>
      <c r="K169" s="205">
        <v>1.3140000000000001</v>
      </c>
      <c r="L169" s="206" t="s">
        <v>813</v>
      </c>
      <c r="M169" s="209">
        <v>1810.62</v>
      </c>
      <c r="N169" s="215" t="s">
        <v>190</v>
      </c>
      <c r="O169" s="196" t="s">
        <v>197</v>
      </c>
      <c r="P169" s="240"/>
      <c r="Q169" s="216" t="s">
        <v>629</v>
      </c>
    </row>
    <row r="170" spans="1:17" s="235" customFormat="1">
      <c r="A170" s="202">
        <v>6</v>
      </c>
      <c r="B170" s="202" t="s">
        <v>715</v>
      </c>
      <c r="C170" s="202" t="s">
        <v>711</v>
      </c>
      <c r="D170" s="202" t="s">
        <v>715</v>
      </c>
      <c r="E170" s="214" t="s">
        <v>189</v>
      </c>
      <c r="F170" s="208">
        <v>238</v>
      </c>
      <c r="G170" s="208">
        <v>216</v>
      </c>
      <c r="H170" s="208">
        <v>163</v>
      </c>
      <c r="I170" s="202">
        <v>65</v>
      </c>
      <c r="J170" s="202">
        <v>124</v>
      </c>
      <c r="K170" s="205">
        <v>1.3140000000000001</v>
      </c>
      <c r="L170" s="206" t="s">
        <v>813</v>
      </c>
      <c r="M170" s="209">
        <v>1763.16</v>
      </c>
      <c r="N170" s="215" t="s">
        <v>190</v>
      </c>
      <c r="O170" s="196" t="s">
        <v>197</v>
      </c>
      <c r="P170" s="240"/>
      <c r="Q170" s="216" t="s">
        <v>629</v>
      </c>
    </row>
    <row r="171" spans="1:17" s="235" customFormat="1">
      <c r="A171" s="202">
        <v>7</v>
      </c>
      <c r="B171" s="202" t="s">
        <v>716</v>
      </c>
      <c r="C171" s="202" t="s">
        <v>712</v>
      </c>
      <c r="D171" s="202" t="s">
        <v>716</v>
      </c>
      <c r="E171" s="214" t="s">
        <v>189</v>
      </c>
      <c r="F171" s="208">
        <v>238</v>
      </c>
      <c r="G171" s="208">
        <v>216</v>
      </c>
      <c r="H171" s="208">
        <v>163</v>
      </c>
      <c r="I171" s="202">
        <v>65</v>
      </c>
      <c r="J171" s="202">
        <v>124</v>
      </c>
      <c r="K171" s="205">
        <v>1.3140000000000001</v>
      </c>
      <c r="L171" s="206" t="s">
        <v>813</v>
      </c>
      <c r="M171" s="209">
        <v>1763.16</v>
      </c>
      <c r="N171" s="215" t="s">
        <v>190</v>
      </c>
      <c r="O171" s="196" t="s">
        <v>197</v>
      </c>
      <c r="P171" s="240"/>
      <c r="Q171" s="216" t="s">
        <v>629</v>
      </c>
    </row>
    <row r="172" spans="1:17" s="235" customFormat="1">
      <c r="A172" s="202">
        <v>8</v>
      </c>
      <c r="B172" s="202" t="s">
        <v>283</v>
      </c>
      <c r="C172" s="202" t="s">
        <v>282</v>
      </c>
      <c r="D172" s="202" t="s">
        <v>283</v>
      </c>
      <c r="E172" s="214" t="s">
        <v>189</v>
      </c>
      <c r="F172" s="208">
        <v>238</v>
      </c>
      <c r="G172" s="208">
        <v>216</v>
      </c>
      <c r="H172" s="208">
        <v>163</v>
      </c>
      <c r="I172" s="202">
        <v>65</v>
      </c>
      <c r="J172" s="202">
        <v>124</v>
      </c>
      <c r="K172" s="205">
        <v>1.3140000000000001</v>
      </c>
      <c r="L172" s="206" t="s">
        <v>813</v>
      </c>
      <c r="M172" s="209">
        <v>1936.91</v>
      </c>
      <c r="N172" s="215" t="s">
        <v>190</v>
      </c>
      <c r="O172" s="196" t="s">
        <v>197</v>
      </c>
      <c r="P172" s="240"/>
      <c r="Q172" s="216" t="s">
        <v>629</v>
      </c>
    </row>
    <row r="173" spans="1:17" s="235" customFormat="1">
      <c r="A173" s="202">
        <v>9</v>
      </c>
      <c r="B173" s="202" t="s">
        <v>271</v>
      </c>
      <c r="C173" s="202" t="s">
        <v>270</v>
      </c>
      <c r="D173" s="202" t="s">
        <v>271</v>
      </c>
      <c r="E173" s="214" t="s">
        <v>189</v>
      </c>
      <c r="F173" s="208">
        <v>254</v>
      </c>
      <c r="G173" s="208">
        <v>229</v>
      </c>
      <c r="H173" s="208">
        <v>163</v>
      </c>
      <c r="I173" s="202">
        <v>70</v>
      </c>
      <c r="J173" s="202">
        <v>130</v>
      </c>
      <c r="K173" s="205">
        <v>1.484</v>
      </c>
      <c r="L173" s="206" t="s">
        <v>813</v>
      </c>
      <c r="M173" s="209">
        <v>1932.62</v>
      </c>
      <c r="N173" s="215" t="s">
        <v>190</v>
      </c>
      <c r="O173" s="196" t="s">
        <v>197</v>
      </c>
      <c r="P173" s="197"/>
      <c r="Q173" s="216" t="s">
        <v>629</v>
      </c>
    </row>
    <row r="174" spans="1:17" s="235" customFormat="1">
      <c r="A174" s="202">
        <v>10</v>
      </c>
      <c r="B174" s="202" t="s">
        <v>273</v>
      </c>
      <c r="C174" s="202" t="s">
        <v>272</v>
      </c>
      <c r="D174" s="202" t="s">
        <v>273</v>
      </c>
      <c r="E174" s="214" t="s">
        <v>189</v>
      </c>
      <c r="F174" s="208">
        <v>254</v>
      </c>
      <c r="G174" s="208">
        <v>229</v>
      </c>
      <c r="H174" s="208">
        <v>163</v>
      </c>
      <c r="I174" s="202">
        <v>70</v>
      </c>
      <c r="J174" s="202">
        <v>130</v>
      </c>
      <c r="K174" s="205">
        <v>1.484</v>
      </c>
      <c r="L174" s="206" t="s">
        <v>813</v>
      </c>
      <c r="M174" s="209">
        <v>1981.59</v>
      </c>
      <c r="N174" s="215" t="s">
        <v>190</v>
      </c>
      <c r="O174" s="196" t="s">
        <v>197</v>
      </c>
      <c r="P174" s="197"/>
      <c r="Q174" s="216" t="s">
        <v>629</v>
      </c>
    </row>
    <row r="175" spans="1:17" s="240" customFormat="1">
      <c r="A175" s="202">
        <v>11</v>
      </c>
      <c r="B175" s="202" t="s">
        <v>717</v>
      </c>
      <c r="C175" s="202" t="s">
        <v>713</v>
      </c>
      <c r="D175" s="202" t="s">
        <v>717</v>
      </c>
      <c r="E175" s="214" t="s">
        <v>189</v>
      </c>
      <c r="F175" s="208">
        <v>254</v>
      </c>
      <c r="G175" s="208">
        <v>229</v>
      </c>
      <c r="H175" s="208">
        <v>163</v>
      </c>
      <c r="I175" s="202">
        <v>70</v>
      </c>
      <c r="J175" s="202">
        <v>130</v>
      </c>
      <c r="K175" s="205">
        <v>1.484</v>
      </c>
      <c r="L175" s="206" t="s">
        <v>813</v>
      </c>
      <c r="M175" s="209">
        <v>1911.01</v>
      </c>
      <c r="N175" s="215" t="s">
        <v>190</v>
      </c>
      <c r="O175" s="196" t="s">
        <v>197</v>
      </c>
      <c r="P175" s="197"/>
      <c r="Q175" s="216" t="s">
        <v>629</v>
      </c>
    </row>
    <row r="176" spans="1:17" s="240" customFormat="1">
      <c r="A176" s="202">
        <v>12</v>
      </c>
      <c r="B176" s="202" t="s">
        <v>718</v>
      </c>
      <c r="C176" s="202" t="s">
        <v>714</v>
      </c>
      <c r="D176" s="202" t="s">
        <v>718</v>
      </c>
      <c r="E176" s="214" t="s">
        <v>189</v>
      </c>
      <c r="F176" s="208">
        <v>254</v>
      </c>
      <c r="G176" s="208">
        <v>229</v>
      </c>
      <c r="H176" s="208">
        <v>163</v>
      </c>
      <c r="I176" s="202">
        <v>70</v>
      </c>
      <c r="J176" s="202">
        <v>130</v>
      </c>
      <c r="K176" s="205">
        <v>1.484</v>
      </c>
      <c r="L176" s="206" t="s">
        <v>813</v>
      </c>
      <c r="M176" s="209">
        <v>1911.01</v>
      </c>
      <c r="N176" s="215" t="s">
        <v>190</v>
      </c>
      <c r="O176" s="196" t="s">
        <v>197</v>
      </c>
      <c r="P176" s="197"/>
      <c r="Q176" s="216" t="s">
        <v>629</v>
      </c>
    </row>
    <row r="177" spans="1:17" s="240" customFormat="1">
      <c r="A177" s="202">
        <v>13</v>
      </c>
      <c r="B177" s="202" t="s">
        <v>275</v>
      </c>
      <c r="C177" s="202" t="s">
        <v>274</v>
      </c>
      <c r="D177" s="202" t="s">
        <v>275</v>
      </c>
      <c r="E177" s="214" t="s">
        <v>189</v>
      </c>
      <c r="F177" s="208">
        <v>254</v>
      </c>
      <c r="G177" s="208">
        <v>229</v>
      </c>
      <c r="H177" s="208">
        <v>163</v>
      </c>
      <c r="I177" s="202">
        <v>70</v>
      </c>
      <c r="J177" s="202">
        <v>130</v>
      </c>
      <c r="K177" s="205">
        <v>1.484</v>
      </c>
      <c r="L177" s="206" t="s">
        <v>813</v>
      </c>
      <c r="M177" s="209">
        <v>2119.6799999999998</v>
      </c>
      <c r="N177" s="215" t="s">
        <v>190</v>
      </c>
      <c r="O177" s="196" t="s">
        <v>197</v>
      </c>
      <c r="P177" s="197"/>
      <c r="Q177" s="216" t="s">
        <v>629</v>
      </c>
    </row>
    <row r="178" spans="1:17" s="240" customFormat="1">
      <c r="A178" s="202">
        <v>14</v>
      </c>
      <c r="B178" s="202" t="s">
        <v>308</v>
      </c>
      <c r="C178" s="202" t="s">
        <v>307</v>
      </c>
      <c r="D178" s="202" t="s">
        <v>308</v>
      </c>
      <c r="E178" s="214" t="s">
        <v>189</v>
      </c>
      <c r="F178" s="208">
        <v>254</v>
      </c>
      <c r="G178" s="208">
        <v>229</v>
      </c>
      <c r="H178" s="208">
        <v>163</v>
      </c>
      <c r="I178" s="202">
        <v>70</v>
      </c>
      <c r="J178" s="202">
        <v>130</v>
      </c>
      <c r="K178" s="205">
        <v>1.484</v>
      </c>
      <c r="L178" s="206" t="s">
        <v>813</v>
      </c>
      <c r="M178" s="209">
        <v>1971.94</v>
      </c>
      <c r="N178" s="215" t="s">
        <v>190</v>
      </c>
      <c r="O178" s="196" t="s">
        <v>197</v>
      </c>
      <c r="P178" s="197"/>
      <c r="Q178" s="216" t="s">
        <v>629</v>
      </c>
    </row>
    <row r="179" spans="1:17" s="235" customFormat="1">
      <c r="A179" s="202">
        <v>15</v>
      </c>
      <c r="B179" s="202" t="s">
        <v>725</v>
      </c>
      <c r="C179" s="202" t="s">
        <v>724</v>
      </c>
      <c r="D179" s="202" t="s">
        <v>725</v>
      </c>
      <c r="E179" s="214" t="s">
        <v>189</v>
      </c>
      <c r="F179" s="208">
        <v>259</v>
      </c>
      <c r="G179" s="208">
        <v>234</v>
      </c>
      <c r="H179" s="208">
        <v>163</v>
      </c>
      <c r="I179" s="202">
        <v>70</v>
      </c>
      <c r="J179" s="202">
        <v>130</v>
      </c>
      <c r="K179" s="205">
        <v>1.484</v>
      </c>
      <c r="L179" s="206" t="s">
        <v>813</v>
      </c>
      <c r="M179" s="209">
        <v>2325.4699999999998</v>
      </c>
      <c r="N179" s="215" t="s">
        <v>190</v>
      </c>
      <c r="O179" s="196" t="s">
        <v>197</v>
      </c>
      <c r="P179" s="197"/>
      <c r="Q179" s="216" t="s">
        <v>629</v>
      </c>
    </row>
    <row r="180" spans="1:17" s="240" customFormat="1">
      <c r="A180" s="202">
        <v>16</v>
      </c>
      <c r="B180" s="202" t="s">
        <v>285</v>
      </c>
      <c r="C180" s="202" t="s">
        <v>284</v>
      </c>
      <c r="D180" s="202" t="s">
        <v>285</v>
      </c>
      <c r="E180" s="214" t="s">
        <v>189</v>
      </c>
      <c r="F180" s="208">
        <v>238</v>
      </c>
      <c r="G180" s="208">
        <v>216</v>
      </c>
      <c r="H180" s="208">
        <v>163</v>
      </c>
      <c r="I180" s="202">
        <v>65</v>
      </c>
      <c r="J180" s="202">
        <v>124</v>
      </c>
      <c r="K180" s="205">
        <v>1.3140000000000001</v>
      </c>
      <c r="L180" s="206" t="s">
        <v>813</v>
      </c>
      <c r="M180" s="209">
        <v>1982.09</v>
      </c>
      <c r="N180" s="215" t="s">
        <v>190</v>
      </c>
      <c r="O180" s="196" t="s">
        <v>197</v>
      </c>
      <c r="P180" s="197"/>
      <c r="Q180" s="216" t="s">
        <v>629</v>
      </c>
    </row>
    <row r="181" spans="1:17" s="240" customFormat="1">
      <c r="A181" s="202">
        <v>17</v>
      </c>
      <c r="B181" s="202" t="s">
        <v>277</v>
      </c>
      <c r="C181" s="202" t="s">
        <v>276</v>
      </c>
      <c r="D181" s="202" t="s">
        <v>277</v>
      </c>
      <c r="E181" s="214" t="s">
        <v>189</v>
      </c>
      <c r="F181" s="208">
        <v>254</v>
      </c>
      <c r="G181" s="208">
        <v>229</v>
      </c>
      <c r="H181" s="208">
        <v>163</v>
      </c>
      <c r="I181" s="202">
        <v>70</v>
      </c>
      <c r="J181" s="202">
        <v>130</v>
      </c>
      <c r="K181" s="205">
        <v>1.484</v>
      </c>
      <c r="L181" s="206" t="s">
        <v>813</v>
      </c>
      <c r="M181" s="209">
        <v>2168.64</v>
      </c>
      <c r="N181" s="215" t="s">
        <v>190</v>
      </c>
      <c r="O181" s="196" t="s">
        <v>197</v>
      </c>
      <c r="P181" s="197"/>
      <c r="Q181" s="216" t="s">
        <v>629</v>
      </c>
    </row>
    <row r="182" spans="1:17" s="240" customFormat="1">
      <c r="A182" s="202">
        <v>18</v>
      </c>
      <c r="B182" s="202" t="s">
        <v>680</v>
      </c>
      <c r="C182" s="202" t="s">
        <v>676</v>
      </c>
      <c r="D182" s="202" t="s">
        <v>680</v>
      </c>
      <c r="E182" s="214" t="s">
        <v>189</v>
      </c>
      <c r="F182" s="208">
        <v>238</v>
      </c>
      <c r="G182" s="208">
        <v>216</v>
      </c>
      <c r="H182" s="208">
        <v>163</v>
      </c>
      <c r="I182" s="202">
        <v>65</v>
      </c>
      <c r="J182" s="202">
        <v>124</v>
      </c>
      <c r="K182" s="205">
        <v>1.3140000000000001</v>
      </c>
      <c r="L182" s="206" t="s">
        <v>813</v>
      </c>
      <c r="M182" s="209">
        <v>2109.62</v>
      </c>
      <c r="N182" s="215" t="s">
        <v>190</v>
      </c>
      <c r="O182" s="196" t="s">
        <v>197</v>
      </c>
      <c r="P182" s="197"/>
      <c r="Q182" s="216" t="s">
        <v>629</v>
      </c>
    </row>
    <row r="183" spans="1:17" s="240" customFormat="1">
      <c r="A183" s="202">
        <v>19</v>
      </c>
      <c r="B183" s="202" t="s">
        <v>726</v>
      </c>
      <c r="C183" s="202" t="s">
        <v>723</v>
      </c>
      <c r="D183" s="202" t="s">
        <v>726</v>
      </c>
      <c r="E183" s="214" t="s">
        <v>189</v>
      </c>
      <c r="F183" s="208">
        <v>243</v>
      </c>
      <c r="G183" s="208">
        <v>221</v>
      </c>
      <c r="H183" s="208">
        <v>163</v>
      </c>
      <c r="I183" s="202">
        <v>65</v>
      </c>
      <c r="J183" s="202">
        <v>124</v>
      </c>
      <c r="K183" s="205">
        <v>1.3140000000000001</v>
      </c>
      <c r="L183" s="206" t="s">
        <v>813</v>
      </c>
      <c r="M183" s="209">
        <v>2158.3000000000002</v>
      </c>
      <c r="N183" s="215" t="s">
        <v>190</v>
      </c>
      <c r="O183" s="196" t="s">
        <v>197</v>
      </c>
      <c r="P183" s="197"/>
      <c r="Q183" s="216" t="s">
        <v>629</v>
      </c>
    </row>
    <row r="184" spans="1:17" s="240" customFormat="1">
      <c r="A184" s="202">
        <v>20</v>
      </c>
      <c r="B184" s="202" t="s">
        <v>681</v>
      </c>
      <c r="C184" s="202" t="s">
        <v>677</v>
      </c>
      <c r="D184" s="202" t="s">
        <v>681</v>
      </c>
      <c r="E184" s="214" t="s">
        <v>189</v>
      </c>
      <c r="F184" s="208">
        <v>243</v>
      </c>
      <c r="G184" s="208">
        <v>221</v>
      </c>
      <c r="H184" s="208">
        <v>163</v>
      </c>
      <c r="I184" s="202">
        <v>65</v>
      </c>
      <c r="J184" s="202">
        <v>124</v>
      </c>
      <c r="K184" s="205">
        <v>1.3140000000000001</v>
      </c>
      <c r="L184" s="206" t="s">
        <v>813</v>
      </c>
      <c r="M184" s="209">
        <v>2289.52</v>
      </c>
      <c r="N184" s="215" t="s">
        <v>190</v>
      </c>
      <c r="O184" s="196" t="s">
        <v>197</v>
      </c>
      <c r="P184" s="197"/>
      <c r="Q184" s="216" t="s">
        <v>629</v>
      </c>
    </row>
    <row r="185" spans="1:17" s="240" customFormat="1">
      <c r="A185" s="202">
        <v>21</v>
      </c>
      <c r="B185" s="202" t="s">
        <v>795</v>
      </c>
      <c r="C185" s="202" t="s">
        <v>793</v>
      </c>
      <c r="D185" s="202" t="s">
        <v>795</v>
      </c>
      <c r="E185" s="214" t="s">
        <v>189</v>
      </c>
      <c r="F185" s="208">
        <v>243</v>
      </c>
      <c r="G185" s="208">
        <v>221</v>
      </c>
      <c r="H185" s="208">
        <v>163</v>
      </c>
      <c r="I185" s="202">
        <v>65</v>
      </c>
      <c r="J185" s="202">
        <v>124</v>
      </c>
      <c r="K185" s="205">
        <v>1.3140000000000001</v>
      </c>
      <c r="L185" s="206" t="s">
        <v>813</v>
      </c>
      <c r="M185" s="209">
        <v>2334.7600000000002</v>
      </c>
      <c r="N185" s="215" t="s">
        <v>190</v>
      </c>
      <c r="O185" s="196" t="s">
        <v>197</v>
      </c>
      <c r="Q185" s="216" t="s">
        <v>629</v>
      </c>
    </row>
    <row r="186" spans="1:17" s="240" customFormat="1">
      <c r="A186" s="202">
        <v>22</v>
      </c>
      <c r="B186" s="202" t="s">
        <v>682</v>
      </c>
      <c r="C186" s="202" t="s">
        <v>678</v>
      </c>
      <c r="D186" s="202" t="s">
        <v>682</v>
      </c>
      <c r="E186" s="214" t="s">
        <v>189</v>
      </c>
      <c r="F186" s="208">
        <v>254</v>
      </c>
      <c r="G186" s="208">
        <v>229</v>
      </c>
      <c r="H186" s="208">
        <v>163</v>
      </c>
      <c r="I186" s="202">
        <v>70</v>
      </c>
      <c r="J186" s="202">
        <v>130</v>
      </c>
      <c r="K186" s="205">
        <v>1.484</v>
      </c>
      <c r="L186" s="206" t="s">
        <v>813</v>
      </c>
      <c r="M186" s="209">
        <v>2286.0700000000002</v>
      </c>
      <c r="N186" s="215" t="s">
        <v>190</v>
      </c>
      <c r="O186" s="196" t="s">
        <v>197</v>
      </c>
      <c r="Q186" s="216" t="s">
        <v>629</v>
      </c>
    </row>
    <row r="187" spans="1:17" s="240" customFormat="1">
      <c r="A187" s="202">
        <v>23</v>
      </c>
      <c r="B187" s="202" t="s">
        <v>722</v>
      </c>
      <c r="C187" s="202" t="s">
        <v>721</v>
      </c>
      <c r="D187" s="202" t="s">
        <v>722</v>
      </c>
      <c r="E187" s="214" t="s">
        <v>189</v>
      </c>
      <c r="F187" s="208">
        <v>259</v>
      </c>
      <c r="G187" s="208">
        <v>234</v>
      </c>
      <c r="H187" s="208">
        <v>163</v>
      </c>
      <c r="I187" s="202">
        <v>70</v>
      </c>
      <c r="J187" s="202">
        <v>130</v>
      </c>
      <c r="K187" s="205">
        <v>1.484</v>
      </c>
      <c r="L187" s="206" t="s">
        <v>813</v>
      </c>
      <c r="M187" s="209">
        <v>2335.04</v>
      </c>
      <c r="N187" s="215" t="s">
        <v>190</v>
      </c>
      <c r="O187" s="196" t="s">
        <v>197</v>
      </c>
      <c r="Q187" s="216" t="s">
        <v>629</v>
      </c>
    </row>
    <row r="188" spans="1:17" s="240" customFormat="1">
      <c r="A188" s="202">
        <v>24</v>
      </c>
      <c r="B188" s="202" t="s">
        <v>683</v>
      </c>
      <c r="C188" s="202" t="s">
        <v>679</v>
      </c>
      <c r="D188" s="202" t="s">
        <v>683</v>
      </c>
      <c r="E188" s="214" t="s">
        <v>189</v>
      </c>
      <c r="F188" s="208">
        <v>259</v>
      </c>
      <c r="G188" s="208">
        <v>234</v>
      </c>
      <c r="H188" s="208">
        <v>163</v>
      </c>
      <c r="I188" s="202">
        <v>70</v>
      </c>
      <c r="J188" s="202">
        <v>130</v>
      </c>
      <c r="K188" s="205">
        <v>1.484</v>
      </c>
      <c r="L188" s="206" t="s">
        <v>813</v>
      </c>
      <c r="M188" s="209">
        <v>2478.0500000000002</v>
      </c>
      <c r="N188" s="215" t="s">
        <v>190</v>
      </c>
      <c r="O188" s="196" t="s">
        <v>197</v>
      </c>
      <c r="P188" s="197"/>
      <c r="Q188" s="216" t="s">
        <v>629</v>
      </c>
    </row>
    <row r="189" spans="1:17" s="240" customFormat="1">
      <c r="A189" s="202">
        <v>25</v>
      </c>
      <c r="B189" s="202" t="s">
        <v>796</v>
      </c>
      <c r="C189" s="202" t="s">
        <v>792</v>
      </c>
      <c r="D189" s="202" t="s">
        <v>796</v>
      </c>
      <c r="E189" s="214" t="s">
        <v>189</v>
      </c>
      <c r="F189" s="208">
        <v>259</v>
      </c>
      <c r="G189" s="208">
        <v>234</v>
      </c>
      <c r="H189" s="208">
        <v>163</v>
      </c>
      <c r="I189" s="202">
        <v>70</v>
      </c>
      <c r="J189" s="202">
        <v>130</v>
      </c>
      <c r="K189" s="205">
        <v>1.48</v>
      </c>
      <c r="L189" s="206" t="s">
        <v>813</v>
      </c>
      <c r="M189" s="209">
        <v>2527.0300000000002</v>
      </c>
      <c r="N189" s="215" t="s">
        <v>190</v>
      </c>
      <c r="O189" s="196" t="s">
        <v>197</v>
      </c>
      <c r="P189" s="197"/>
      <c r="Q189" s="216" t="s">
        <v>629</v>
      </c>
    </row>
    <row r="190" spans="1:17" s="240" customFormat="1">
      <c r="A190" s="202">
        <v>26</v>
      </c>
      <c r="B190" s="202" t="s">
        <v>255</v>
      </c>
      <c r="C190" s="202" t="s">
        <v>254</v>
      </c>
      <c r="D190" s="202" t="s">
        <v>255</v>
      </c>
      <c r="E190" s="214" t="s">
        <v>189</v>
      </c>
      <c r="F190" s="208">
        <v>223</v>
      </c>
      <c r="G190" s="208">
        <v>205</v>
      </c>
      <c r="H190" s="208">
        <v>156</v>
      </c>
      <c r="I190" s="202">
        <v>68</v>
      </c>
      <c r="J190" s="202">
        <v>119</v>
      </c>
      <c r="K190" s="205">
        <v>1.262</v>
      </c>
      <c r="L190" s="206" t="s">
        <v>813</v>
      </c>
      <c r="M190" s="209">
        <v>2438.2600000000002</v>
      </c>
      <c r="N190" s="215" t="s">
        <v>190</v>
      </c>
      <c r="O190" s="196" t="s">
        <v>197</v>
      </c>
      <c r="P190" s="197"/>
      <c r="Q190" s="216" t="s">
        <v>628</v>
      </c>
    </row>
    <row r="191" spans="1:17" s="240" customFormat="1">
      <c r="A191" s="202">
        <v>27</v>
      </c>
      <c r="B191" s="202" t="s">
        <v>247</v>
      </c>
      <c r="C191" s="202" t="s">
        <v>246</v>
      </c>
      <c r="D191" s="202" t="s">
        <v>247</v>
      </c>
      <c r="E191" s="214" t="s">
        <v>189</v>
      </c>
      <c r="F191" s="208">
        <v>223</v>
      </c>
      <c r="G191" s="208">
        <v>205</v>
      </c>
      <c r="H191" s="208">
        <v>156</v>
      </c>
      <c r="I191" s="202">
        <v>68</v>
      </c>
      <c r="J191" s="202">
        <v>119</v>
      </c>
      <c r="K191" s="205">
        <v>1.262</v>
      </c>
      <c r="L191" s="206" t="s">
        <v>813</v>
      </c>
      <c r="M191" s="209">
        <v>2438.67</v>
      </c>
      <c r="N191" s="215" t="s">
        <v>190</v>
      </c>
      <c r="O191" s="196" t="s">
        <v>197</v>
      </c>
      <c r="P191" s="197"/>
      <c r="Q191" s="216" t="s">
        <v>628</v>
      </c>
    </row>
    <row r="192" spans="1:17" s="240" customFormat="1">
      <c r="A192" s="202">
        <v>28</v>
      </c>
      <c r="B192" s="202" t="s">
        <v>251</v>
      </c>
      <c r="C192" s="202" t="s">
        <v>250</v>
      </c>
      <c r="D192" s="202" t="s">
        <v>251</v>
      </c>
      <c r="E192" s="214" t="s">
        <v>189</v>
      </c>
      <c r="F192" s="208">
        <v>223</v>
      </c>
      <c r="G192" s="208">
        <v>205</v>
      </c>
      <c r="H192" s="208">
        <v>156</v>
      </c>
      <c r="I192" s="202">
        <v>68</v>
      </c>
      <c r="J192" s="202">
        <v>119</v>
      </c>
      <c r="K192" s="205">
        <v>1.262</v>
      </c>
      <c r="L192" s="206" t="s">
        <v>813</v>
      </c>
      <c r="M192" s="209">
        <v>2437.5300000000002</v>
      </c>
      <c r="N192" s="215" t="s">
        <v>190</v>
      </c>
      <c r="O192" s="196" t="s">
        <v>197</v>
      </c>
      <c r="Q192" s="216" t="s">
        <v>628</v>
      </c>
    </row>
    <row r="193" spans="1:17" s="240" customFormat="1">
      <c r="A193" s="202">
        <v>29</v>
      </c>
      <c r="B193" s="202" t="s">
        <v>257</v>
      </c>
      <c r="C193" s="202" t="s">
        <v>256</v>
      </c>
      <c r="D193" s="202" t="s">
        <v>257</v>
      </c>
      <c r="E193" s="214" t="s">
        <v>189</v>
      </c>
      <c r="F193" s="208">
        <v>223</v>
      </c>
      <c r="G193" s="208">
        <v>205</v>
      </c>
      <c r="H193" s="208">
        <v>156</v>
      </c>
      <c r="I193" s="202">
        <v>68</v>
      </c>
      <c r="J193" s="202">
        <v>119</v>
      </c>
      <c r="K193" s="205">
        <v>1.262</v>
      </c>
      <c r="L193" s="206" t="s">
        <v>813</v>
      </c>
      <c r="M193" s="209">
        <v>2526.67</v>
      </c>
      <c r="N193" s="215" t="s">
        <v>190</v>
      </c>
      <c r="O193" s="196" t="s">
        <v>197</v>
      </c>
      <c r="P193" s="197"/>
      <c r="Q193" s="216" t="s">
        <v>628</v>
      </c>
    </row>
    <row r="194" spans="1:17" s="240" customFormat="1">
      <c r="A194" s="202">
        <v>30</v>
      </c>
      <c r="B194" s="202" t="s">
        <v>249</v>
      </c>
      <c r="C194" s="202" t="s">
        <v>248</v>
      </c>
      <c r="D194" s="202" t="s">
        <v>249</v>
      </c>
      <c r="E194" s="214" t="s">
        <v>189</v>
      </c>
      <c r="F194" s="208">
        <v>223</v>
      </c>
      <c r="G194" s="208">
        <v>205</v>
      </c>
      <c r="H194" s="208">
        <v>156</v>
      </c>
      <c r="I194" s="202">
        <v>68</v>
      </c>
      <c r="J194" s="202">
        <v>119</v>
      </c>
      <c r="K194" s="205">
        <v>1.262</v>
      </c>
      <c r="L194" s="206" t="s">
        <v>813</v>
      </c>
      <c r="M194" s="209">
        <v>2527.0700000000002</v>
      </c>
      <c r="N194" s="215" t="s">
        <v>190</v>
      </c>
      <c r="O194" s="196" t="s">
        <v>197</v>
      </c>
      <c r="P194" s="197"/>
      <c r="Q194" s="216" t="s">
        <v>628</v>
      </c>
    </row>
    <row r="195" spans="1:17" s="240" customFormat="1">
      <c r="A195" s="202">
        <v>31</v>
      </c>
      <c r="B195" s="202" t="s">
        <v>253</v>
      </c>
      <c r="C195" s="202" t="s">
        <v>252</v>
      </c>
      <c r="D195" s="202" t="s">
        <v>253</v>
      </c>
      <c r="E195" s="214" t="s">
        <v>189</v>
      </c>
      <c r="F195" s="208">
        <v>223</v>
      </c>
      <c r="G195" s="208">
        <v>205</v>
      </c>
      <c r="H195" s="208">
        <v>156</v>
      </c>
      <c r="I195" s="202">
        <v>68</v>
      </c>
      <c r="J195" s="202">
        <v>119</v>
      </c>
      <c r="K195" s="205">
        <v>1.262</v>
      </c>
      <c r="L195" s="206" t="s">
        <v>813</v>
      </c>
      <c r="M195" s="209">
        <v>2526.12</v>
      </c>
      <c r="N195" s="215" t="s">
        <v>190</v>
      </c>
      <c r="O195" s="196" t="s">
        <v>197</v>
      </c>
      <c r="P195" s="197"/>
      <c r="Q195" s="216" t="s">
        <v>628</v>
      </c>
    </row>
    <row r="196" spans="1:17" s="240" customFormat="1">
      <c r="A196" s="202">
        <v>32</v>
      </c>
      <c r="B196" s="202" t="s">
        <v>23</v>
      </c>
      <c r="C196" s="202" t="s">
        <v>542</v>
      </c>
      <c r="D196" s="202" t="s">
        <v>23</v>
      </c>
      <c r="E196" s="214" t="s">
        <v>189</v>
      </c>
      <c r="F196" s="208">
        <v>223</v>
      </c>
      <c r="G196" s="208">
        <v>205</v>
      </c>
      <c r="H196" s="208">
        <v>156</v>
      </c>
      <c r="I196" s="202">
        <v>68</v>
      </c>
      <c r="J196" s="202">
        <v>119</v>
      </c>
      <c r="K196" s="205">
        <v>1.262</v>
      </c>
      <c r="L196" s="206" t="s">
        <v>813</v>
      </c>
      <c r="M196" s="209">
        <v>2702.64</v>
      </c>
      <c r="N196" s="215" t="s">
        <v>190</v>
      </c>
      <c r="O196" s="196" t="s">
        <v>197</v>
      </c>
      <c r="Q196" s="216" t="s">
        <v>628</v>
      </c>
    </row>
    <row r="197" spans="1:17" s="240" customFormat="1">
      <c r="A197" s="202">
        <v>33</v>
      </c>
      <c r="B197" s="202" t="s">
        <v>815</v>
      </c>
      <c r="C197" s="202" t="s">
        <v>819</v>
      </c>
      <c r="D197" s="202" t="s">
        <v>815</v>
      </c>
      <c r="E197" s="214" t="s">
        <v>189</v>
      </c>
      <c r="F197" s="208">
        <v>232</v>
      </c>
      <c r="G197" s="208">
        <v>212</v>
      </c>
      <c r="H197" s="208">
        <v>156</v>
      </c>
      <c r="I197" s="202">
        <v>68</v>
      </c>
      <c r="J197" s="202">
        <v>119</v>
      </c>
      <c r="K197" s="205">
        <v>1.262</v>
      </c>
      <c r="L197" s="206" t="s">
        <v>813</v>
      </c>
      <c r="M197" s="209">
        <v>2827.91</v>
      </c>
      <c r="N197" s="233" t="s">
        <v>190</v>
      </c>
      <c r="O197" s="196" t="s">
        <v>197</v>
      </c>
      <c r="Q197" s="216" t="s">
        <v>628</v>
      </c>
    </row>
    <row r="198" spans="1:17" s="240" customFormat="1">
      <c r="A198" s="202">
        <v>34</v>
      </c>
      <c r="B198" s="202" t="s">
        <v>267</v>
      </c>
      <c r="C198" s="202" t="s">
        <v>266</v>
      </c>
      <c r="D198" s="202" t="s">
        <v>267</v>
      </c>
      <c r="E198" s="214" t="s">
        <v>189</v>
      </c>
      <c r="F198" s="208">
        <v>262</v>
      </c>
      <c r="G198" s="208">
        <v>242</v>
      </c>
      <c r="H198" s="208">
        <v>164</v>
      </c>
      <c r="I198" s="202">
        <v>73</v>
      </c>
      <c r="J198" s="202">
        <v>126</v>
      </c>
      <c r="K198" s="205">
        <v>1.518</v>
      </c>
      <c r="L198" s="206" t="s">
        <v>813</v>
      </c>
      <c r="M198" s="209">
        <v>2594.8000000000002</v>
      </c>
      <c r="N198" s="233" t="s">
        <v>190</v>
      </c>
      <c r="O198" s="196" t="s">
        <v>197</v>
      </c>
      <c r="P198" s="197"/>
      <c r="Q198" s="216" t="s">
        <v>628</v>
      </c>
    </row>
    <row r="199" spans="1:17" s="240" customFormat="1">
      <c r="A199" s="202">
        <v>35</v>
      </c>
      <c r="B199" s="202" t="s">
        <v>259</v>
      </c>
      <c r="C199" s="202" t="s">
        <v>258</v>
      </c>
      <c r="D199" s="202" t="s">
        <v>259</v>
      </c>
      <c r="E199" s="214" t="s">
        <v>189</v>
      </c>
      <c r="F199" s="208">
        <v>262</v>
      </c>
      <c r="G199" s="208">
        <v>242</v>
      </c>
      <c r="H199" s="208">
        <v>164</v>
      </c>
      <c r="I199" s="202">
        <v>73</v>
      </c>
      <c r="J199" s="202">
        <v>126</v>
      </c>
      <c r="K199" s="205">
        <v>1.518</v>
      </c>
      <c r="L199" s="206" t="s">
        <v>813</v>
      </c>
      <c r="M199" s="209">
        <v>2593.11</v>
      </c>
      <c r="N199" s="215" t="s">
        <v>190</v>
      </c>
      <c r="O199" s="196" t="s">
        <v>197</v>
      </c>
      <c r="P199" s="197"/>
      <c r="Q199" s="216" t="s">
        <v>628</v>
      </c>
    </row>
    <row r="200" spans="1:17" s="240" customFormat="1">
      <c r="A200" s="202">
        <v>36</v>
      </c>
      <c r="B200" s="202" t="s">
        <v>263</v>
      </c>
      <c r="C200" s="202" t="s">
        <v>262</v>
      </c>
      <c r="D200" s="202" t="s">
        <v>263</v>
      </c>
      <c r="E200" s="214" t="s">
        <v>189</v>
      </c>
      <c r="F200" s="208">
        <v>262</v>
      </c>
      <c r="G200" s="208">
        <v>242</v>
      </c>
      <c r="H200" s="208">
        <v>164</v>
      </c>
      <c r="I200" s="202">
        <v>73</v>
      </c>
      <c r="J200" s="202">
        <v>126</v>
      </c>
      <c r="K200" s="205">
        <v>1.518</v>
      </c>
      <c r="L200" s="206" t="s">
        <v>813</v>
      </c>
      <c r="M200" s="209">
        <v>2593.2199999999998</v>
      </c>
      <c r="N200" s="215" t="s">
        <v>190</v>
      </c>
      <c r="O200" s="196" t="s">
        <v>197</v>
      </c>
      <c r="P200" s="197"/>
      <c r="Q200" s="216" t="s">
        <v>628</v>
      </c>
    </row>
    <row r="201" spans="1:17" s="240" customFormat="1">
      <c r="A201" s="202">
        <v>37</v>
      </c>
      <c r="B201" s="202" t="s">
        <v>269</v>
      </c>
      <c r="C201" s="202" t="s">
        <v>268</v>
      </c>
      <c r="D201" s="202" t="s">
        <v>269</v>
      </c>
      <c r="E201" s="214" t="s">
        <v>189</v>
      </c>
      <c r="F201" s="208">
        <v>262</v>
      </c>
      <c r="G201" s="208">
        <v>242</v>
      </c>
      <c r="H201" s="208">
        <v>164</v>
      </c>
      <c r="I201" s="202">
        <v>73</v>
      </c>
      <c r="J201" s="202">
        <v>126</v>
      </c>
      <c r="K201" s="205">
        <v>1.518</v>
      </c>
      <c r="L201" s="206" t="s">
        <v>813</v>
      </c>
      <c r="M201" s="209">
        <v>2594.7800000000002</v>
      </c>
      <c r="N201" s="215" t="s">
        <v>190</v>
      </c>
      <c r="O201" s="196" t="s">
        <v>197</v>
      </c>
      <c r="P201" s="197"/>
      <c r="Q201" s="216" t="s">
        <v>628</v>
      </c>
    </row>
    <row r="202" spans="1:17" s="240" customFormat="1">
      <c r="A202" s="202">
        <v>38</v>
      </c>
      <c r="B202" s="202" t="s">
        <v>261</v>
      </c>
      <c r="C202" s="202" t="s">
        <v>260</v>
      </c>
      <c r="D202" s="202" t="s">
        <v>261</v>
      </c>
      <c r="E202" s="214" t="s">
        <v>189</v>
      </c>
      <c r="F202" s="208">
        <v>262</v>
      </c>
      <c r="G202" s="208">
        <v>242</v>
      </c>
      <c r="H202" s="208">
        <v>164</v>
      </c>
      <c r="I202" s="202">
        <v>73</v>
      </c>
      <c r="J202" s="202">
        <v>126</v>
      </c>
      <c r="K202" s="205">
        <v>1.518</v>
      </c>
      <c r="L202" s="206" t="s">
        <v>813</v>
      </c>
      <c r="M202" s="209">
        <v>2593.09</v>
      </c>
      <c r="N202" s="215" t="s">
        <v>190</v>
      </c>
      <c r="O202" s="196" t="s">
        <v>197</v>
      </c>
      <c r="P202" s="197"/>
      <c r="Q202" s="216" t="s">
        <v>628</v>
      </c>
    </row>
    <row r="203" spans="1:17" s="240" customFormat="1">
      <c r="A203" s="202">
        <v>39</v>
      </c>
      <c r="B203" s="202" t="s">
        <v>265</v>
      </c>
      <c r="C203" s="202" t="s">
        <v>264</v>
      </c>
      <c r="D203" s="202" t="s">
        <v>265</v>
      </c>
      <c r="E203" s="214" t="s">
        <v>189</v>
      </c>
      <c r="F203" s="208">
        <v>262</v>
      </c>
      <c r="G203" s="208">
        <v>242</v>
      </c>
      <c r="H203" s="208">
        <v>164</v>
      </c>
      <c r="I203" s="202">
        <v>73</v>
      </c>
      <c r="J203" s="202">
        <v>126</v>
      </c>
      <c r="K203" s="205">
        <v>1.518</v>
      </c>
      <c r="L203" s="206" t="s">
        <v>813</v>
      </c>
      <c r="M203" s="209">
        <v>2593.2199999999998</v>
      </c>
      <c r="N203" s="215" t="s">
        <v>190</v>
      </c>
      <c r="O203" s="196" t="s">
        <v>197</v>
      </c>
      <c r="P203" s="197"/>
      <c r="Q203" s="216" t="s">
        <v>628</v>
      </c>
    </row>
    <row r="204" spans="1:17" s="240" customFormat="1">
      <c r="A204" s="202">
        <v>40</v>
      </c>
      <c r="B204" s="202" t="s">
        <v>304</v>
      </c>
      <c r="C204" s="202" t="s">
        <v>303</v>
      </c>
      <c r="D204" s="202" t="s">
        <v>304</v>
      </c>
      <c r="E204" s="214" t="s">
        <v>189</v>
      </c>
      <c r="F204" s="208">
        <v>194</v>
      </c>
      <c r="G204" s="208">
        <v>174</v>
      </c>
      <c r="H204" s="208">
        <v>157</v>
      </c>
      <c r="I204" s="202">
        <v>62</v>
      </c>
      <c r="J204" s="202">
        <v>116</v>
      </c>
      <c r="K204" s="205">
        <v>1.129</v>
      </c>
      <c r="L204" s="206" t="s">
        <v>813</v>
      </c>
      <c r="M204" s="209">
        <v>1379.26</v>
      </c>
      <c r="N204" s="215" t="s">
        <v>190</v>
      </c>
      <c r="O204" s="196" t="s">
        <v>286</v>
      </c>
      <c r="P204" s="197"/>
      <c r="Q204" s="216" t="s">
        <v>629</v>
      </c>
    </row>
    <row r="205" spans="1:17" s="240" customFormat="1">
      <c r="A205" s="202">
        <v>41</v>
      </c>
      <c r="B205" s="202" t="s">
        <v>306</v>
      </c>
      <c r="C205" s="202" t="s">
        <v>305</v>
      </c>
      <c r="D205" s="202" t="s">
        <v>306</v>
      </c>
      <c r="E205" s="214" t="s">
        <v>189</v>
      </c>
      <c r="F205" s="208">
        <v>215</v>
      </c>
      <c r="G205" s="208">
        <v>194</v>
      </c>
      <c r="H205" s="208">
        <v>158</v>
      </c>
      <c r="I205" s="202">
        <v>62</v>
      </c>
      <c r="J205" s="202">
        <v>121</v>
      </c>
      <c r="K205" s="205">
        <v>1.1850000000000001</v>
      </c>
      <c r="L205" s="206" t="s">
        <v>813</v>
      </c>
      <c r="M205" s="209">
        <v>1481.8</v>
      </c>
      <c r="N205" s="215" t="s">
        <v>190</v>
      </c>
      <c r="O205" s="196" t="s">
        <v>286</v>
      </c>
      <c r="P205" s="197"/>
      <c r="Q205" s="216" t="s">
        <v>629</v>
      </c>
    </row>
    <row r="206" spans="1:17" s="240" customFormat="1">
      <c r="A206" s="202">
        <v>42</v>
      </c>
      <c r="B206" s="202" t="s">
        <v>547</v>
      </c>
      <c r="C206" s="202" t="s">
        <v>545</v>
      </c>
      <c r="D206" s="202" t="s">
        <v>547</v>
      </c>
      <c r="E206" s="214" t="s">
        <v>189</v>
      </c>
      <c r="F206" s="208">
        <v>193</v>
      </c>
      <c r="G206" s="208">
        <v>183</v>
      </c>
      <c r="H206" s="208">
        <v>157</v>
      </c>
      <c r="I206" s="202">
        <v>62</v>
      </c>
      <c r="J206" s="202">
        <v>116</v>
      </c>
      <c r="K206" s="205">
        <v>1.129</v>
      </c>
      <c r="L206" s="206" t="s">
        <v>813</v>
      </c>
      <c r="M206" s="209">
        <v>1508.08</v>
      </c>
      <c r="N206" s="215" t="s">
        <v>190</v>
      </c>
      <c r="O206" s="196" t="s">
        <v>286</v>
      </c>
      <c r="P206" s="197"/>
      <c r="Q206" s="216" t="s">
        <v>629</v>
      </c>
    </row>
    <row r="207" spans="1:17" s="240" customFormat="1">
      <c r="A207" s="202">
        <v>43</v>
      </c>
      <c r="B207" s="202" t="s">
        <v>548</v>
      </c>
      <c r="C207" s="202" t="s">
        <v>546</v>
      </c>
      <c r="D207" s="202" t="s">
        <v>548</v>
      </c>
      <c r="E207" s="214" t="s">
        <v>189</v>
      </c>
      <c r="F207" s="208">
        <v>213</v>
      </c>
      <c r="G207" s="208">
        <v>203</v>
      </c>
      <c r="H207" s="208">
        <v>158</v>
      </c>
      <c r="I207" s="202">
        <v>62</v>
      </c>
      <c r="J207" s="202">
        <v>121</v>
      </c>
      <c r="K207" s="205">
        <v>1.1850000000000001</v>
      </c>
      <c r="L207" s="206" t="s">
        <v>813</v>
      </c>
      <c r="M207" s="209">
        <v>1655.83</v>
      </c>
      <c r="N207" s="215" t="s">
        <v>190</v>
      </c>
      <c r="O207" s="196" t="s">
        <v>286</v>
      </c>
      <c r="P207" s="197"/>
      <c r="Q207" s="216" t="s">
        <v>629</v>
      </c>
    </row>
    <row r="208" spans="1:17" s="235" customFormat="1">
      <c r="A208" s="202">
        <v>1</v>
      </c>
      <c r="B208" s="202" t="s">
        <v>853</v>
      </c>
      <c r="C208" s="202" t="s">
        <v>864</v>
      </c>
      <c r="D208" s="202" t="s">
        <v>853</v>
      </c>
      <c r="E208" s="214" t="s">
        <v>189</v>
      </c>
      <c r="F208" s="208">
        <v>260</v>
      </c>
      <c r="G208" s="208">
        <v>235</v>
      </c>
      <c r="H208" s="208">
        <v>162</v>
      </c>
      <c r="I208" s="202">
        <v>70</v>
      </c>
      <c r="J208" s="202">
        <v>124</v>
      </c>
      <c r="K208" s="205">
        <v>1.407</v>
      </c>
      <c r="L208" s="206" t="s">
        <v>813</v>
      </c>
      <c r="M208" s="209">
        <v>2049.3000000000002</v>
      </c>
      <c r="N208" s="215" t="s">
        <v>190</v>
      </c>
      <c r="O208" s="196" t="s">
        <v>197</v>
      </c>
      <c r="P208" s="197"/>
      <c r="Q208" s="216" t="s">
        <v>628</v>
      </c>
    </row>
    <row r="209" spans="1:17" s="235" customFormat="1">
      <c r="A209" s="202">
        <v>2</v>
      </c>
      <c r="B209" s="202" t="s">
        <v>854</v>
      </c>
      <c r="C209" s="202" t="s">
        <v>861</v>
      </c>
      <c r="D209" s="202" t="s">
        <v>854</v>
      </c>
      <c r="E209" s="214" t="s">
        <v>189</v>
      </c>
      <c r="F209" s="208">
        <v>265</v>
      </c>
      <c r="G209" s="208">
        <v>240</v>
      </c>
      <c r="H209" s="208">
        <v>162</v>
      </c>
      <c r="I209" s="202">
        <v>70</v>
      </c>
      <c r="J209" s="202">
        <v>124</v>
      </c>
      <c r="K209" s="205">
        <v>1.407</v>
      </c>
      <c r="L209" s="206" t="s">
        <v>813</v>
      </c>
      <c r="M209" s="209">
        <v>2375.44</v>
      </c>
      <c r="N209" s="215" t="s">
        <v>190</v>
      </c>
      <c r="O209" s="196" t="s">
        <v>197</v>
      </c>
      <c r="P209" s="197"/>
      <c r="Q209" s="216" t="s">
        <v>628</v>
      </c>
    </row>
    <row r="210" spans="1:17" s="235" customFormat="1">
      <c r="A210" s="202">
        <v>3</v>
      </c>
      <c r="B210" s="202" t="s">
        <v>855</v>
      </c>
      <c r="C210" s="202" t="s">
        <v>859</v>
      </c>
      <c r="D210" s="202" t="s">
        <v>855</v>
      </c>
      <c r="E210" s="214" t="s">
        <v>189</v>
      </c>
      <c r="F210" s="208">
        <v>265</v>
      </c>
      <c r="G210" s="208">
        <v>240</v>
      </c>
      <c r="H210" s="208">
        <v>162</v>
      </c>
      <c r="I210" s="202">
        <v>70</v>
      </c>
      <c r="J210" s="202">
        <v>124</v>
      </c>
      <c r="K210" s="205">
        <v>1.407</v>
      </c>
      <c r="L210" s="206" t="s">
        <v>813</v>
      </c>
      <c r="M210" s="209">
        <v>2210.5700000000002</v>
      </c>
      <c r="N210" s="215" t="s">
        <v>190</v>
      </c>
      <c r="O210" s="196" t="s">
        <v>197</v>
      </c>
      <c r="P210" s="197"/>
      <c r="Q210" s="216" t="s">
        <v>628</v>
      </c>
    </row>
    <row r="211" spans="1:17">
      <c r="A211" s="202"/>
      <c r="B211" s="202" t="s">
        <v>856</v>
      </c>
      <c r="C211" s="202" t="s">
        <v>860</v>
      </c>
      <c r="D211" s="202" t="s">
        <v>856</v>
      </c>
      <c r="E211" s="214" t="s">
        <v>189</v>
      </c>
      <c r="F211" s="208">
        <v>265</v>
      </c>
      <c r="G211" s="208">
        <v>240</v>
      </c>
      <c r="H211" s="208">
        <v>162</v>
      </c>
      <c r="I211" s="202">
        <v>70</v>
      </c>
      <c r="J211" s="202">
        <v>124</v>
      </c>
      <c r="K211" s="205">
        <v>1.407</v>
      </c>
      <c r="L211" s="206" t="s">
        <v>813</v>
      </c>
      <c r="M211" s="209">
        <v>2608.91</v>
      </c>
      <c r="N211" s="215" t="s">
        <v>190</v>
      </c>
      <c r="O211" s="196" t="s">
        <v>197</v>
      </c>
      <c r="P211" s="197"/>
      <c r="Q211" s="216" t="s">
        <v>628</v>
      </c>
    </row>
    <row r="212" spans="1:17">
      <c r="A212" s="202"/>
      <c r="B212" s="202" t="s">
        <v>857</v>
      </c>
      <c r="C212" s="202" t="s">
        <v>862</v>
      </c>
      <c r="D212" s="202" t="s">
        <v>857</v>
      </c>
      <c r="E212" s="214" t="s">
        <v>189</v>
      </c>
      <c r="F212" s="208">
        <v>260</v>
      </c>
      <c r="G212" s="208">
        <v>235</v>
      </c>
      <c r="H212" s="208">
        <v>162</v>
      </c>
      <c r="I212" s="202">
        <v>70</v>
      </c>
      <c r="J212" s="202">
        <v>124</v>
      </c>
      <c r="K212" s="205">
        <v>1.407</v>
      </c>
      <c r="L212" s="206" t="s">
        <v>813</v>
      </c>
      <c r="M212" s="209">
        <v>1884.72</v>
      </c>
      <c r="N212" s="215" t="s">
        <v>190</v>
      </c>
      <c r="O212" s="196" t="s">
        <v>197</v>
      </c>
      <c r="P212" s="197"/>
      <c r="Q212" s="216" t="s">
        <v>628</v>
      </c>
    </row>
    <row r="213" spans="1:17">
      <c r="A213" s="202"/>
      <c r="B213" s="202" t="s">
        <v>858</v>
      </c>
      <c r="C213" s="202" t="s">
        <v>863</v>
      </c>
      <c r="D213" s="202" t="s">
        <v>858</v>
      </c>
      <c r="E213" s="214" t="s">
        <v>189</v>
      </c>
      <c r="F213" s="208">
        <v>260</v>
      </c>
      <c r="G213" s="208">
        <v>235</v>
      </c>
      <c r="H213" s="208">
        <v>162</v>
      </c>
      <c r="I213" s="202">
        <v>70</v>
      </c>
      <c r="J213" s="202">
        <v>124</v>
      </c>
      <c r="K213" s="205">
        <v>1.407</v>
      </c>
      <c r="L213" s="206" t="s">
        <v>813</v>
      </c>
      <c r="M213" s="209">
        <v>2283.0300000000002</v>
      </c>
      <c r="N213" s="215" t="s">
        <v>190</v>
      </c>
      <c r="O213" s="196" t="s">
        <v>197</v>
      </c>
      <c r="P213" s="197"/>
      <c r="Q213" s="216" t="s">
        <v>628</v>
      </c>
    </row>
    <row r="214" spans="1:17">
      <c r="A214" s="202"/>
      <c r="B214" s="202"/>
      <c r="C214" s="202"/>
      <c r="D214" s="202"/>
      <c r="E214" s="214" t="s">
        <v>189</v>
      </c>
      <c r="F214" s="208"/>
      <c r="G214" s="208"/>
      <c r="H214" s="208"/>
      <c r="I214" s="202"/>
      <c r="J214" s="202"/>
      <c r="K214" s="205"/>
      <c r="L214" s="206"/>
      <c r="M214" s="220"/>
      <c r="N214" s="215" t="s">
        <v>190</v>
      </c>
      <c r="O214" s="196"/>
      <c r="P214" s="197"/>
      <c r="Q214" s="216"/>
    </row>
    <row r="215" spans="1:17">
      <c r="A215" s="202"/>
      <c r="B215" s="202"/>
      <c r="C215" s="202"/>
      <c r="D215" s="202"/>
      <c r="E215" s="214" t="s">
        <v>189</v>
      </c>
      <c r="F215" s="208"/>
      <c r="G215" s="208"/>
      <c r="H215" s="208"/>
      <c r="I215" s="202"/>
      <c r="J215" s="202"/>
      <c r="K215" s="205"/>
      <c r="L215" s="206"/>
      <c r="M215" s="220"/>
      <c r="N215" s="215" t="s">
        <v>190</v>
      </c>
      <c r="O215" s="196"/>
      <c r="P215" s="197"/>
      <c r="Q215" s="216"/>
    </row>
    <row r="216" spans="1:17" s="240" customFormat="1">
      <c r="A216" s="202"/>
      <c r="B216" s="202"/>
      <c r="C216" s="202"/>
      <c r="D216" s="202"/>
      <c r="E216" s="214" t="s">
        <v>189</v>
      </c>
      <c r="F216" s="208"/>
      <c r="G216" s="208"/>
      <c r="H216" s="208"/>
      <c r="I216" s="202"/>
      <c r="J216" s="202"/>
      <c r="K216" s="205"/>
      <c r="L216" s="206"/>
      <c r="M216" s="209"/>
      <c r="N216" s="215" t="s">
        <v>190</v>
      </c>
      <c r="O216" s="196"/>
      <c r="P216" s="197"/>
      <c r="Q216" s="216"/>
    </row>
    <row r="217" spans="1:17" s="240" customFormat="1">
      <c r="A217" s="202">
        <v>1</v>
      </c>
      <c r="B217" s="202" t="s">
        <v>353</v>
      </c>
      <c r="C217" s="202" t="s">
        <v>352</v>
      </c>
      <c r="D217" s="202" t="s">
        <v>353</v>
      </c>
      <c r="E217" s="214" t="s">
        <v>189</v>
      </c>
      <c r="F217" s="208">
        <v>305</v>
      </c>
      <c r="G217" s="208">
        <v>269</v>
      </c>
      <c r="H217" s="208">
        <v>169</v>
      </c>
      <c r="I217" s="202">
        <v>55</v>
      </c>
      <c r="J217" s="202">
        <v>165</v>
      </c>
      <c r="K217" s="205">
        <v>1.534</v>
      </c>
      <c r="L217" s="206" t="s">
        <v>814</v>
      </c>
      <c r="M217" s="209">
        <v>3674.36</v>
      </c>
      <c r="N217" s="215" t="s">
        <v>190</v>
      </c>
      <c r="O217" s="196" t="s">
        <v>197</v>
      </c>
      <c r="P217" s="197"/>
      <c r="Q217" s="216" t="s">
        <v>628</v>
      </c>
    </row>
    <row r="218" spans="1:17" s="240" customFormat="1">
      <c r="A218" s="202">
        <v>2</v>
      </c>
      <c r="B218" s="202" t="s">
        <v>355</v>
      </c>
      <c r="C218" s="202" t="s">
        <v>354</v>
      </c>
      <c r="D218" s="202" t="s">
        <v>355</v>
      </c>
      <c r="E218" s="214" t="s">
        <v>189</v>
      </c>
      <c r="F218" s="208">
        <v>297</v>
      </c>
      <c r="G218" s="208">
        <v>262</v>
      </c>
      <c r="H218" s="208">
        <v>169</v>
      </c>
      <c r="I218" s="202">
        <v>55</v>
      </c>
      <c r="J218" s="202">
        <v>165</v>
      </c>
      <c r="K218" s="205">
        <v>1.534</v>
      </c>
      <c r="L218" s="206" t="s">
        <v>814</v>
      </c>
      <c r="M218" s="209">
        <v>3607.72</v>
      </c>
      <c r="N218" s="215" t="s">
        <v>190</v>
      </c>
      <c r="O218" s="196" t="s">
        <v>197</v>
      </c>
      <c r="P218" s="197"/>
      <c r="Q218" s="216" t="s">
        <v>629</v>
      </c>
    </row>
    <row r="219" spans="1:17" s="240" customFormat="1">
      <c r="A219" s="202">
        <v>3</v>
      </c>
      <c r="B219" s="202" t="s">
        <v>357</v>
      </c>
      <c r="C219" s="202" t="s">
        <v>356</v>
      </c>
      <c r="D219" s="202" t="s">
        <v>357</v>
      </c>
      <c r="E219" s="214" t="s">
        <v>189</v>
      </c>
      <c r="F219" s="208">
        <v>305</v>
      </c>
      <c r="G219" s="208">
        <v>269</v>
      </c>
      <c r="H219" s="208">
        <v>169</v>
      </c>
      <c r="I219" s="202">
        <v>55</v>
      </c>
      <c r="J219" s="202">
        <v>165</v>
      </c>
      <c r="K219" s="205">
        <v>1.534</v>
      </c>
      <c r="L219" s="206" t="s">
        <v>814</v>
      </c>
      <c r="M219" s="209">
        <v>3675.11</v>
      </c>
      <c r="N219" s="215" t="s">
        <v>190</v>
      </c>
      <c r="O219" s="196" t="s">
        <v>197</v>
      </c>
      <c r="P219" s="197"/>
      <c r="Q219" s="216" t="s">
        <v>628</v>
      </c>
    </row>
    <row r="220" spans="1:17" s="240" customFormat="1">
      <c r="A220" s="202">
        <v>4</v>
      </c>
      <c r="B220" s="202" t="s">
        <v>359</v>
      </c>
      <c r="C220" s="202" t="s">
        <v>358</v>
      </c>
      <c r="D220" s="202" t="s">
        <v>359</v>
      </c>
      <c r="E220" s="214" t="s">
        <v>189</v>
      </c>
      <c r="F220" s="208">
        <v>298</v>
      </c>
      <c r="G220" s="208">
        <v>262</v>
      </c>
      <c r="H220" s="208">
        <v>169</v>
      </c>
      <c r="I220" s="202">
        <v>55</v>
      </c>
      <c r="J220" s="202">
        <v>165</v>
      </c>
      <c r="K220" s="205">
        <v>1.534</v>
      </c>
      <c r="L220" s="206" t="s">
        <v>814</v>
      </c>
      <c r="M220" s="209">
        <v>3638.5</v>
      </c>
      <c r="N220" s="215" t="s">
        <v>190</v>
      </c>
      <c r="O220" s="196" t="s">
        <v>197</v>
      </c>
      <c r="P220" s="197"/>
      <c r="Q220" s="216" t="s">
        <v>629</v>
      </c>
    </row>
    <row r="221" spans="1:17" s="240" customFormat="1">
      <c r="A221" s="202">
        <v>5</v>
      </c>
      <c r="B221" s="202" t="s">
        <v>526</v>
      </c>
      <c r="C221" s="202" t="s">
        <v>525</v>
      </c>
      <c r="D221" s="202" t="s">
        <v>526</v>
      </c>
      <c r="E221" s="214" t="s">
        <v>189</v>
      </c>
      <c r="F221" s="208">
        <v>305</v>
      </c>
      <c r="G221" s="208">
        <v>269</v>
      </c>
      <c r="H221" s="208">
        <v>169</v>
      </c>
      <c r="I221" s="202">
        <v>55</v>
      </c>
      <c r="J221" s="202">
        <v>165</v>
      </c>
      <c r="K221" s="205">
        <v>1.534</v>
      </c>
      <c r="L221" s="206" t="s">
        <v>814</v>
      </c>
      <c r="M221" s="209">
        <v>4028.1</v>
      </c>
      <c r="N221" s="215" t="s">
        <v>190</v>
      </c>
      <c r="O221" s="196" t="s">
        <v>197</v>
      </c>
      <c r="P221" s="197"/>
      <c r="Q221" s="216" t="s">
        <v>628</v>
      </c>
    </row>
    <row r="222" spans="1:17" s="240" customFormat="1">
      <c r="A222" s="202">
        <v>6</v>
      </c>
      <c r="B222" s="202" t="s">
        <v>513</v>
      </c>
      <c r="C222" s="202" t="s">
        <v>512</v>
      </c>
      <c r="D222" s="202" t="s">
        <v>513</v>
      </c>
      <c r="E222" s="214" t="s">
        <v>189</v>
      </c>
      <c r="F222" s="208">
        <v>305</v>
      </c>
      <c r="G222" s="208">
        <v>269</v>
      </c>
      <c r="H222" s="208">
        <v>169</v>
      </c>
      <c r="I222" s="202">
        <v>55</v>
      </c>
      <c r="J222" s="202">
        <v>165</v>
      </c>
      <c r="K222" s="205">
        <v>1.534</v>
      </c>
      <c r="L222" s="206" t="s">
        <v>814</v>
      </c>
      <c r="M222" s="209">
        <v>3987.83</v>
      </c>
      <c r="N222" s="215" t="s">
        <v>190</v>
      </c>
      <c r="O222" s="196" t="s">
        <v>197</v>
      </c>
      <c r="P222" s="197"/>
      <c r="Q222" s="216" t="s">
        <v>629</v>
      </c>
    </row>
    <row r="223" spans="1:17" s="240" customFormat="1">
      <c r="A223" s="202">
        <v>7</v>
      </c>
      <c r="B223" s="202" t="s">
        <v>39</v>
      </c>
      <c r="C223" s="202" t="s">
        <v>38</v>
      </c>
      <c r="D223" s="202" t="s">
        <v>39</v>
      </c>
      <c r="E223" s="214" t="s">
        <v>189</v>
      </c>
      <c r="F223" s="208">
        <v>305</v>
      </c>
      <c r="G223" s="208">
        <v>269</v>
      </c>
      <c r="H223" s="208">
        <v>169</v>
      </c>
      <c r="I223" s="202">
        <v>55</v>
      </c>
      <c r="J223" s="202">
        <v>165</v>
      </c>
      <c r="K223" s="205">
        <v>1.534</v>
      </c>
      <c r="L223" s="206" t="s">
        <v>814</v>
      </c>
      <c r="M223" s="209">
        <v>4028.02</v>
      </c>
      <c r="N223" s="215" t="s">
        <v>190</v>
      </c>
      <c r="O223" s="196" t="s">
        <v>197</v>
      </c>
      <c r="P223" s="197"/>
      <c r="Q223" s="216" t="s">
        <v>628</v>
      </c>
    </row>
    <row r="224" spans="1:17" s="240" customFormat="1">
      <c r="A224" s="202">
        <v>8</v>
      </c>
      <c r="B224" s="202" t="s">
        <v>816</v>
      </c>
      <c r="C224" s="202" t="s">
        <v>820</v>
      </c>
      <c r="D224" s="202" t="s">
        <v>816</v>
      </c>
      <c r="E224" s="214" t="s">
        <v>189</v>
      </c>
      <c r="F224" s="208">
        <v>311</v>
      </c>
      <c r="G224" s="208">
        <v>275</v>
      </c>
      <c r="H224" s="208">
        <v>169</v>
      </c>
      <c r="I224" s="202">
        <v>55</v>
      </c>
      <c r="J224" s="202">
        <v>165</v>
      </c>
      <c r="K224" s="205">
        <v>1.534</v>
      </c>
      <c r="L224" s="206" t="s">
        <v>814</v>
      </c>
      <c r="M224" s="209">
        <v>5304.71</v>
      </c>
      <c r="N224" s="215" t="s">
        <v>190</v>
      </c>
      <c r="O224" s="196" t="s">
        <v>197</v>
      </c>
      <c r="P224" s="197"/>
      <c r="Q224" s="216" t="s">
        <v>628</v>
      </c>
    </row>
    <row r="225" spans="1:17" s="240" customFormat="1">
      <c r="A225" s="202">
        <v>9</v>
      </c>
      <c r="B225" s="202" t="s">
        <v>778</v>
      </c>
      <c r="C225" s="202" t="s">
        <v>777</v>
      </c>
      <c r="D225" s="202" t="s">
        <v>778</v>
      </c>
      <c r="E225" s="214" t="s">
        <v>189</v>
      </c>
      <c r="F225" s="208">
        <v>311</v>
      </c>
      <c r="G225" s="208">
        <v>275</v>
      </c>
      <c r="H225" s="208">
        <v>169</v>
      </c>
      <c r="I225" s="202">
        <v>55</v>
      </c>
      <c r="J225" s="202">
        <v>165</v>
      </c>
      <c r="K225" s="205">
        <v>1.534</v>
      </c>
      <c r="L225" s="206" t="s">
        <v>814</v>
      </c>
      <c r="M225" s="209">
        <v>5376.68</v>
      </c>
      <c r="N225" s="215" t="s">
        <v>190</v>
      </c>
      <c r="O225" s="196" t="s">
        <v>197</v>
      </c>
      <c r="P225" s="197"/>
      <c r="Q225" s="216" t="s">
        <v>628</v>
      </c>
    </row>
    <row r="226" spans="1:17" s="240" customFormat="1">
      <c r="A226" s="202">
        <v>10</v>
      </c>
      <c r="B226" s="202" t="s">
        <v>367</v>
      </c>
      <c r="C226" s="202" t="s">
        <v>366</v>
      </c>
      <c r="D226" s="202" t="s">
        <v>367</v>
      </c>
      <c r="E226" s="214" t="s">
        <v>189</v>
      </c>
      <c r="F226" s="208">
        <v>305</v>
      </c>
      <c r="G226" s="208">
        <v>269</v>
      </c>
      <c r="H226" s="208">
        <v>169</v>
      </c>
      <c r="I226" s="202">
        <v>55</v>
      </c>
      <c r="J226" s="202">
        <v>165</v>
      </c>
      <c r="K226" s="205">
        <v>1.534</v>
      </c>
      <c r="L226" s="206" t="s">
        <v>814</v>
      </c>
      <c r="M226" s="209">
        <v>4808.7</v>
      </c>
      <c r="N226" s="215" t="s">
        <v>190</v>
      </c>
      <c r="O226" s="196" t="s">
        <v>197</v>
      </c>
      <c r="P226" s="197"/>
      <c r="Q226" s="216" t="s">
        <v>628</v>
      </c>
    </row>
    <row r="227" spans="1:17" s="240" customFormat="1">
      <c r="A227" s="202">
        <v>11</v>
      </c>
      <c r="B227" s="202" t="s">
        <v>369</v>
      </c>
      <c r="C227" s="202" t="s">
        <v>368</v>
      </c>
      <c r="D227" s="202" t="s">
        <v>369</v>
      </c>
      <c r="E227" s="214" t="s">
        <v>189</v>
      </c>
      <c r="F227" s="208">
        <v>297</v>
      </c>
      <c r="G227" s="208">
        <v>262</v>
      </c>
      <c r="H227" s="208">
        <v>169</v>
      </c>
      <c r="I227" s="202">
        <v>55</v>
      </c>
      <c r="J227" s="202">
        <v>165</v>
      </c>
      <c r="K227" s="205">
        <v>1.534</v>
      </c>
      <c r="L227" s="206" t="s">
        <v>814</v>
      </c>
      <c r="M227" s="209">
        <v>4622.43</v>
      </c>
      <c r="N227" s="215" t="s">
        <v>190</v>
      </c>
      <c r="O227" s="196" t="s">
        <v>197</v>
      </c>
      <c r="P227" s="197"/>
      <c r="Q227" s="216" t="s">
        <v>629</v>
      </c>
    </row>
    <row r="228" spans="1:17" s="240" customFormat="1">
      <c r="A228" s="202">
        <v>12</v>
      </c>
      <c r="B228" s="202" t="s">
        <v>371</v>
      </c>
      <c r="C228" s="202" t="s">
        <v>370</v>
      </c>
      <c r="D228" s="202" t="s">
        <v>371</v>
      </c>
      <c r="E228" s="214" t="s">
        <v>189</v>
      </c>
      <c r="F228" s="208">
        <v>305</v>
      </c>
      <c r="G228" s="208">
        <v>269</v>
      </c>
      <c r="H228" s="208">
        <v>169</v>
      </c>
      <c r="I228" s="202">
        <v>55</v>
      </c>
      <c r="J228" s="202">
        <v>165</v>
      </c>
      <c r="K228" s="205">
        <v>1.534</v>
      </c>
      <c r="L228" s="206" t="s">
        <v>814</v>
      </c>
      <c r="M228" s="209">
        <v>4809.47</v>
      </c>
      <c r="N228" s="215" t="s">
        <v>190</v>
      </c>
      <c r="O228" s="196" t="s">
        <v>197</v>
      </c>
      <c r="P228" s="197"/>
      <c r="Q228" s="216" t="s">
        <v>628</v>
      </c>
    </row>
    <row r="229" spans="1:17" s="240" customFormat="1">
      <c r="A229" s="202">
        <v>13</v>
      </c>
      <c r="B229" s="202" t="s">
        <v>361</v>
      </c>
      <c r="C229" s="202" t="s">
        <v>360</v>
      </c>
      <c r="D229" s="202" t="s">
        <v>361</v>
      </c>
      <c r="E229" s="214" t="s">
        <v>189</v>
      </c>
      <c r="F229" s="208">
        <v>305</v>
      </c>
      <c r="G229" s="208">
        <v>269</v>
      </c>
      <c r="H229" s="208">
        <v>169</v>
      </c>
      <c r="I229" s="202">
        <v>55</v>
      </c>
      <c r="J229" s="202">
        <v>165</v>
      </c>
      <c r="K229" s="205">
        <v>1.534</v>
      </c>
      <c r="L229" s="206" t="s">
        <v>814</v>
      </c>
      <c r="M229" s="209">
        <v>4808.58</v>
      </c>
      <c r="N229" s="215" t="s">
        <v>190</v>
      </c>
      <c r="O229" s="196" t="s">
        <v>197</v>
      </c>
      <c r="P229" s="197"/>
      <c r="Q229" s="216" t="s">
        <v>628</v>
      </c>
    </row>
    <row r="230" spans="1:17" s="240" customFormat="1">
      <c r="A230" s="202">
        <v>14</v>
      </c>
      <c r="B230" s="202" t="s">
        <v>363</v>
      </c>
      <c r="C230" s="202" t="s">
        <v>362</v>
      </c>
      <c r="D230" s="202" t="s">
        <v>363</v>
      </c>
      <c r="E230" s="214" t="s">
        <v>189</v>
      </c>
      <c r="F230" s="208">
        <v>297</v>
      </c>
      <c r="G230" s="208">
        <v>262</v>
      </c>
      <c r="H230" s="208">
        <v>169</v>
      </c>
      <c r="I230" s="202">
        <v>55</v>
      </c>
      <c r="J230" s="202">
        <v>165</v>
      </c>
      <c r="K230" s="205">
        <v>1.534</v>
      </c>
      <c r="L230" s="206" t="s">
        <v>814</v>
      </c>
      <c r="M230" s="209">
        <v>4743.3100000000004</v>
      </c>
      <c r="N230" s="215" t="s">
        <v>190</v>
      </c>
      <c r="O230" s="196" t="s">
        <v>197</v>
      </c>
      <c r="P230" s="197"/>
      <c r="Q230" s="216" t="s">
        <v>629</v>
      </c>
    </row>
    <row r="231" spans="1:17" s="240" customFormat="1">
      <c r="A231" s="202">
        <v>15</v>
      </c>
      <c r="B231" s="202" t="s">
        <v>365</v>
      </c>
      <c r="C231" s="202" t="s">
        <v>364</v>
      </c>
      <c r="D231" s="202" t="s">
        <v>365</v>
      </c>
      <c r="E231" s="214" t="s">
        <v>189</v>
      </c>
      <c r="F231" s="208">
        <v>305</v>
      </c>
      <c r="G231" s="208">
        <v>269</v>
      </c>
      <c r="H231" s="208">
        <v>169</v>
      </c>
      <c r="I231" s="202">
        <v>55</v>
      </c>
      <c r="J231" s="202">
        <v>165</v>
      </c>
      <c r="K231" s="205">
        <v>1.534</v>
      </c>
      <c r="L231" s="206" t="s">
        <v>814</v>
      </c>
      <c r="M231" s="209">
        <v>4809.33</v>
      </c>
      <c r="N231" s="215" t="s">
        <v>190</v>
      </c>
      <c r="O231" s="196" t="s">
        <v>197</v>
      </c>
      <c r="P231" s="197"/>
      <c r="Q231" s="216" t="s">
        <v>628</v>
      </c>
    </row>
    <row r="232" spans="1:17" s="240" customFormat="1">
      <c r="A232" s="202">
        <v>16</v>
      </c>
      <c r="B232" s="202" t="s">
        <v>373</v>
      </c>
      <c r="C232" s="202" t="s">
        <v>372</v>
      </c>
      <c r="D232" s="202" t="s">
        <v>373</v>
      </c>
      <c r="E232" s="214" t="s">
        <v>189</v>
      </c>
      <c r="F232" s="208">
        <v>323</v>
      </c>
      <c r="G232" s="208">
        <v>285</v>
      </c>
      <c r="H232" s="208">
        <v>199</v>
      </c>
      <c r="I232" s="202">
        <v>55</v>
      </c>
      <c r="J232" s="202">
        <v>165</v>
      </c>
      <c r="K232" s="205">
        <v>1.806</v>
      </c>
      <c r="L232" s="206" t="s">
        <v>814</v>
      </c>
      <c r="M232" s="209">
        <v>5246.75</v>
      </c>
      <c r="N232" s="215" t="s">
        <v>190</v>
      </c>
      <c r="O232" s="196" t="s">
        <v>197</v>
      </c>
      <c r="P232" s="197"/>
      <c r="Q232" s="216" t="s">
        <v>628</v>
      </c>
    </row>
    <row r="233" spans="1:17" s="240" customFormat="1">
      <c r="A233" s="202">
        <v>17</v>
      </c>
      <c r="B233" s="202" t="s">
        <v>377</v>
      </c>
      <c r="C233" s="202" t="s">
        <v>376</v>
      </c>
      <c r="D233" s="202" t="s">
        <v>377</v>
      </c>
      <c r="E233" s="214" t="s">
        <v>189</v>
      </c>
      <c r="F233" s="208">
        <v>323</v>
      </c>
      <c r="G233" s="208">
        <v>285</v>
      </c>
      <c r="H233" s="208">
        <v>199</v>
      </c>
      <c r="I233" s="202">
        <v>55</v>
      </c>
      <c r="J233" s="202">
        <v>165</v>
      </c>
      <c r="K233" s="205">
        <v>1.806</v>
      </c>
      <c r="L233" s="206" t="s">
        <v>814</v>
      </c>
      <c r="M233" s="209">
        <v>5214.53</v>
      </c>
      <c r="N233" s="215" t="s">
        <v>190</v>
      </c>
      <c r="O233" s="196" t="s">
        <v>197</v>
      </c>
      <c r="P233" s="197"/>
      <c r="Q233" s="216" t="s">
        <v>628</v>
      </c>
    </row>
    <row r="234" spans="1:17" s="240" customFormat="1">
      <c r="A234" s="202">
        <v>18</v>
      </c>
      <c r="B234" s="202" t="s">
        <v>375</v>
      </c>
      <c r="C234" s="202" t="s">
        <v>374</v>
      </c>
      <c r="D234" s="202" t="s">
        <v>375</v>
      </c>
      <c r="E234" s="214" t="s">
        <v>189</v>
      </c>
      <c r="F234" s="208">
        <v>317</v>
      </c>
      <c r="G234" s="208">
        <v>279</v>
      </c>
      <c r="H234" s="208">
        <v>199</v>
      </c>
      <c r="I234" s="202">
        <v>55</v>
      </c>
      <c r="J234" s="202">
        <v>165</v>
      </c>
      <c r="K234" s="205">
        <v>1.806</v>
      </c>
      <c r="L234" s="206" t="s">
        <v>814</v>
      </c>
      <c r="M234" s="209">
        <v>5230.09</v>
      </c>
      <c r="N234" s="215" t="s">
        <v>190</v>
      </c>
      <c r="O234" s="196" t="s">
        <v>197</v>
      </c>
      <c r="P234" s="197"/>
      <c r="Q234" s="216" t="s">
        <v>628</v>
      </c>
    </row>
    <row r="235" spans="1:17" s="240" customFormat="1">
      <c r="A235" s="202">
        <v>19</v>
      </c>
      <c r="B235" s="202" t="s">
        <v>379</v>
      </c>
      <c r="C235" s="202" t="s">
        <v>378</v>
      </c>
      <c r="D235" s="202" t="s">
        <v>379</v>
      </c>
      <c r="E235" s="214" t="s">
        <v>189</v>
      </c>
      <c r="F235" s="208">
        <v>317</v>
      </c>
      <c r="G235" s="208">
        <v>279</v>
      </c>
      <c r="H235" s="208">
        <v>199</v>
      </c>
      <c r="I235" s="202">
        <v>55</v>
      </c>
      <c r="J235" s="202">
        <v>165</v>
      </c>
      <c r="K235" s="205">
        <v>1.806</v>
      </c>
      <c r="L235" s="206" t="s">
        <v>814</v>
      </c>
      <c r="M235" s="209">
        <v>5229.3900000000003</v>
      </c>
      <c r="N235" s="215" t="s">
        <v>190</v>
      </c>
      <c r="O235" s="196" t="s">
        <v>197</v>
      </c>
      <c r="P235" s="197"/>
      <c r="Q235" s="216" t="s">
        <v>628</v>
      </c>
    </row>
    <row r="236" spans="1:17" s="240" customFormat="1">
      <c r="A236" s="202">
        <v>20</v>
      </c>
      <c r="B236" s="202" t="s">
        <v>385</v>
      </c>
      <c r="C236" s="202" t="s">
        <v>384</v>
      </c>
      <c r="D236" s="202" t="s">
        <v>385</v>
      </c>
      <c r="E236" s="214" t="s">
        <v>189</v>
      </c>
      <c r="F236" s="208">
        <v>305</v>
      </c>
      <c r="G236" s="208">
        <v>269</v>
      </c>
      <c r="H236" s="208">
        <v>169</v>
      </c>
      <c r="I236" s="202">
        <v>55</v>
      </c>
      <c r="J236" s="202">
        <v>165</v>
      </c>
      <c r="K236" s="205">
        <v>1.534</v>
      </c>
      <c r="L236" s="206" t="s">
        <v>814</v>
      </c>
      <c r="M236" s="209">
        <v>3584.04</v>
      </c>
      <c r="N236" s="215" t="s">
        <v>190</v>
      </c>
      <c r="O236" s="196" t="s">
        <v>197</v>
      </c>
      <c r="Q236" s="216" t="s">
        <v>628</v>
      </c>
    </row>
    <row r="237" spans="1:17" s="240" customFormat="1">
      <c r="A237" s="202">
        <v>21</v>
      </c>
      <c r="B237" s="202" t="s">
        <v>383</v>
      </c>
      <c r="C237" s="202" t="s">
        <v>382</v>
      </c>
      <c r="D237" s="202" t="s">
        <v>383</v>
      </c>
      <c r="E237" s="214" t="s">
        <v>189</v>
      </c>
      <c r="F237" s="208">
        <v>305</v>
      </c>
      <c r="G237" s="208">
        <v>269</v>
      </c>
      <c r="H237" s="208">
        <v>169</v>
      </c>
      <c r="I237" s="202">
        <v>55</v>
      </c>
      <c r="J237" s="202">
        <v>165</v>
      </c>
      <c r="K237" s="205">
        <v>1.534</v>
      </c>
      <c r="L237" s="206" t="s">
        <v>814</v>
      </c>
      <c r="M237" s="209">
        <v>3584.04</v>
      </c>
      <c r="N237" s="215" t="s">
        <v>190</v>
      </c>
      <c r="O237" s="196" t="s">
        <v>197</v>
      </c>
      <c r="Q237" s="216" t="s">
        <v>628</v>
      </c>
    </row>
    <row r="238" spans="1:17" s="240" customFormat="1">
      <c r="A238" s="202">
        <v>22</v>
      </c>
      <c r="B238" s="202" t="s">
        <v>492</v>
      </c>
      <c r="C238" s="202" t="s">
        <v>491</v>
      </c>
      <c r="D238" s="202" t="s">
        <v>492</v>
      </c>
      <c r="E238" s="214" t="s">
        <v>189</v>
      </c>
      <c r="F238" s="208">
        <v>305</v>
      </c>
      <c r="G238" s="208">
        <v>269</v>
      </c>
      <c r="H238" s="208">
        <v>169</v>
      </c>
      <c r="I238" s="202">
        <v>55</v>
      </c>
      <c r="J238" s="202">
        <v>165</v>
      </c>
      <c r="K238" s="205">
        <v>1.534</v>
      </c>
      <c r="L238" s="206" t="s">
        <v>814</v>
      </c>
      <c r="M238" s="209">
        <v>3970.42</v>
      </c>
      <c r="N238" s="215" t="s">
        <v>190</v>
      </c>
      <c r="O238" s="196" t="s">
        <v>197</v>
      </c>
      <c r="Q238" s="216" t="s">
        <v>628</v>
      </c>
    </row>
    <row r="239" spans="1:17" s="240" customFormat="1">
      <c r="A239" s="202">
        <v>23</v>
      </c>
      <c r="B239" s="202" t="s">
        <v>490</v>
      </c>
      <c r="C239" s="202" t="s">
        <v>489</v>
      </c>
      <c r="D239" s="202" t="s">
        <v>490</v>
      </c>
      <c r="E239" s="214" t="s">
        <v>189</v>
      </c>
      <c r="F239" s="208">
        <v>305</v>
      </c>
      <c r="G239" s="208">
        <v>269</v>
      </c>
      <c r="H239" s="208">
        <v>169</v>
      </c>
      <c r="I239" s="202">
        <v>55</v>
      </c>
      <c r="J239" s="202">
        <v>165</v>
      </c>
      <c r="K239" s="205">
        <v>1.534</v>
      </c>
      <c r="L239" s="206" t="s">
        <v>814</v>
      </c>
      <c r="M239" s="209">
        <v>3970.83</v>
      </c>
      <c r="N239" s="215" t="s">
        <v>190</v>
      </c>
      <c r="O239" s="196" t="s">
        <v>197</v>
      </c>
      <c r="Q239" s="216" t="s">
        <v>628</v>
      </c>
    </row>
    <row r="240" spans="1:17" s="240" customFormat="1">
      <c r="A240" s="202">
        <v>24</v>
      </c>
      <c r="B240" s="202" t="s">
        <v>395</v>
      </c>
      <c r="C240" s="202" t="s">
        <v>394</v>
      </c>
      <c r="D240" s="202" t="s">
        <v>395</v>
      </c>
      <c r="E240" s="214" t="s">
        <v>189</v>
      </c>
      <c r="F240" s="208">
        <v>328</v>
      </c>
      <c r="G240" s="208">
        <v>292</v>
      </c>
      <c r="H240" s="208">
        <v>199</v>
      </c>
      <c r="I240" s="202">
        <v>55</v>
      </c>
      <c r="J240" s="202">
        <v>165</v>
      </c>
      <c r="K240" s="205">
        <v>1.806</v>
      </c>
      <c r="L240" s="206" t="s">
        <v>814</v>
      </c>
      <c r="M240" s="209">
        <v>3765.3</v>
      </c>
      <c r="N240" s="215" t="s">
        <v>190</v>
      </c>
      <c r="O240" s="196" t="s">
        <v>197</v>
      </c>
      <c r="Q240" s="216" t="s">
        <v>628</v>
      </c>
    </row>
    <row r="241" spans="1:17" s="240" customFormat="1">
      <c r="A241" s="202">
        <v>25</v>
      </c>
      <c r="B241" s="202" t="s">
        <v>393</v>
      </c>
      <c r="C241" s="202" t="s">
        <v>392</v>
      </c>
      <c r="D241" s="202" t="s">
        <v>393</v>
      </c>
      <c r="E241" s="214" t="s">
        <v>189</v>
      </c>
      <c r="F241" s="208">
        <v>328</v>
      </c>
      <c r="G241" s="208">
        <v>292</v>
      </c>
      <c r="H241" s="208">
        <v>199</v>
      </c>
      <c r="I241" s="202">
        <v>55</v>
      </c>
      <c r="J241" s="202">
        <v>165</v>
      </c>
      <c r="K241" s="205">
        <v>1.806</v>
      </c>
      <c r="L241" s="206" t="s">
        <v>814</v>
      </c>
      <c r="M241" s="209">
        <v>3765.4</v>
      </c>
      <c r="N241" s="215" t="s">
        <v>190</v>
      </c>
      <c r="O241" s="196" t="s">
        <v>197</v>
      </c>
      <c r="P241" s="197"/>
      <c r="Q241" s="216" t="s">
        <v>628</v>
      </c>
    </row>
    <row r="242" spans="1:17" s="240" customFormat="1">
      <c r="A242" s="202">
        <v>26</v>
      </c>
      <c r="B242" s="202" t="s">
        <v>496</v>
      </c>
      <c r="C242" s="202" t="s">
        <v>495</v>
      </c>
      <c r="D242" s="202" t="s">
        <v>496</v>
      </c>
      <c r="E242" s="214" t="s">
        <v>189</v>
      </c>
      <c r="F242" s="208">
        <v>328</v>
      </c>
      <c r="G242" s="208">
        <v>292</v>
      </c>
      <c r="H242" s="208">
        <v>199</v>
      </c>
      <c r="I242" s="202">
        <v>55</v>
      </c>
      <c r="J242" s="202">
        <v>165</v>
      </c>
      <c r="K242" s="205">
        <v>1.806</v>
      </c>
      <c r="L242" s="206" t="s">
        <v>814</v>
      </c>
      <c r="M242" s="209">
        <v>4176.8500000000004</v>
      </c>
      <c r="N242" s="215" t="s">
        <v>190</v>
      </c>
      <c r="O242" s="196" t="s">
        <v>197</v>
      </c>
      <c r="Q242" s="216" t="s">
        <v>628</v>
      </c>
    </row>
    <row r="243" spans="1:17" s="240" customFormat="1">
      <c r="A243" s="202">
        <v>27</v>
      </c>
      <c r="B243" s="202" t="s">
        <v>494</v>
      </c>
      <c r="C243" s="202" t="s">
        <v>493</v>
      </c>
      <c r="D243" s="202" t="s">
        <v>494</v>
      </c>
      <c r="E243" s="214" t="s">
        <v>189</v>
      </c>
      <c r="F243" s="208">
        <v>328</v>
      </c>
      <c r="G243" s="208">
        <v>292</v>
      </c>
      <c r="H243" s="208">
        <v>199</v>
      </c>
      <c r="I243" s="202">
        <v>55</v>
      </c>
      <c r="J243" s="202">
        <v>165</v>
      </c>
      <c r="K243" s="205">
        <v>1.806</v>
      </c>
      <c r="L243" s="206" t="s">
        <v>814</v>
      </c>
      <c r="M243" s="209">
        <v>4176.8500000000004</v>
      </c>
      <c r="N243" s="215" t="s">
        <v>190</v>
      </c>
      <c r="O243" s="196" t="s">
        <v>197</v>
      </c>
      <c r="Q243" s="216" t="s">
        <v>628</v>
      </c>
    </row>
    <row r="244" spans="1:17" s="240" customFormat="1">
      <c r="A244" s="202">
        <v>28</v>
      </c>
      <c r="B244" s="202" t="s">
        <v>543</v>
      </c>
      <c r="C244" s="202" t="s">
        <v>346</v>
      </c>
      <c r="D244" s="202" t="s">
        <v>543</v>
      </c>
      <c r="E244" s="214" t="s">
        <v>189</v>
      </c>
      <c r="F244" s="208">
        <v>338</v>
      </c>
      <c r="G244" s="208">
        <v>297</v>
      </c>
      <c r="H244" s="208">
        <v>199</v>
      </c>
      <c r="I244" s="202">
        <v>55</v>
      </c>
      <c r="J244" s="202">
        <v>165</v>
      </c>
      <c r="K244" s="205">
        <v>1.806</v>
      </c>
      <c r="L244" s="206" t="s">
        <v>814</v>
      </c>
      <c r="M244" s="209">
        <v>4933.43</v>
      </c>
      <c r="N244" s="215" t="s">
        <v>190</v>
      </c>
      <c r="O244" s="196" t="s">
        <v>197</v>
      </c>
      <c r="P244" s="197"/>
      <c r="Q244" s="216" t="s">
        <v>629</v>
      </c>
    </row>
    <row r="245" spans="1:17" s="240" customFormat="1">
      <c r="A245" s="202">
        <v>29</v>
      </c>
      <c r="B245" s="202" t="s">
        <v>401</v>
      </c>
      <c r="C245" s="202" t="s">
        <v>400</v>
      </c>
      <c r="D245" s="202" t="s">
        <v>401</v>
      </c>
      <c r="E245" s="214" t="s">
        <v>189</v>
      </c>
      <c r="F245" s="208">
        <v>338</v>
      </c>
      <c r="G245" s="208">
        <v>297</v>
      </c>
      <c r="H245" s="208">
        <v>199</v>
      </c>
      <c r="I245" s="202">
        <v>55</v>
      </c>
      <c r="J245" s="202">
        <v>165</v>
      </c>
      <c r="K245" s="205">
        <v>1.806</v>
      </c>
      <c r="L245" s="206" t="s">
        <v>814</v>
      </c>
      <c r="M245" s="209">
        <v>5653.13</v>
      </c>
      <c r="N245" s="215" t="s">
        <v>190</v>
      </c>
      <c r="O245" s="196" t="s">
        <v>197</v>
      </c>
      <c r="P245" s="197"/>
      <c r="Q245" s="216" t="s">
        <v>628</v>
      </c>
    </row>
    <row r="246" spans="1:17" s="240" customFormat="1">
      <c r="A246" s="202">
        <v>30</v>
      </c>
      <c r="B246" s="202" t="s">
        <v>405</v>
      </c>
      <c r="C246" s="202" t="s">
        <v>403</v>
      </c>
      <c r="D246" s="202" t="s">
        <v>405</v>
      </c>
      <c r="E246" s="214" t="s">
        <v>189</v>
      </c>
      <c r="F246" s="208">
        <v>338</v>
      </c>
      <c r="G246" s="208">
        <v>297</v>
      </c>
      <c r="H246" s="208">
        <v>199</v>
      </c>
      <c r="I246" s="202">
        <v>55</v>
      </c>
      <c r="J246" s="202">
        <v>165</v>
      </c>
      <c r="K246" s="205">
        <v>1.806</v>
      </c>
      <c r="L246" s="206" t="s">
        <v>814</v>
      </c>
      <c r="M246" s="209">
        <v>5585.35</v>
      </c>
      <c r="N246" s="215" t="s">
        <v>190</v>
      </c>
      <c r="O246" s="196" t="s">
        <v>197</v>
      </c>
      <c r="P246" s="197"/>
      <c r="Q246" s="216" t="s">
        <v>628</v>
      </c>
    </row>
    <row r="247" spans="1:17" s="240" customFormat="1">
      <c r="A247" s="202">
        <v>31</v>
      </c>
      <c r="B247" s="202" t="s">
        <v>404</v>
      </c>
      <c r="C247" s="202" t="s">
        <v>402</v>
      </c>
      <c r="D247" s="202" t="s">
        <v>404</v>
      </c>
      <c r="E247" s="214" t="s">
        <v>189</v>
      </c>
      <c r="F247" s="208">
        <v>345</v>
      </c>
      <c r="G247" s="208">
        <v>304</v>
      </c>
      <c r="H247" s="208">
        <v>199</v>
      </c>
      <c r="I247" s="202">
        <v>55</v>
      </c>
      <c r="J247" s="202">
        <v>165</v>
      </c>
      <c r="K247" s="205">
        <v>1.806</v>
      </c>
      <c r="L247" s="206" t="s">
        <v>814</v>
      </c>
      <c r="M247" s="209">
        <v>5477.59</v>
      </c>
      <c r="N247" s="215" t="s">
        <v>190</v>
      </c>
      <c r="O247" s="196" t="s">
        <v>197</v>
      </c>
      <c r="P247" s="197"/>
      <c r="Q247" s="216" t="s">
        <v>628</v>
      </c>
    </row>
    <row r="248" spans="1:17" s="240" customFormat="1">
      <c r="A248" s="202">
        <v>32</v>
      </c>
      <c r="B248" s="202" t="s">
        <v>397</v>
      </c>
      <c r="C248" s="202" t="s">
        <v>396</v>
      </c>
      <c r="D248" s="202" t="s">
        <v>397</v>
      </c>
      <c r="E248" s="214" t="s">
        <v>189</v>
      </c>
      <c r="F248" s="208">
        <v>345</v>
      </c>
      <c r="G248" s="208">
        <v>304</v>
      </c>
      <c r="H248" s="208">
        <v>199</v>
      </c>
      <c r="I248" s="202">
        <v>55</v>
      </c>
      <c r="J248" s="202">
        <v>165</v>
      </c>
      <c r="K248" s="205">
        <v>1.806</v>
      </c>
      <c r="L248" s="206" t="s">
        <v>814</v>
      </c>
      <c r="M248" s="209">
        <v>5479.94</v>
      </c>
      <c r="N248" s="215" t="s">
        <v>190</v>
      </c>
      <c r="O248" s="196" t="s">
        <v>197</v>
      </c>
      <c r="Q248" s="216" t="s">
        <v>628</v>
      </c>
    </row>
    <row r="249" spans="1:17" s="240" customFormat="1">
      <c r="A249" s="202">
        <v>33</v>
      </c>
      <c r="B249" s="202" t="s">
        <v>407</v>
      </c>
      <c r="C249" s="202" t="s">
        <v>406</v>
      </c>
      <c r="D249" s="202" t="s">
        <v>407</v>
      </c>
      <c r="E249" s="214" t="s">
        <v>189</v>
      </c>
      <c r="F249" s="208">
        <v>345</v>
      </c>
      <c r="G249" s="208">
        <v>304</v>
      </c>
      <c r="H249" s="208">
        <v>199</v>
      </c>
      <c r="I249" s="202">
        <v>55</v>
      </c>
      <c r="J249" s="202">
        <v>165</v>
      </c>
      <c r="K249" s="205">
        <v>1.806</v>
      </c>
      <c r="L249" s="206" t="s">
        <v>814</v>
      </c>
      <c r="M249" s="209">
        <v>5477.72</v>
      </c>
      <c r="N249" s="215" t="s">
        <v>190</v>
      </c>
      <c r="O249" s="196" t="s">
        <v>197</v>
      </c>
      <c r="Q249" s="216" t="s">
        <v>628</v>
      </c>
    </row>
    <row r="250" spans="1:17" s="240" customFormat="1">
      <c r="A250" s="202">
        <v>34</v>
      </c>
      <c r="B250" s="202" t="s">
        <v>409</v>
      </c>
      <c r="C250" s="202" t="s">
        <v>408</v>
      </c>
      <c r="D250" s="202" t="s">
        <v>409</v>
      </c>
      <c r="E250" s="214" t="s">
        <v>189</v>
      </c>
      <c r="F250" s="208">
        <v>345</v>
      </c>
      <c r="G250" s="208">
        <v>304</v>
      </c>
      <c r="H250" s="208">
        <v>199</v>
      </c>
      <c r="I250" s="202">
        <v>55</v>
      </c>
      <c r="J250" s="202">
        <v>165</v>
      </c>
      <c r="K250" s="205">
        <v>1.806</v>
      </c>
      <c r="L250" s="206" t="s">
        <v>814</v>
      </c>
      <c r="M250" s="209">
        <v>5474.79</v>
      </c>
      <c r="N250" s="215" t="s">
        <v>190</v>
      </c>
      <c r="O250" s="196" t="s">
        <v>197</v>
      </c>
      <c r="Q250" s="216" t="s">
        <v>628</v>
      </c>
    </row>
    <row r="251" spans="1:17" s="240" customFormat="1">
      <c r="A251" s="202">
        <v>35</v>
      </c>
      <c r="B251" s="202" t="s">
        <v>534</v>
      </c>
      <c r="C251" s="202" t="s">
        <v>655</v>
      </c>
      <c r="D251" s="202" t="s">
        <v>534</v>
      </c>
      <c r="E251" s="214" t="s">
        <v>189</v>
      </c>
      <c r="F251" s="208">
        <v>344</v>
      </c>
      <c r="G251" s="208">
        <v>303</v>
      </c>
      <c r="H251" s="208">
        <v>199</v>
      </c>
      <c r="I251" s="202">
        <v>55</v>
      </c>
      <c r="J251" s="202">
        <v>165</v>
      </c>
      <c r="K251" s="205">
        <v>1.806</v>
      </c>
      <c r="L251" s="206" t="s">
        <v>814</v>
      </c>
      <c r="M251" s="209">
        <v>4842.37</v>
      </c>
      <c r="N251" s="215" t="s">
        <v>190</v>
      </c>
      <c r="O251" s="196" t="s">
        <v>197</v>
      </c>
      <c r="Q251" s="216" t="s">
        <v>628</v>
      </c>
    </row>
    <row r="252" spans="1:17" s="240" customFormat="1">
      <c r="A252" s="202">
        <v>36</v>
      </c>
      <c r="B252" s="202" t="s">
        <v>535</v>
      </c>
      <c r="C252" s="202" t="s">
        <v>656</v>
      </c>
      <c r="D252" s="202" t="s">
        <v>535</v>
      </c>
      <c r="E252" s="214" t="s">
        <v>189</v>
      </c>
      <c r="F252" s="208">
        <v>344</v>
      </c>
      <c r="G252" s="208">
        <v>303</v>
      </c>
      <c r="H252" s="208">
        <v>199</v>
      </c>
      <c r="I252" s="202">
        <v>55</v>
      </c>
      <c r="J252" s="202">
        <v>165</v>
      </c>
      <c r="K252" s="205">
        <v>1.806</v>
      </c>
      <c r="L252" s="206" t="s">
        <v>814</v>
      </c>
      <c r="M252" s="209">
        <v>4842.92</v>
      </c>
      <c r="N252" s="215" t="s">
        <v>190</v>
      </c>
      <c r="O252" s="196" t="s">
        <v>197</v>
      </c>
      <c r="P252" s="197"/>
      <c r="Q252" s="216" t="s">
        <v>628</v>
      </c>
    </row>
    <row r="253" spans="1:17" s="240" customFormat="1">
      <c r="A253" s="202">
        <v>37</v>
      </c>
      <c r="B253" s="202" t="s">
        <v>630</v>
      </c>
      <c r="C253" s="202" t="s">
        <v>821</v>
      </c>
      <c r="D253" s="202" t="s">
        <v>630</v>
      </c>
      <c r="E253" s="214" t="s">
        <v>189</v>
      </c>
      <c r="F253" s="208">
        <v>345</v>
      </c>
      <c r="G253" s="208">
        <v>304</v>
      </c>
      <c r="H253" s="208">
        <v>199</v>
      </c>
      <c r="I253" s="202">
        <v>55</v>
      </c>
      <c r="J253" s="202">
        <v>165</v>
      </c>
      <c r="K253" s="205">
        <v>1.806</v>
      </c>
      <c r="L253" s="206" t="s">
        <v>814</v>
      </c>
      <c r="M253" s="209">
        <v>5527.17</v>
      </c>
      <c r="N253" s="215" t="s">
        <v>190</v>
      </c>
      <c r="O253" s="196" t="s">
        <v>197</v>
      </c>
      <c r="P253" s="197"/>
      <c r="Q253" s="216" t="s">
        <v>629</v>
      </c>
    </row>
    <row r="254" spans="1:17" s="235" customFormat="1">
      <c r="A254" s="202">
        <v>38</v>
      </c>
      <c r="B254" s="202" t="s">
        <v>631</v>
      </c>
      <c r="C254" s="202" t="s">
        <v>822</v>
      </c>
      <c r="D254" s="202" t="s">
        <v>631</v>
      </c>
      <c r="E254" s="214" t="s">
        <v>189</v>
      </c>
      <c r="F254" s="208">
        <v>345</v>
      </c>
      <c r="G254" s="208">
        <v>304</v>
      </c>
      <c r="H254" s="208">
        <v>199</v>
      </c>
      <c r="I254" s="202">
        <v>55</v>
      </c>
      <c r="J254" s="202">
        <v>165</v>
      </c>
      <c r="K254" s="205">
        <v>1.806</v>
      </c>
      <c r="L254" s="206" t="s">
        <v>814</v>
      </c>
      <c r="M254" s="209">
        <v>5527.27</v>
      </c>
      <c r="N254" s="215" t="s">
        <v>190</v>
      </c>
      <c r="O254" s="196" t="s">
        <v>197</v>
      </c>
      <c r="P254" s="197"/>
      <c r="Q254" s="216" t="s">
        <v>628</v>
      </c>
    </row>
    <row r="255" spans="1:17" s="240" customFormat="1">
      <c r="A255" s="202">
        <v>39</v>
      </c>
      <c r="B255" s="202" t="s">
        <v>310</v>
      </c>
      <c r="C255" s="202" t="s">
        <v>309</v>
      </c>
      <c r="D255" s="202" t="s">
        <v>310</v>
      </c>
      <c r="E255" s="214" t="s">
        <v>189</v>
      </c>
      <c r="F255" s="208">
        <v>345</v>
      </c>
      <c r="G255" s="208">
        <v>304</v>
      </c>
      <c r="H255" s="208">
        <v>199</v>
      </c>
      <c r="I255" s="202">
        <v>55</v>
      </c>
      <c r="J255" s="202">
        <v>165</v>
      </c>
      <c r="K255" s="205">
        <v>1.806</v>
      </c>
      <c r="L255" s="206" t="s">
        <v>814</v>
      </c>
      <c r="M255" s="209">
        <v>6107.15</v>
      </c>
      <c r="N255" s="215" t="s">
        <v>190</v>
      </c>
      <c r="O255" s="196" t="s">
        <v>197</v>
      </c>
      <c r="Q255" s="216" t="s">
        <v>628</v>
      </c>
    </row>
    <row r="256" spans="1:17" s="240" customFormat="1">
      <c r="A256" s="202">
        <v>40</v>
      </c>
      <c r="B256" s="202" t="s">
        <v>312</v>
      </c>
      <c r="C256" s="202" t="s">
        <v>311</v>
      </c>
      <c r="D256" s="202" t="s">
        <v>312</v>
      </c>
      <c r="E256" s="214" t="s">
        <v>189</v>
      </c>
      <c r="F256" s="208">
        <v>338</v>
      </c>
      <c r="G256" s="208">
        <v>297</v>
      </c>
      <c r="H256" s="208">
        <v>199</v>
      </c>
      <c r="I256" s="202">
        <v>55</v>
      </c>
      <c r="J256" s="202">
        <v>165</v>
      </c>
      <c r="K256" s="205">
        <v>1.806</v>
      </c>
      <c r="L256" s="206" t="s">
        <v>814</v>
      </c>
      <c r="M256" s="209">
        <v>6078.81</v>
      </c>
      <c r="N256" s="215" t="s">
        <v>190</v>
      </c>
      <c r="O256" s="196" t="s">
        <v>197</v>
      </c>
      <c r="Q256" s="216" t="s">
        <v>629</v>
      </c>
    </row>
    <row r="257" spans="1:17" s="240" customFormat="1">
      <c r="A257" s="202">
        <v>41</v>
      </c>
      <c r="B257" s="202" t="s">
        <v>314</v>
      </c>
      <c r="C257" s="202" t="s">
        <v>313</v>
      </c>
      <c r="D257" s="202" t="s">
        <v>314</v>
      </c>
      <c r="E257" s="214" t="s">
        <v>189</v>
      </c>
      <c r="F257" s="208">
        <v>345</v>
      </c>
      <c r="G257" s="208">
        <v>304</v>
      </c>
      <c r="H257" s="208">
        <v>199</v>
      </c>
      <c r="I257" s="202">
        <v>55</v>
      </c>
      <c r="J257" s="202">
        <v>165</v>
      </c>
      <c r="K257" s="205">
        <v>1.806</v>
      </c>
      <c r="L257" s="206" t="s">
        <v>814</v>
      </c>
      <c r="M257" s="209">
        <v>5930.91</v>
      </c>
      <c r="N257" s="215" t="s">
        <v>190</v>
      </c>
      <c r="O257" s="196" t="s">
        <v>197</v>
      </c>
      <c r="Q257" s="216" t="s">
        <v>628</v>
      </c>
    </row>
    <row r="258" spans="1:17" s="240" customFormat="1">
      <c r="A258" s="202">
        <v>42</v>
      </c>
      <c r="B258" s="202" t="s">
        <v>316</v>
      </c>
      <c r="C258" s="202" t="s">
        <v>315</v>
      </c>
      <c r="D258" s="202" t="s">
        <v>316</v>
      </c>
      <c r="E258" s="214" t="s">
        <v>189</v>
      </c>
      <c r="F258" s="208">
        <v>345</v>
      </c>
      <c r="G258" s="208">
        <v>304</v>
      </c>
      <c r="H258" s="208">
        <v>199</v>
      </c>
      <c r="I258" s="202">
        <v>55</v>
      </c>
      <c r="J258" s="202">
        <v>165</v>
      </c>
      <c r="K258" s="205">
        <v>1.806</v>
      </c>
      <c r="L258" s="206" t="s">
        <v>814</v>
      </c>
      <c r="M258" s="209">
        <v>5930.84</v>
      </c>
      <c r="N258" s="215" t="s">
        <v>190</v>
      </c>
      <c r="O258" s="196" t="s">
        <v>197</v>
      </c>
      <c r="Q258" s="216" t="s">
        <v>628</v>
      </c>
    </row>
    <row r="259" spans="1:17" s="240" customFormat="1">
      <c r="A259" s="202">
        <v>43</v>
      </c>
      <c r="B259" s="202" t="s">
        <v>399</v>
      </c>
      <c r="C259" s="202" t="s">
        <v>398</v>
      </c>
      <c r="D259" s="202" t="s">
        <v>399</v>
      </c>
      <c r="E259" s="214" t="s">
        <v>189</v>
      </c>
      <c r="F259" s="208">
        <v>345</v>
      </c>
      <c r="G259" s="208">
        <v>304</v>
      </c>
      <c r="H259" s="208">
        <v>199</v>
      </c>
      <c r="I259" s="202">
        <v>55</v>
      </c>
      <c r="J259" s="202">
        <v>165</v>
      </c>
      <c r="K259" s="205">
        <v>1.806</v>
      </c>
      <c r="L259" s="206" t="s">
        <v>814</v>
      </c>
      <c r="M259" s="209">
        <v>5931.18</v>
      </c>
      <c r="N259" s="215" t="s">
        <v>190</v>
      </c>
      <c r="O259" s="196" t="s">
        <v>197</v>
      </c>
      <c r="Q259" s="216" t="s">
        <v>628</v>
      </c>
    </row>
    <row r="260" spans="1:17" s="240" customFormat="1">
      <c r="A260" s="202">
        <v>44</v>
      </c>
      <c r="B260" s="202" t="s">
        <v>621</v>
      </c>
      <c r="C260" s="202" t="s">
        <v>620</v>
      </c>
      <c r="D260" s="202" t="s">
        <v>621</v>
      </c>
      <c r="E260" s="214" t="s">
        <v>189</v>
      </c>
      <c r="F260" s="208">
        <v>345</v>
      </c>
      <c r="G260" s="208">
        <v>304</v>
      </c>
      <c r="H260" s="208">
        <v>199</v>
      </c>
      <c r="I260" s="202">
        <v>55</v>
      </c>
      <c r="J260" s="202">
        <v>165</v>
      </c>
      <c r="K260" s="205">
        <v>1.806</v>
      </c>
      <c r="L260" s="206" t="s">
        <v>814</v>
      </c>
      <c r="M260" s="209">
        <v>5927.6</v>
      </c>
      <c r="N260" s="215" t="s">
        <v>190</v>
      </c>
      <c r="O260" s="196" t="s">
        <v>197</v>
      </c>
      <c r="Q260" s="216" t="s">
        <v>628</v>
      </c>
    </row>
    <row r="261" spans="1:17" s="240" customFormat="1">
      <c r="A261" s="202">
        <v>45</v>
      </c>
      <c r="B261" s="202" t="s">
        <v>604</v>
      </c>
      <c r="C261" s="202" t="s">
        <v>603</v>
      </c>
      <c r="D261" s="202" t="s">
        <v>604</v>
      </c>
      <c r="E261" s="214" t="s">
        <v>189</v>
      </c>
      <c r="F261" s="208">
        <v>345</v>
      </c>
      <c r="G261" s="208">
        <v>304</v>
      </c>
      <c r="H261" s="208">
        <v>199</v>
      </c>
      <c r="I261" s="202">
        <v>55</v>
      </c>
      <c r="J261" s="202">
        <v>165</v>
      </c>
      <c r="K261" s="205">
        <v>1.806</v>
      </c>
      <c r="L261" s="206" t="s">
        <v>814</v>
      </c>
      <c r="M261" s="209">
        <v>5980.84</v>
      </c>
      <c r="N261" s="215" t="s">
        <v>190</v>
      </c>
      <c r="O261" s="196" t="s">
        <v>197</v>
      </c>
      <c r="Q261" s="216" t="s">
        <v>628</v>
      </c>
    </row>
    <row r="262" spans="1:17" s="240" customFormat="1">
      <c r="A262" s="202">
        <v>46</v>
      </c>
      <c r="B262" s="202" t="s">
        <v>318</v>
      </c>
      <c r="C262" s="202" t="s">
        <v>317</v>
      </c>
      <c r="D262" s="202" t="s">
        <v>318</v>
      </c>
      <c r="E262" s="214" t="s">
        <v>189</v>
      </c>
      <c r="F262" s="208">
        <v>345</v>
      </c>
      <c r="G262" s="208">
        <v>304</v>
      </c>
      <c r="H262" s="208">
        <v>199</v>
      </c>
      <c r="I262" s="202">
        <v>55</v>
      </c>
      <c r="J262" s="202">
        <v>165</v>
      </c>
      <c r="K262" s="205">
        <v>1.806</v>
      </c>
      <c r="L262" s="206" t="s">
        <v>814</v>
      </c>
      <c r="M262" s="209">
        <v>6794.82</v>
      </c>
      <c r="N262" s="215" t="s">
        <v>190</v>
      </c>
      <c r="O262" s="196" t="s">
        <v>197</v>
      </c>
      <c r="P262" s="197"/>
      <c r="Q262" s="216" t="s">
        <v>628</v>
      </c>
    </row>
    <row r="263" spans="1:17" s="240" customFormat="1">
      <c r="A263" s="202">
        <v>47</v>
      </c>
      <c r="B263" s="202" t="s">
        <v>320</v>
      </c>
      <c r="C263" s="202" t="s">
        <v>319</v>
      </c>
      <c r="D263" s="202" t="s">
        <v>320</v>
      </c>
      <c r="E263" s="214" t="s">
        <v>189</v>
      </c>
      <c r="F263" s="208">
        <v>338</v>
      </c>
      <c r="G263" s="208">
        <v>297</v>
      </c>
      <c r="H263" s="208">
        <v>199</v>
      </c>
      <c r="I263" s="202">
        <v>55</v>
      </c>
      <c r="J263" s="202">
        <v>165</v>
      </c>
      <c r="K263" s="205">
        <v>1.806</v>
      </c>
      <c r="L263" s="206" t="s">
        <v>814</v>
      </c>
      <c r="M263" s="209">
        <v>6728.65</v>
      </c>
      <c r="N263" s="215" t="s">
        <v>190</v>
      </c>
      <c r="O263" s="196" t="s">
        <v>197</v>
      </c>
      <c r="Q263" s="216" t="s">
        <v>629</v>
      </c>
    </row>
    <row r="264" spans="1:17" s="240" customFormat="1">
      <c r="A264" s="202">
        <v>48</v>
      </c>
      <c r="B264" s="202" t="s">
        <v>322</v>
      </c>
      <c r="C264" s="202" t="s">
        <v>321</v>
      </c>
      <c r="D264" s="202" t="s">
        <v>322</v>
      </c>
      <c r="E264" s="214" t="s">
        <v>189</v>
      </c>
      <c r="F264" s="208">
        <v>345</v>
      </c>
      <c r="G264" s="208">
        <v>304</v>
      </c>
      <c r="H264" s="208">
        <v>199</v>
      </c>
      <c r="I264" s="202">
        <v>55</v>
      </c>
      <c r="J264" s="202">
        <v>165</v>
      </c>
      <c r="K264" s="205">
        <v>1.806</v>
      </c>
      <c r="L264" s="206" t="s">
        <v>814</v>
      </c>
      <c r="M264" s="209">
        <v>6497.78</v>
      </c>
      <c r="N264" s="215" t="s">
        <v>190</v>
      </c>
      <c r="O264" s="196" t="s">
        <v>197</v>
      </c>
      <c r="P264" s="197"/>
      <c r="Q264" s="216" t="s">
        <v>628</v>
      </c>
    </row>
    <row r="265" spans="1:17" s="240" customFormat="1">
      <c r="A265" s="202">
        <v>49</v>
      </c>
      <c r="B265" s="202" t="s">
        <v>324</v>
      </c>
      <c r="C265" s="202" t="s">
        <v>323</v>
      </c>
      <c r="D265" s="202" t="s">
        <v>324</v>
      </c>
      <c r="E265" s="214" t="s">
        <v>189</v>
      </c>
      <c r="F265" s="208">
        <v>345</v>
      </c>
      <c r="G265" s="208">
        <v>304</v>
      </c>
      <c r="H265" s="208">
        <v>199</v>
      </c>
      <c r="I265" s="202">
        <v>55</v>
      </c>
      <c r="J265" s="202">
        <v>165</v>
      </c>
      <c r="K265" s="205">
        <v>1.806</v>
      </c>
      <c r="L265" s="206" t="s">
        <v>814</v>
      </c>
      <c r="M265" s="209">
        <v>6610.45</v>
      </c>
      <c r="N265" s="215" t="s">
        <v>190</v>
      </c>
      <c r="O265" s="196" t="s">
        <v>197</v>
      </c>
      <c r="P265" s="197"/>
      <c r="Q265" s="216" t="s">
        <v>628</v>
      </c>
    </row>
    <row r="266" spans="1:17" s="240" customFormat="1">
      <c r="A266" s="202">
        <v>50</v>
      </c>
      <c r="B266" s="202" t="s">
        <v>325</v>
      </c>
      <c r="C266" s="202" t="s">
        <v>326</v>
      </c>
      <c r="D266" s="202" t="s">
        <v>325</v>
      </c>
      <c r="E266" s="214" t="s">
        <v>189</v>
      </c>
      <c r="F266" s="208">
        <v>345</v>
      </c>
      <c r="G266" s="208">
        <v>304</v>
      </c>
      <c r="H266" s="208">
        <v>199</v>
      </c>
      <c r="I266" s="202">
        <v>55</v>
      </c>
      <c r="J266" s="202">
        <v>165</v>
      </c>
      <c r="K266" s="205">
        <v>1.806</v>
      </c>
      <c r="L266" s="206" t="s">
        <v>814</v>
      </c>
      <c r="M266" s="209">
        <v>6793.14</v>
      </c>
      <c r="N266" s="215" t="s">
        <v>190</v>
      </c>
      <c r="O266" s="196" t="s">
        <v>197</v>
      </c>
      <c r="P266" s="197"/>
      <c r="Q266" s="216" t="s">
        <v>628</v>
      </c>
    </row>
    <row r="267" spans="1:17" s="242" customFormat="1">
      <c r="A267" s="202">
        <v>51</v>
      </c>
      <c r="B267" s="217" t="s">
        <v>328</v>
      </c>
      <c r="C267" s="202" t="s">
        <v>327</v>
      </c>
      <c r="D267" s="217" t="s">
        <v>328</v>
      </c>
      <c r="E267" s="219" t="s">
        <v>189</v>
      </c>
      <c r="F267" s="208">
        <v>338</v>
      </c>
      <c r="G267" s="208">
        <v>297</v>
      </c>
      <c r="H267" s="208">
        <v>199</v>
      </c>
      <c r="I267" s="202">
        <v>55</v>
      </c>
      <c r="J267" s="202">
        <v>165</v>
      </c>
      <c r="K267" s="205">
        <v>1.806</v>
      </c>
      <c r="L267" s="206" t="s">
        <v>814</v>
      </c>
      <c r="M267" s="209">
        <v>6727.07</v>
      </c>
      <c r="N267" s="215" t="s">
        <v>190</v>
      </c>
      <c r="O267" s="199" t="s">
        <v>197</v>
      </c>
      <c r="P267" s="241"/>
      <c r="Q267" s="216" t="s">
        <v>629</v>
      </c>
    </row>
    <row r="268" spans="1:17" s="240" customFormat="1">
      <c r="A268" s="202">
        <v>52</v>
      </c>
      <c r="B268" s="202" t="s">
        <v>330</v>
      </c>
      <c r="C268" s="202" t="s">
        <v>329</v>
      </c>
      <c r="D268" s="202" t="s">
        <v>330</v>
      </c>
      <c r="E268" s="214" t="s">
        <v>189</v>
      </c>
      <c r="F268" s="208">
        <v>345</v>
      </c>
      <c r="G268" s="208">
        <v>304</v>
      </c>
      <c r="H268" s="208">
        <v>199</v>
      </c>
      <c r="I268" s="202">
        <v>55</v>
      </c>
      <c r="J268" s="202">
        <v>165</v>
      </c>
      <c r="K268" s="205">
        <v>1.806</v>
      </c>
      <c r="L268" s="206" t="s">
        <v>814</v>
      </c>
      <c r="M268" s="209">
        <v>6617.66</v>
      </c>
      <c r="N268" s="215" t="s">
        <v>190</v>
      </c>
      <c r="O268" s="196" t="s">
        <v>197</v>
      </c>
      <c r="Q268" s="216" t="s">
        <v>628</v>
      </c>
    </row>
    <row r="269" spans="1:17" s="240" customFormat="1">
      <c r="A269" s="202">
        <v>53</v>
      </c>
      <c r="B269" s="202" t="s">
        <v>332</v>
      </c>
      <c r="C269" s="202" t="s">
        <v>331</v>
      </c>
      <c r="D269" s="202" t="s">
        <v>332</v>
      </c>
      <c r="E269" s="214" t="s">
        <v>189</v>
      </c>
      <c r="F269" s="208">
        <v>345</v>
      </c>
      <c r="G269" s="208">
        <v>304</v>
      </c>
      <c r="H269" s="208">
        <v>199</v>
      </c>
      <c r="I269" s="202">
        <v>55</v>
      </c>
      <c r="J269" s="202">
        <v>165</v>
      </c>
      <c r="K269" s="205">
        <v>1.806</v>
      </c>
      <c r="L269" s="206" t="s">
        <v>814</v>
      </c>
      <c r="M269" s="209">
        <v>6620</v>
      </c>
      <c r="N269" s="215" t="s">
        <v>190</v>
      </c>
      <c r="O269" s="196" t="s">
        <v>197</v>
      </c>
      <c r="Q269" s="216" t="s">
        <v>628</v>
      </c>
    </row>
    <row r="270" spans="1:17" s="240" customFormat="1">
      <c r="A270" s="202">
        <v>54</v>
      </c>
      <c r="B270" s="202" t="s">
        <v>334</v>
      </c>
      <c r="C270" s="202" t="s">
        <v>333</v>
      </c>
      <c r="D270" s="202" t="s">
        <v>334</v>
      </c>
      <c r="E270" s="214" t="s">
        <v>189</v>
      </c>
      <c r="F270" s="208">
        <v>345</v>
      </c>
      <c r="G270" s="208">
        <v>304</v>
      </c>
      <c r="H270" s="208">
        <v>199</v>
      </c>
      <c r="I270" s="202">
        <v>55</v>
      </c>
      <c r="J270" s="202">
        <v>165</v>
      </c>
      <c r="K270" s="205">
        <v>1.806</v>
      </c>
      <c r="L270" s="206" t="s">
        <v>814</v>
      </c>
      <c r="M270" s="209">
        <v>6617.58</v>
      </c>
      <c r="N270" s="215" t="s">
        <v>190</v>
      </c>
      <c r="O270" s="196" t="s">
        <v>197</v>
      </c>
      <c r="P270" s="197"/>
      <c r="Q270" s="216" t="s">
        <v>628</v>
      </c>
    </row>
    <row r="271" spans="1:17" s="240" customFormat="1">
      <c r="A271" s="202">
        <v>55</v>
      </c>
      <c r="B271" s="202" t="s">
        <v>537</v>
      </c>
      <c r="C271" s="202" t="s">
        <v>230</v>
      </c>
      <c r="D271" s="202" t="s">
        <v>537</v>
      </c>
      <c r="E271" s="214" t="s">
        <v>189</v>
      </c>
      <c r="F271" s="208">
        <v>344</v>
      </c>
      <c r="G271" s="208">
        <v>303</v>
      </c>
      <c r="H271" s="208">
        <v>199</v>
      </c>
      <c r="I271" s="202">
        <v>55</v>
      </c>
      <c r="J271" s="202">
        <v>165</v>
      </c>
      <c r="K271" s="205">
        <v>1.806</v>
      </c>
      <c r="L271" s="206" t="s">
        <v>814</v>
      </c>
      <c r="M271" s="209">
        <v>4807.88</v>
      </c>
      <c r="N271" s="215" t="s">
        <v>190</v>
      </c>
      <c r="O271" s="196" t="s">
        <v>197</v>
      </c>
      <c r="P271" s="197"/>
      <c r="Q271" s="216" t="s">
        <v>628</v>
      </c>
    </row>
    <row r="272" spans="1:17" s="240" customFormat="1">
      <c r="A272" s="202">
        <v>56</v>
      </c>
      <c r="B272" s="202" t="s">
        <v>536</v>
      </c>
      <c r="C272" s="202" t="s">
        <v>229</v>
      </c>
      <c r="D272" s="202" t="s">
        <v>536</v>
      </c>
      <c r="E272" s="214" t="s">
        <v>189</v>
      </c>
      <c r="F272" s="208">
        <v>344</v>
      </c>
      <c r="G272" s="208">
        <v>303</v>
      </c>
      <c r="H272" s="208">
        <v>199</v>
      </c>
      <c r="I272" s="202">
        <v>55</v>
      </c>
      <c r="J272" s="202">
        <v>165</v>
      </c>
      <c r="K272" s="205">
        <v>1.806</v>
      </c>
      <c r="L272" s="206" t="s">
        <v>814</v>
      </c>
      <c r="M272" s="209">
        <v>4811.41</v>
      </c>
      <c r="N272" s="215" t="s">
        <v>190</v>
      </c>
      <c r="O272" s="196" t="s">
        <v>197</v>
      </c>
      <c r="P272" s="197"/>
      <c r="Q272" s="216" t="s">
        <v>628</v>
      </c>
    </row>
    <row r="273" spans="1:17" s="240" customFormat="1">
      <c r="A273" s="202">
        <v>57</v>
      </c>
      <c r="B273" s="202" t="s">
        <v>688</v>
      </c>
      <c r="C273" s="202" t="s">
        <v>694</v>
      </c>
      <c r="D273" s="202" t="s">
        <v>688</v>
      </c>
      <c r="E273" s="214" t="s">
        <v>189</v>
      </c>
      <c r="F273" s="208">
        <v>310</v>
      </c>
      <c r="G273" s="208">
        <v>274</v>
      </c>
      <c r="H273" s="208">
        <v>169</v>
      </c>
      <c r="I273" s="202">
        <v>55</v>
      </c>
      <c r="J273" s="202">
        <v>165</v>
      </c>
      <c r="K273" s="205">
        <v>1.534</v>
      </c>
      <c r="L273" s="206" t="s">
        <v>814</v>
      </c>
      <c r="M273" s="209">
        <v>4241.92</v>
      </c>
      <c r="N273" s="215" t="s">
        <v>190</v>
      </c>
      <c r="O273" s="196" t="s">
        <v>197</v>
      </c>
      <c r="P273" s="197"/>
      <c r="Q273" s="216" t="s">
        <v>628</v>
      </c>
    </row>
    <row r="274" spans="1:17" s="240" customFormat="1">
      <c r="A274" s="202">
        <v>58</v>
      </c>
      <c r="B274" s="202" t="s">
        <v>675</v>
      </c>
      <c r="C274" s="202" t="s">
        <v>662</v>
      </c>
      <c r="D274" s="202" t="s">
        <v>675</v>
      </c>
      <c r="E274" s="214" t="s">
        <v>189</v>
      </c>
      <c r="F274" s="208">
        <v>302</v>
      </c>
      <c r="G274" s="208">
        <v>267</v>
      </c>
      <c r="H274" s="208">
        <v>169</v>
      </c>
      <c r="I274" s="202">
        <v>55</v>
      </c>
      <c r="J274" s="202">
        <v>165</v>
      </c>
      <c r="K274" s="205">
        <v>1.534</v>
      </c>
      <c r="L274" s="206" t="s">
        <v>814</v>
      </c>
      <c r="M274" s="209">
        <v>4173.6400000000003</v>
      </c>
      <c r="N274" s="215" t="s">
        <v>190</v>
      </c>
      <c r="O274" s="196" t="s">
        <v>197</v>
      </c>
      <c r="P274" s="197"/>
      <c r="Q274" s="216" t="s">
        <v>629</v>
      </c>
    </row>
    <row r="275" spans="1:17" s="240" customFormat="1">
      <c r="A275" s="202">
        <v>59</v>
      </c>
      <c r="B275" s="202" t="s">
        <v>776</v>
      </c>
      <c r="C275" s="202" t="s">
        <v>768</v>
      </c>
      <c r="D275" s="202" t="s">
        <v>776</v>
      </c>
      <c r="E275" s="214" t="s">
        <v>189</v>
      </c>
      <c r="F275" s="208">
        <v>310</v>
      </c>
      <c r="G275" s="208">
        <v>274</v>
      </c>
      <c r="H275" s="208">
        <v>169</v>
      </c>
      <c r="I275" s="202">
        <v>55</v>
      </c>
      <c r="J275" s="202">
        <v>165</v>
      </c>
      <c r="K275" s="205">
        <v>1.534</v>
      </c>
      <c r="L275" s="206" t="s">
        <v>814</v>
      </c>
      <c r="M275" s="209">
        <v>4234.6099999999997</v>
      </c>
      <c r="N275" s="233" t="s">
        <v>190</v>
      </c>
      <c r="O275" s="196" t="s">
        <v>197</v>
      </c>
      <c r="P275" s="197"/>
      <c r="Q275" s="216" t="s">
        <v>628</v>
      </c>
    </row>
    <row r="276" spans="1:17" s="240" customFormat="1">
      <c r="A276" s="202">
        <v>60</v>
      </c>
      <c r="B276" s="202" t="s">
        <v>756</v>
      </c>
      <c r="C276" s="202" t="s">
        <v>755</v>
      </c>
      <c r="D276" s="202" t="s">
        <v>756</v>
      </c>
      <c r="E276" s="214" t="s">
        <v>189</v>
      </c>
      <c r="F276" s="208">
        <v>310</v>
      </c>
      <c r="G276" s="208">
        <v>274</v>
      </c>
      <c r="H276" s="208">
        <v>169</v>
      </c>
      <c r="I276" s="202">
        <v>55</v>
      </c>
      <c r="J276" s="202">
        <v>165</v>
      </c>
      <c r="K276" s="205">
        <v>1.534</v>
      </c>
      <c r="L276" s="206" t="s">
        <v>814</v>
      </c>
      <c r="M276" s="209">
        <v>4234.6099999999997</v>
      </c>
      <c r="N276" s="233" t="s">
        <v>190</v>
      </c>
      <c r="O276" s="196" t="s">
        <v>197</v>
      </c>
      <c r="P276" s="197"/>
      <c r="Q276" s="216" t="s">
        <v>628</v>
      </c>
    </row>
    <row r="277" spans="1:17" s="240" customFormat="1">
      <c r="A277" s="202">
        <v>61</v>
      </c>
      <c r="B277" s="202" t="s">
        <v>812</v>
      </c>
      <c r="C277" s="202" t="s">
        <v>790</v>
      </c>
      <c r="D277" s="202" t="s">
        <v>812</v>
      </c>
      <c r="E277" s="214" t="s">
        <v>189</v>
      </c>
      <c r="F277" s="208">
        <v>310</v>
      </c>
      <c r="G277" s="208">
        <v>274</v>
      </c>
      <c r="H277" s="208">
        <v>169</v>
      </c>
      <c r="I277" s="202">
        <v>55</v>
      </c>
      <c r="J277" s="202">
        <v>165</v>
      </c>
      <c r="K277" s="205">
        <v>1.534</v>
      </c>
      <c r="L277" s="206" t="s">
        <v>814</v>
      </c>
      <c r="M277" s="209">
        <v>4241.6499999999996</v>
      </c>
      <c r="N277" s="233" t="s">
        <v>190</v>
      </c>
      <c r="O277" s="196" t="s">
        <v>197</v>
      </c>
      <c r="P277" s="197"/>
      <c r="Q277" s="216" t="s">
        <v>628</v>
      </c>
    </row>
    <row r="278" spans="1:17" s="240" customFormat="1">
      <c r="A278" s="202">
        <v>62</v>
      </c>
      <c r="B278" s="202" t="s">
        <v>709</v>
      </c>
      <c r="C278" s="202" t="s">
        <v>708</v>
      </c>
      <c r="D278" s="202" t="s">
        <v>709</v>
      </c>
      <c r="E278" s="214" t="s">
        <v>189</v>
      </c>
      <c r="F278" s="208">
        <v>310</v>
      </c>
      <c r="G278" s="208">
        <v>274</v>
      </c>
      <c r="H278" s="208">
        <v>169</v>
      </c>
      <c r="I278" s="202">
        <v>55</v>
      </c>
      <c r="J278" s="202">
        <v>165</v>
      </c>
      <c r="K278" s="205">
        <v>1.534</v>
      </c>
      <c r="L278" s="206" t="s">
        <v>814</v>
      </c>
      <c r="M278" s="209">
        <v>4234.6099999999997</v>
      </c>
      <c r="N278" s="233" t="s">
        <v>190</v>
      </c>
      <c r="O278" s="196" t="s">
        <v>197</v>
      </c>
      <c r="P278" s="197"/>
      <c r="Q278" s="216" t="s">
        <v>628</v>
      </c>
    </row>
    <row r="279" spans="1:17" s="240" customFormat="1">
      <c r="A279" s="202">
        <v>63</v>
      </c>
      <c r="B279" s="202" t="s">
        <v>805</v>
      </c>
      <c r="C279" s="202" t="s">
        <v>804</v>
      </c>
      <c r="D279" s="202" t="s">
        <v>805</v>
      </c>
      <c r="E279" s="214" t="s">
        <v>189</v>
      </c>
      <c r="F279" s="208">
        <v>302</v>
      </c>
      <c r="G279" s="208">
        <v>267</v>
      </c>
      <c r="H279" s="208">
        <v>169</v>
      </c>
      <c r="I279" s="202">
        <v>55</v>
      </c>
      <c r="J279" s="202">
        <v>165</v>
      </c>
      <c r="K279" s="205">
        <v>1.534</v>
      </c>
      <c r="L279" s="206" t="s">
        <v>814</v>
      </c>
      <c r="M279" s="209">
        <v>5308.78</v>
      </c>
      <c r="N279" s="233" t="s">
        <v>190</v>
      </c>
      <c r="O279" s="196" t="s">
        <v>197</v>
      </c>
      <c r="P279" s="197"/>
      <c r="Q279" s="216" t="s">
        <v>629</v>
      </c>
    </row>
    <row r="280" spans="1:17" s="240" customFormat="1">
      <c r="A280" s="202">
        <v>64</v>
      </c>
      <c r="B280" s="202" t="s">
        <v>817</v>
      </c>
      <c r="C280" s="202" t="s">
        <v>818</v>
      </c>
      <c r="D280" s="202" t="s">
        <v>817</v>
      </c>
      <c r="E280" s="214" t="s">
        <v>189</v>
      </c>
      <c r="F280" s="208">
        <v>302</v>
      </c>
      <c r="G280" s="208">
        <v>267</v>
      </c>
      <c r="H280" s="208">
        <v>169</v>
      </c>
      <c r="I280" s="202">
        <v>55</v>
      </c>
      <c r="J280" s="202">
        <v>165</v>
      </c>
      <c r="K280" s="205">
        <v>1.534</v>
      </c>
      <c r="L280" s="206" t="s">
        <v>814</v>
      </c>
      <c r="M280" s="209">
        <v>5376.94</v>
      </c>
      <c r="N280" s="233" t="s">
        <v>190</v>
      </c>
      <c r="O280" s="196" t="s">
        <v>197</v>
      </c>
      <c r="P280" s="197"/>
      <c r="Q280" s="216" t="s">
        <v>628</v>
      </c>
    </row>
    <row r="281" spans="1:17" s="240" customFormat="1">
      <c r="A281" s="202">
        <v>65</v>
      </c>
      <c r="B281" s="202" t="s">
        <v>687</v>
      </c>
      <c r="C281" s="202" t="s">
        <v>686</v>
      </c>
      <c r="D281" s="202" t="s">
        <v>687</v>
      </c>
      <c r="E281" s="214" t="s">
        <v>189</v>
      </c>
      <c r="F281" s="208">
        <v>302</v>
      </c>
      <c r="G281" s="208">
        <v>267</v>
      </c>
      <c r="H281" s="208">
        <v>169</v>
      </c>
      <c r="I281" s="202">
        <v>55</v>
      </c>
      <c r="J281" s="202">
        <v>165</v>
      </c>
      <c r="K281" s="205">
        <v>1.534</v>
      </c>
      <c r="L281" s="206" t="s">
        <v>814</v>
      </c>
      <c r="M281" s="209">
        <v>4553</v>
      </c>
      <c r="N281" s="233" t="s">
        <v>190</v>
      </c>
      <c r="O281" s="196" t="s">
        <v>197</v>
      </c>
      <c r="P281" s="197"/>
      <c r="Q281" s="216" t="s">
        <v>629</v>
      </c>
    </row>
    <row r="282" spans="1:17" s="240" customFormat="1">
      <c r="A282" s="202">
        <v>66</v>
      </c>
      <c r="B282" s="202" t="s">
        <v>830</v>
      </c>
      <c r="C282" s="202" t="s">
        <v>831</v>
      </c>
      <c r="D282" s="202" t="s">
        <v>830</v>
      </c>
      <c r="E282" s="214" t="s">
        <v>189</v>
      </c>
      <c r="F282" s="208">
        <v>310</v>
      </c>
      <c r="G282" s="208">
        <v>274</v>
      </c>
      <c r="H282" s="208">
        <v>169</v>
      </c>
      <c r="I282" s="202">
        <v>55</v>
      </c>
      <c r="J282" s="202">
        <v>165</v>
      </c>
      <c r="K282" s="205">
        <v>1.534</v>
      </c>
      <c r="L282" s="206" t="s">
        <v>814</v>
      </c>
      <c r="M282" s="209">
        <v>4621.8</v>
      </c>
      <c r="N282" s="215" t="s">
        <v>190</v>
      </c>
      <c r="O282" s="196" t="s">
        <v>197</v>
      </c>
      <c r="P282" s="197"/>
      <c r="Q282" s="216" t="s">
        <v>628</v>
      </c>
    </row>
    <row r="283" spans="1:17" s="240" customFormat="1">
      <c r="A283" s="202">
        <v>67</v>
      </c>
      <c r="B283" s="202" t="s">
        <v>867</v>
      </c>
      <c r="C283" s="202" t="s">
        <v>836</v>
      </c>
      <c r="D283" s="202" t="s">
        <v>867</v>
      </c>
      <c r="E283" s="214" t="s">
        <v>189</v>
      </c>
      <c r="F283" s="208">
        <v>310</v>
      </c>
      <c r="G283" s="208">
        <v>274</v>
      </c>
      <c r="H283" s="208">
        <v>169</v>
      </c>
      <c r="I283" s="202">
        <v>55</v>
      </c>
      <c r="J283" s="202">
        <v>165</v>
      </c>
      <c r="K283" s="205">
        <v>1.534</v>
      </c>
      <c r="L283" s="206" t="s">
        <v>814</v>
      </c>
      <c r="M283" s="209">
        <v>4624</v>
      </c>
      <c r="N283" s="215" t="s">
        <v>190</v>
      </c>
      <c r="O283" s="196" t="s">
        <v>197</v>
      </c>
      <c r="P283" s="197"/>
      <c r="Q283" s="216" t="s">
        <v>628</v>
      </c>
    </row>
    <row r="284" spans="1:17" s="240" customFormat="1">
      <c r="A284" s="202">
        <v>68</v>
      </c>
      <c r="B284" s="202" t="s">
        <v>869</v>
      </c>
      <c r="C284" s="202" t="s">
        <v>868</v>
      </c>
      <c r="D284" s="202" t="s">
        <v>869</v>
      </c>
      <c r="E284" s="214" t="s">
        <v>189</v>
      </c>
      <c r="F284" s="208">
        <v>310</v>
      </c>
      <c r="G284" s="208">
        <v>274</v>
      </c>
      <c r="H284" s="208">
        <v>169</v>
      </c>
      <c r="I284" s="202">
        <v>55</v>
      </c>
      <c r="J284" s="202">
        <v>165</v>
      </c>
      <c r="K284" s="205">
        <v>1.534</v>
      </c>
      <c r="L284" s="206" t="s">
        <v>814</v>
      </c>
      <c r="M284" s="209">
        <v>4776.24</v>
      </c>
      <c r="N284" s="215" t="s">
        <v>190</v>
      </c>
      <c r="O284" s="196" t="s">
        <v>197</v>
      </c>
      <c r="P284" s="197"/>
      <c r="Q284" s="216" t="s">
        <v>628</v>
      </c>
    </row>
    <row r="285" spans="1:17" s="240" customFormat="1">
      <c r="A285" s="202"/>
      <c r="B285" s="202"/>
      <c r="C285" s="201"/>
      <c r="D285" s="202"/>
      <c r="E285" s="214" t="s">
        <v>189</v>
      </c>
      <c r="F285" s="204"/>
      <c r="G285" s="202"/>
      <c r="H285" s="202"/>
      <c r="I285" s="202"/>
      <c r="J285" s="202"/>
      <c r="K285" s="205"/>
      <c r="L285" s="206"/>
      <c r="M285" s="209"/>
      <c r="N285" s="233" t="s">
        <v>190</v>
      </c>
      <c r="O285" s="196"/>
      <c r="Q285" s="198"/>
    </row>
    <row r="286" spans="1:17">
      <c r="A286" s="202"/>
      <c r="B286" s="202"/>
      <c r="C286" s="202"/>
      <c r="D286" s="202"/>
      <c r="E286" s="214" t="s">
        <v>189</v>
      </c>
      <c r="F286" s="237"/>
      <c r="G286" s="202"/>
      <c r="H286" s="202"/>
      <c r="I286" s="202"/>
      <c r="J286" s="202"/>
      <c r="K286" s="205"/>
      <c r="L286" s="206"/>
      <c r="M286" s="209"/>
      <c r="N286" s="233" t="s">
        <v>190</v>
      </c>
      <c r="O286" s="196"/>
      <c r="Q286" s="198"/>
    </row>
    <row r="287" spans="1:17">
      <c r="A287" s="202"/>
      <c r="B287" s="202"/>
      <c r="C287" s="201"/>
      <c r="D287" s="202"/>
      <c r="E287" s="214" t="s">
        <v>189</v>
      </c>
      <c r="F287" s="210"/>
      <c r="G287" s="207"/>
      <c r="H287" s="202"/>
      <c r="I287" s="202"/>
      <c r="J287" s="202"/>
      <c r="K287" s="205"/>
      <c r="L287" s="206"/>
      <c r="M287" s="209"/>
      <c r="N287" s="233" t="s">
        <v>190</v>
      </c>
      <c r="O287" s="196"/>
      <c r="Q287" s="198"/>
    </row>
    <row r="288" spans="1:17">
      <c r="A288" s="202"/>
      <c r="B288" s="202"/>
      <c r="C288" s="201"/>
      <c r="D288" s="202"/>
      <c r="E288" s="214" t="s">
        <v>189</v>
      </c>
      <c r="F288" s="210"/>
      <c r="G288" s="207"/>
      <c r="H288" s="202"/>
      <c r="I288" s="202"/>
      <c r="J288" s="202"/>
      <c r="K288" s="205"/>
      <c r="L288" s="206"/>
      <c r="M288" s="209"/>
      <c r="N288" s="233" t="s">
        <v>190</v>
      </c>
      <c r="O288" s="196"/>
      <c r="P288" s="197"/>
      <c r="Q288" s="198"/>
    </row>
    <row r="289" spans="1:17">
      <c r="A289" s="202"/>
      <c r="B289" s="202"/>
      <c r="C289" s="201"/>
      <c r="D289" s="202"/>
      <c r="E289" s="214" t="s">
        <v>189</v>
      </c>
      <c r="F289" s="210"/>
      <c r="G289" s="207"/>
      <c r="H289" s="202"/>
      <c r="I289" s="202"/>
      <c r="J289" s="202"/>
      <c r="K289" s="205"/>
      <c r="L289" s="206"/>
      <c r="M289" s="209"/>
      <c r="N289" s="233" t="s">
        <v>190</v>
      </c>
      <c r="O289" s="196"/>
      <c r="P289" s="197"/>
      <c r="Q289" s="198"/>
    </row>
    <row r="290" spans="1:17">
      <c r="A290" s="202"/>
      <c r="B290" s="202"/>
      <c r="C290" s="201"/>
      <c r="D290" s="202"/>
      <c r="E290" s="214" t="s">
        <v>189</v>
      </c>
      <c r="F290" s="210"/>
      <c r="G290" s="207"/>
      <c r="H290" s="202"/>
      <c r="I290" s="202"/>
      <c r="J290" s="202"/>
      <c r="K290" s="205"/>
      <c r="L290" s="206"/>
      <c r="M290" s="209"/>
      <c r="N290" s="233" t="s">
        <v>190</v>
      </c>
      <c r="O290" s="196"/>
      <c r="P290" s="197"/>
      <c r="Q290" s="198"/>
    </row>
    <row r="291" spans="1:17">
      <c r="A291" s="202"/>
      <c r="B291" s="202"/>
      <c r="C291" s="201"/>
      <c r="D291" s="202"/>
      <c r="E291" s="214" t="s">
        <v>189</v>
      </c>
      <c r="F291" s="210"/>
      <c r="G291" s="207"/>
      <c r="H291" s="202"/>
      <c r="I291" s="202"/>
      <c r="J291" s="202"/>
      <c r="K291" s="205"/>
      <c r="L291" s="206"/>
      <c r="M291" s="209"/>
      <c r="N291" s="233" t="s">
        <v>190</v>
      </c>
      <c r="O291" s="196"/>
      <c r="P291" s="197"/>
      <c r="Q291" s="198"/>
    </row>
    <row r="292" spans="1:17">
      <c r="A292" s="202">
        <v>1</v>
      </c>
      <c r="B292" s="202" t="s">
        <v>380</v>
      </c>
      <c r="C292" s="202" t="s">
        <v>77</v>
      </c>
      <c r="D292" s="202" t="s">
        <v>380</v>
      </c>
      <c r="E292" s="214" t="s">
        <v>189</v>
      </c>
      <c r="F292" s="208">
        <v>9.5</v>
      </c>
      <c r="G292" s="208">
        <v>7.5</v>
      </c>
      <c r="H292" s="208">
        <v>83</v>
      </c>
      <c r="I292" s="202">
        <v>43</v>
      </c>
      <c r="J292" s="202">
        <v>13</v>
      </c>
      <c r="K292" s="205">
        <v>4.5999999999999999E-2</v>
      </c>
      <c r="L292" s="206"/>
      <c r="M292" s="209">
        <v>74.33</v>
      </c>
      <c r="N292" s="233" t="s">
        <v>190</v>
      </c>
      <c r="O292" s="196"/>
      <c r="P292" s="197"/>
      <c r="Q292" s="198"/>
    </row>
    <row r="293" spans="1:17">
      <c r="A293" s="202">
        <v>2</v>
      </c>
      <c r="B293" s="202" t="s">
        <v>381</v>
      </c>
      <c r="C293" s="202" t="s">
        <v>78</v>
      </c>
      <c r="D293" s="202" t="s">
        <v>381</v>
      </c>
      <c r="E293" s="214" t="s">
        <v>189</v>
      </c>
      <c r="F293" s="208">
        <v>7</v>
      </c>
      <c r="G293" s="208">
        <v>6.4</v>
      </c>
      <c r="H293" s="208">
        <v>67</v>
      </c>
      <c r="I293" s="202">
        <v>35</v>
      </c>
      <c r="J293" s="202">
        <v>13.5</v>
      </c>
      <c r="K293" s="205">
        <v>3.2000000000000001E-2</v>
      </c>
      <c r="L293" s="206"/>
      <c r="M293" s="209">
        <v>92.65</v>
      </c>
      <c r="N293" s="233" t="s">
        <v>190</v>
      </c>
      <c r="O293" s="196"/>
      <c r="P293" s="197"/>
      <c r="Q293" s="198"/>
    </row>
    <row r="294" spans="1:17">
      <c r="A294" s="202">
        <v>3</v>
      </c>
      <c r="B294" s="202" t="s">
        <v>192</v>
      </c>
      <c r="C294" s="202" t="s">
        <v>191</v>
      </c>
      <c r="D294" s="202" t="s">
        <v>192</v>
      </c>
      <c r="E294" s="214" t="s">
        <v>189</v>
      </c>
      <c r="F294" s="208">
        <v>7</v>
      </c>
      <c r="G294" s="208">
        <v>6.4</v>
      </c>
      <c r="H294" s="208">
        <v>67</v>
      </c>
      <c r="I294" s="202">
        <v>35</v>
      </c>
      <c r="J294" s="202">
        <v>13.5</v>
      </c>
      <c r="K294" s="205">
        <v>3.2000000000000001E-2</v>
      </c>
      <c r="L294" s="206"/>
      <c r="M294" s="209">
        <v>49.08</v>
      </c>
      <c r="N294" s="233" t="s">
        <v>190</v>
      </c>
      <c r="O294" s="196"/>
      <c r="P294" s="197"/>
      <c r="Q294" s="198"/>
    </row>
    <row r="295" spans="1:17">
      <c r="A295" s="202">
        <v>4</v>
      </c>
      <c r="B295" s="202" t="s">
        <v>645</v>
      </c>
      <c r="C295" s="202" t="s">
        <v>632</v>
      </c>
      <c r="D295" s="202" t="s">
        <v>645</v>
      </c>
      <c r="E295" s="214" t="s">
        <v>189</v>
      </c>
      <c r="F295" s="208">
        <v>7</v>
      </c>
      <c r="G295" s="208">
        <v>6.4</v>
      </c>
      <c r="H295" s="208">
        <v>67</v>
      </c>
      <c r="I295" s="202">
        <v>35</v>
      </c>
      <c r="J295" s="202">
        <v>13.5</v>
      </c>
      <c r="K295" s="205">
        <v>3.2000000000000001E-2</v>
      </c>
      <c r="L295" s="206"/>
      <c r="M295" s="209">
        <v>71.02</v>
      </c>
      <c r="N295" s="215" t="s">
        <v>190</v>
      </c>
      <c r="O295" s="196"/>
      <c r="P295" s="197"/>
      <c r="Q295" s="236"/>
    </row>
    <row r="296" spans="1:17">
      <c r="A296" s="202">
        <v>5</v>
      </c>
      <c r="B296" s="202" t="s">
        <v>646</v>
      </c>
      <c r="C296" s="202" t="s">
        <v>633</v>
      </c>
      <c r="D296" s="202" t="s">
        <v>646</v>
      </c>
      <c r="E296" s="214" t="s">
        <v>189</v>
      </c>
      <c r="F296" s="208">
        <v>7</v>
      </c>
      <c r="G296" s="208">
        <v>6.4</v>
      </c>
      <c r="H296" s="208">
        <v>67</v>
      </c>
      <c r="I296" s="202">
        <v>35</v>
      </c>
      <c r="J296" s="202">
        <v>13.5</v>
      </c>
      <c r="K296" s="205">
        <v>3.2000000000000001E-2</v>
      </c>
      <c r="L296" s="206"/>
      <c r="M296" s="209">
        <v>70.650000000000006</v>
      </c>
      <c r="N296" s="233" t="s">
        <v>190</v>
      </c>
      <c r="O296" s="196"/>
      <c r="P296" s="197"/>
      <c r="Q296" s="198"/>
    </row>
    <row r="297" spans="1:17">
      <c r="A297" s="202">
        <v>6</v>
      </c>
      <c r="B297" s="202" t="s">
        <v>782</v>
      </c>
      <c r="C297" s="202" t="s">
        <v>781</v>
      </c>
      <c r="D297" s="202" t="s">
        <v>782</v>
      </c>
      <c r="E297" s="214" t="s">
        <v>189</v>
      </c>
      <c r="F297" s="208">
        <v>7</v>
      </c>
      <c r="G297" s="208">
        <v>6.4</v>
      </c>
      <c r="H297" s="208">
        <v>67</v>
      </c>
      <c r="I297" s="202">
        <v>35</v>
      </c>
      <c r="J297" s="202">
        <v>14</v>
      </c>
      <c r="K297" s="205">
        <v>3.3000000000000002E-2</v>
      </c>
      <c r="L297" s="206"/>
      <c r="M297" s="209">
        <v>68.709999999999994</v>
      </c>
      <c r="N297" s="233" t="s">
        <v>190</v>
      </c>
      <c r="O297" s="196"/>
      <c r="P297" s="197"/>
      <c r="Q297" s="236"/>
    </row>
    <row r="298" spans="1:17">
      <c r="A298" s="202">
        <v>7</v>
      </c>
      <c r="B298" s="202" t="s">
        <v>600</v>
      </c>
      <c r="C298" s="202" t="s">
        <v>634</v>
      </c>
      <c r="D298" s="202" t="s">
        <v>600</v>
      </c>
      <c r="E298" s="214" t="s">
        <v>189</v>
      </c>
      <c r="F298" s="208">
        <v>7</v>
      </c>
      <c r="G298" s="208">
        <v>6.4</v>
      </c>
      <c r="H298" s="208">
        <v>67</v>
      </c>
      <c r="I298" s="202">
        <v>35</v>
      </c>
      <c r="J298" s="202">
        <v>13.5</v>
      </c>
      <c r="K298" s="205">
        <v>3.2000000000000001E-2</v>
      </c>
      <c r="L298" s="206"/>
      <c r="M298" s="209">
        <v>86.47</v>
      </c>
      <c r="N298" s="233" t="s">
        <v>190</v>
      </c>
      <c r="O298" s="196"/>
      <c r="P298" s="197"/>
      <c r="Q298" s="236"/>
    </row>
    <row r="299" spans="1:17">
      <c r="A299" s="202">
        <v>8</v>
      </c>
      <c r="B299" s="202" t="s">
        <v>647</v>
      </c>
      <c r="C299" s="202" t="s">
        <v>635</v>
      </c>
      <c r="D299" s="202" t="s">
        <v>647</v>
      </c>
      <c r="E299" s="214" t="s">
        <v>189</v>
      </c>
      <c r="F299" s="208">
        <v>7.6</v>
      </c>
      <c r="G299" s="208">
        <v>7</v>
      </c>
      <c r="H299" s="208">
        <v>0</v>
      </c>
      <c r="I299" s="202">
        <v>0</v>
      </c>
      <c r="J299" s="202">
        <v>0</v>
      </c>
      <c r="K299" s="205">
        <v>0.04</v>
      </c>
      <c r="L299" s="206"/>
      <c r="M299" s="209">
        <v>88.99</v>
      </c>
      <c r="N299" s="233" t="s">
        <v>190</v>
      </c>
      <c r="O299" s="196"/>
      <c r="P299" s="197"/>
      <c r="Q299" s="236"/>
    </row>
    <row r="300" spans="1:17">
      <c r="A300" s="202">
        <v>9</v>
      </c>
      <c r="B300" s="202" t="s">
        <v>193</v>
      </c>
      <c r="C300" s="202" t="s">
        <v>636</v>
      </c>
      <c r="D300" s="202" t="s">
        <v>193</v>
      </c>
      <c r="E300" s="214" t="s">
        <v>189</v>
      </c>
      <c r="F300" s="208">
        <v>12.1</v>
      </c>
      <c r="G300" s="208">
        <v>10.1</v>
      </c>
      <c r="H300" s="208">
        <v>90.9</v>
      </c>
      <c r="I300" s="202">
        <v>42.4</v>
      </c>
      <c r="J300" s="202">
        <v>10</v>
      </c>
      <c r="K300" s="205">
        <v>3.9E-2</v>
      </c>
      <c r="L300" s="206"/>
      <c r="M300" s="209">
        <v>344.78</v>
      </c>
      <c r="N300" s="233" t="s">
        <v>190</v>
      </c>
      <c r="O300" s="196"/>
      <c r="P300" s="197"/>
      <c r="Q300" s="236"/>
    </row>
    <row r="301" spans="1:17">
      <c r="A301" s="202">
        <v>10</v>
      </c>
      <c r="B301" s="202" t="s">
        <v>194</v>
      </c>
      <c r="C301" s="202" t="s">
        <v>637</v>
      </c>
      <c r="D301" s="202" t="s">
        <v>194</v>
      </c>
      <c r="E301" s="214" t="s">
        <v>189</v>
      </c>
      <c r="F301" s="208">
        <v>11.6</v>
      </c>
      <c r="G301" s="208">
        <v>9.6</v>
      </c>
      <c r="H301" s="208">
        <v>90.9</v>
      </c>
      <c r="I301" s="202">
        <v>42.4</v>
      </c>
      <c r="J301" s="202">
        <v>10</v>
      </c>
      <c r="K301" s="205">
        <v>3.9E-2</v>
      </c>
      <c r="L301" s="206"/>
      <c r="M301" s="209">
        <v>333.29</v>
      </c>
      <c r="N301" s="233" t="s">
        <v>190</v>
      </c>
      <c r="O301" s="196"/>
      <c r="P301" s="197"/>
      <c r="Q301" s="236"/>
    </row>
    <row r="302" spans="1:17">
      <c r="A302" s="202">
        <v>11</v>
      </c>
      <c r="B302" s="202" t="s">
        <v>648</v>
      </c>
      <c r="C302" s="202" t="s">
        <v>638</v>
      </c>
      <c r="D302" s="202" t="s">
        <v>648</v>
      </c>
      <c r="E302" s="214" t="s">
        <v>189</v>
      </c>
      <c r="F302" s="208">
        <v>8</v>
      </c>
      <c r="G302" s="208">
        <v>7.6</v>
      </c>
      <c r="H302" s="2">
        <v>82</v>
      </c>
      <c r="I302" s="2">
        <v>42</v>
      </c>
      <c r="J302" s="2">
        <v>13</v>
      </c>
      <c r="K302" s="205">
        <v>4.4999999999999998E-2</v>
      </c>
      <c r="L302" s="206"/>
      <c r="M302" s="209">
        <v>85.02</v>
      </c>
      <c r="N302" s="233" t="s">
        <v>190</v>
      </c>
      <c r="O302" s="196"/>
      <c r="P302" s="197"/>
      <c r="Q302" s="236"/>
    </row>
    <row r="303" spans="1:17">
      <c r="A303" s="202">
        <v>12</v>
      </c>
      <c r="B303" s="202" t="s">
        <v>649</v>
      </c>
      <c r="C303" s="202" t="s">
        <v>639</v>
      </c>
      <c r="D303" s="202" t="s">
        <v>649</v>
      </c>
      <c r="E303" s="214" t="s">
        <v>189</v>
      </c>
      <c r="F303" s="208">
        <v>7.6</v>
      </c>
      <c r="G303" s="208">
        <v>7</v>
      </c>
      <c r="H303" s="208">
        <v>0</v>
      </c>
      <c r="I303" s="202">
        <v>0</v>
      </c>
      <c r="J303" s="202">
        <v>0</v>
      </c>
      <c r="K303" s="205">
        <v>0.04</v>
      </c>
      <c r="L303" s="206"/>
      <c r="M303" s="209">
        <v>79.25</v>
      </c>
      <c r="N303" s="233" t="s">
        <v>190</v>
      </c>
      <c r="O303" s="196"/>
      <c r="P303" s="197"/>
      <c r="Q303" s="198"/>
    </row>
    <row r="304" spans="1:17">
      <c r="A304" s="202">
        <v>13</v>
      </c>
      <c r="B304" s="202" t="s">
        <v>606</v>
      </c>
      <c r="C304" s="202" t="s">
        <v>607</v>
      </c>
      <c r="D304" s="202" t="s">
        <v>606</v>
      </c>
      <c r="E304" s="214" t="s">
        <v>189</v>
      </c>
      <c r="F304" s="208">
        <v>7</v>
      </c>
      <c r="G304" s="208">
        <v>6.4</v>
      </c>
      <c r="H304" s="208">
        <v>67</v>
      </c>
      <c r="I304" s="202">
        <v>35</v>
      </c>
      <c r="J304" s="202">
        <v>13.5</v>
      </c>
      <c r="K304" s="205">
        <v>3.2000000000000001E-2</v>
      </c>
      <c r="L304" s="206"/>
      <c r="M304" s="209">
        <v>137.32</v>
      </c>
      <c r="N304" s="233" t="s">
        <v>190</v>
      </c>
      <c r="O304" s="196"/>
      <c r="P304" s="197"/>
      <c r="Q304" s="198"/>
    </row>
    <row r="305" spans="1:20">
      <c r="A305" s="202">
        <v>14</v>
      </c>
      <c r="B305" s="202" t="s">
        <v>15</v>
      </c>
      <c r="C305" s="202" t="s">
        <v>16</v>
      </c>
      <c r="D305" s="202" t="s">
        <v>15</v>
      </c>
      <c r="E305" s="214" t="s">
        <v>189</v>
      </c>
      <c r="F305" s="208">
        <v>8</v>
      </c>
      <c r="G305" s="208">
        <v>7.6</v>
      </c>
      <c r="H305" s="208">
        <v>82</v>
      </c>
      <c r="I305" s="202">
        <v>42</v>
      </c>
      <c r="J305" s="202">
        <v>13</v>
      </c>
      <c r="K305" s="205">
        <v>4.4771999999999999E-2</v>
      </c>
      <c r="L305" s="206"/>
      <c r="M305" s="209">
        <v>92.66</v>
      </c>
      <c r="N305" s="233" t="s">
        <v>190</v>
      </c>
      <c r="O305" s="196"/>
      <c r="P305" s="197"/>
      <c r="Q305" s="198"/>
    </row>
    <row r="306" spans="1:20">
      <c r="A306" s="202">
        <v>15</v>
      </c>
      <c r="B306" s="202" t="s">
        <v>650</v>
      </c>
      <c r="C306" s="202" t="s">
        <v>640</v>
      </c>
      <c r="D306" s="202" t="s">
        <v>650</v>
      </c>
      <c r="E306" s="214" t="s">
        <v>189</v>
      </c>
      <c r="F306" s="208">
        <v>7.6</v>
      </c>
      <c r="G306" s="208">
        <v>7</v>
      </c>
      <c r="H306" s="208">
        <v>0</v>
      </c>
      <c r="I306" s="202">
        <v>0</v>
      </c>
      <c r="J306" s="202">
        <v>0</v>
      </c>
      <c r="K306" s="205">
        <v>0.04</v>
      </c>
      <c r="L306" s="206"/>
      <c r="M306" s="209">
        <v>193.54</v>
      </c>
      <c r="N306" s="233" t="s">
        <v>190</v>
      </c>
      <c r="O306" s="196"/>
      <c r="P306" s="197"/>
      <c r="Q306" s="198"/>
    </row>
    <row r="307" spans="1:20">
      <c r="A307" s="202">
        <v>16</v>
      </c>
      <c r="B307" s="202" t="s">
        <v>651</v>
      </c>
      <c r="C307" s="202" t="s">
        <v>641</v>
      </c>
      <c r="D307" s="202" t="s">
        <v>651</v>
      </c>
      <c r="E307" s="214" t="s">
        <v>189</v>
      </c>
      <c r="F307" s="208">
        <v>0</v>
      </c>
      <c r="G307" s="208">
        <v>0</v>
      </c>
      <c r="H307" s="208">
        <v>0</v>
      </c>
      <c r="I307" s="202">
        <v>0</v>
      </c>
      <c r="J307" s="202">
        <v>0</v>
      </c>
      <c r="K307" s="205">
        <v>0</v>
      </c>
      <c r="L307" s="206"/>
      <c r="M307" s="209">
        <v>92.02</v>
      </c>
      <c r="N307" s="233" t="s">
        <v>190</v>
      </c>
      <c r="O307" s="196"/>
      <c r="P307" s="197"/>
      <c r="Q307" s="198"/>
    </row>
    <row r="308" spans="1:20">
      <c r="A308" s="202">
        <v>17</v>
      </c>
      <c r="B308" s="213" t="s">
        <v>652</v>
      </c>
      <c r="C308" s="202" t="s">
        <v>642</v>
      </c>
      <c r="D308" s="213" t="s">
        <v>652</v>
      </c>
      <c r="E308" s="214" t="s">
        <v>189</v>
      </c>
      <c r="F308" s="208">
        <v>0</v>
      </c>
      <c r="G308" s="208">
        <v>0</v>
      </c>
      <c r="H308" s="208">
        <v>0</v>
      </c>
      <c r="I308" s="202">
        <v>0</v>
      </c>
      <c r="J308" s="202">
        <v>0</v>
      </c>
      <c r="K308" s="205">
        <v>0</v>
      </c>
      <c r="L308" s="212"/>
      <c r="M308" s="209">
        <v>92.02</v>
      </c>
      <c r="N308" s="233" t="s">
        <v>190</v>
      </c>
      <c r="O308" s="196"/>
      <c r="P308" s="197"/>
      <c r="Q308" s="198"/>
    </row>
    <row r="309" spans="1:20">
      <c r="A309" s="202">
        <v>18</v>
      </c>
      <c r="B309" s="202" t="s">
        <v>653</v>
      </c>
      <c r="C309" s="202" t="s">
        <v>643</v>
      </c>
      <c r="D309" s="202" t="s">
        <v>653</v>
      </c>
      <c r="E309" s="214" t="s">
        <v>189</v>
      </c>
      <c r="F309" s="208">
        <v>0</v>
      </c>
      <c r="G309" s="208">
        <v>0</v>
      </c>
      <c r="H309" s="208">
        <v>0</v>
      </c>
      <c r="I309" s="202">
        <v>0</v>
      </c>
      <c r="J309" s="202">
        <v>0</v>
      </c>
      <c r="K309" s="205">
        <v>0</v>
      </c>
      <c r="L309" s="206"/>
      <c r="M309" s="209">
        <v>90.36</v>
      </c>
      <c r="N309" s="233" t="s">
        <v>190</v>
      </c>
      <c r="O309" s="196"/>
      <c r="P309" s="197"/>
      <c r="Q309" s="198"/>
    </row>
    <row r="310" spans="1:20">
      <c r="A310" s="202">
        <v>19</v>
      </c>
      <c r="B310" s="202" t="s">
        <v>654</v>
      </c>
      <c r="C310" s="202" t="s">
        <v>644</v>
      </c>
      <c r="D310" s="202" t="s">
        <v>654</v>
      </c>
      <c r="E310" s="214" t="s">
        <v>189</v>
      </c>
      <c r="F310" s="208">
        <v>0</v>
      </c>
      <c r="G310" s="208">
        <v>0</v>
      </c>
      <c r="H310" s="208">
        <v>0</v>
      </c>
      <c r="I310" s="202">
        <v>0</v>
      </c>
      <c r="J310" s="202">
        <v>0</v>
      </c>
      <c r="K310" s="205">
        <v>0</v>
      </c>
      <c r="L310" s="206"/>
      <c r="M310" s="209">
        <v>117.5</v>
      </c>
      <c r="N310" s="233" t="s">
        <v>190</v>
      </c>
      <c r="O310" s="196"/>
      <c r="P310" s="197"/>
      <c r="Q310" s="198"/>
    </row>
    <row r="311" spans="1:20">
      <c r="A311" s="204"/>
      <c r="B311" s="202"/>
      <c r="C311" s="201"/>
      <c r="D311" s="202"/>
      <c r="E311" s="214" t="s">
        <v>189</v>
      </c>
      <c r="F311" s="204"/>
      <c r="G311" s="202"/>
      <c r="H311" s="202"/>
      <c r="I311" s="202"/>
      <c r="J311" s="202"/>
      <c r="K311" s="205"/>
      <c r="L311" s="206"/>
      <c r="M311" s="209"/>
      <c r="N311" s="215" t="s">
        <v>190</v>
      </c>
      <c r="O311" s="196"/>
      <c r="Q311" s="236"/>
    </row>
    <row r="312" spans="1:20">
      <c r="A312" s="204"/>
      <c r="B312" s="213"/>
      <c r="C312" s="201"/>
      <c r="D312" s="213"/>
      <c r="E312" s="214" t="s">
        <v>189</v>
      </c>
      <c r="F312" s="204"/>
      <c r="G312" s="202"/>
      <c r="H312" s="202"/>
      <c r="I312" s="202"/>
      <c r="J312" s="202"/>
      <c r="K312" s="205"/>
      <c r="L312" s="212"/>
      <c r="M312" s="211"/>
      <c r="N312" s="215" t="s">
        <v>190</v>
      </c>
      <c r="O312" s="196"/>
      <c r="P312" s="197"/>
      <c r="Q312" s="236"/>
    </row>
    <row r="313" spans="1:20">
      <c r="A313" s="204">
        <v>1</v>
      </c>
      <c r="B313" s="202" t="s">
        <v>14</v>
      </c>
      <c r="C313" s="2" t="s">
        <v>188</v>
      </c>
      <c r="D313" s="202" t="s">
        <v>14</v>
      </c>
      <c r="E313" s="117" t="s">
        <v>189</v>
      </c>
      <c r="F313" s="114">
        <v>8</v>
      </c>
      <c r="G313" s="2">
        <v>7.6</v>
      </c>
      <c r="H313" s="2">
        <v>82</v>
      </c>
      <c r="I313" s="2">
        <v>42</v>
      </c>
      <c r="J313" s="2">
        <v>13</v>
      </c>
      <c r="K313" s="111">
        <v>4.4999999999999998E-2</v>
      </c>
      <c r="L313" s="212"/>
      <c r="M313" s="211">
        <v>110.68</v>
      </c>
      <c r="N313" s="215" t="s">
        <v>190</v>
      </c>
      <c r="O313" s="196"/>
      <c r="Q313" s="236"/>
      <c r="R313" s="200">
        <v>82</v>
      </c>
      <c r="S313" s="200">
        <v>126</v>
      </c>
      <c r="T313" s="200">
        <v>91</v>
      </c>
    </row>
    <row r="314" spans="1:20">
      <c r="A314" s="204">
        <v>2</v>
      </c>
      <c r="B314" s="202" t="s">
        <v>577</v>
      </c>
      <c r="C314" s="201" t="s">
        <v>554</v>
      </c>
      <c r="D314" s="202" t="s">
        <v>577</v>
      </c>
      <c r="E314" s="117" t="s">
        <v>189</v>
      </c>
      <c r="F314" s="210">
        <v>0.6071428571428571</v>
      </c>
      <c r="G314" s="207">
        <v>0.5714285714285714</v>
      </c>
      <c r="H314" s="202">
        <v>0</v>
      </c>
      <c r="I314" s="202">
        <v>0</v>
      </c>
      <c r="J314" s="202">
        <v>0</v>
      </c>
      <c r="K314" s="205">
        <v>3.0000000000000001E-3</v>
      </c>
      <c r="L314" s="212"/>
      <c r="M314" s="211">
        <v>8.02</v>
      </c>
      <c r="N314" s="215" t="s">
        <v>190</v>
      </c>
      <c r="O314" s="196"/>
      <c r="P314" s="197"/>
      <c r="Q314" s="236"/>
      <c r="R314" s="200">
        <v>92</v>
      </c>
      <c r="S314" s="200">
        <v>136</v>
      </c>
      <c r="T314" s="200">
        <v>101</v>
      </c>
    </row>
    <row r="315" spans="1:20" s="235" customFormat="1">
      <c r="A315" s="204">
        <v>3</v>
      </c>
      <c r="B315" s="202" t="s">
        <v>19</v>
      </c>
      <c r="C315" s="201" t="s">
        <v>591</v>
      </c>
      <c r="D315" s="202" t="s">
        <v>19</v>
      </c>
      <c r="E315" s="117" t="s">
        <v>189</v>
      </c>
      <c r="F315" s="210">
        <v>1.1200000000000001</v>
      </c>
      <c r="G315" s="207">
        <v>1.1000000000000001</v>
      </c>
      <c r="H315" s="202">
        <v>95</v>
      </c>
      <c r="I315" s="202">
        <v>63</v>
      </c>
      <c r="J315" s="202">
        <v>30</v>
      </c>
      <c r="K315" s="205">
        <v>3.64E-3</v>
      </c>
      <c r="L315" s="206"/>
      <c r="M315" s="209">
        <v>26.14</v>
      </c>
      <c r="N315" s="215" t="s">
        <v>190</v>
      </c>
      <c r="O315" s="196"/>
      <c r="P315" s="197"/>
      <c r="Q315" s="198"/>
      <c r="R315" s="235">
        <v>92</v>
      </c>
      <c r="S315" s="235">
        <v>136</v>
      </c>
      <c r="T315" s="235">
        <v>101</v>
      </c>
    </row>
    <row r="316" spans="1:20">
      <c r="A316" s="204">
        <v>4</v>
      </c>
      <c r="B316" s="202" t="s">
        <v>563</v>
      </c>
      <c r="C316" s="201" t="s">
        <v>13</v>
      </c>
      <c r="D316" s="202" t="s">
        <v>563</v>
      </c>
      <c r="E316" s="117" t="s">
        <v>189</v>
      </c>
      <c r="F316" s="210">
        <v>5.0999999999999996</v>
      </c>
      <c r="G316" s="207">
        <v>4.5</v>
      </c>
      <c r="H316" s="202">
        <v>100</v>
      </c>
      <c r="I316" s="202">
        <v>70</v>
      </c>
      <c r="J316" s="202">
        <v>83</v>
      </c>
      <c r="K316" s="205">
        <v>5.8099999999999999E-2</v>
      </c>
      <c r="L316" s="206"/>
      <c r="M316" s="209">
        <v>92.94</v>
      </c>
      <c r="N316" s="215" t="s">
        <v>190</v>
      </c>
      <c r="O316" s="196"/>
      <c r="P316" s="197"/>
      <c r="Q316" s="198"/>
    </row>
    <row r="317" spans="1:20">
      <c r="A317" s="204">
        <v>5</v>
      </c>
      <c r="B317" s="202" t="s">
        <v>590</v>
      </c>
      <c r="C317" s="201" t="s">
        <v>10</v>
      </c>
      <c r="D317" s="202" t="s">
        <v>590</v>
      </c>
      <c r="E317" s="117" t="s">
        <v>189</v>
      </c>
      <c r="F317" s="210">
        <v>5.0999999999999996</v>
      </c>
      <c r="G317" s="207">
        <v>4.5</v>
      </c>
      <c r="H317" s="202">
        <v>100</v>
      </c>
      <c r="I317" s="202">
        <v>70</v>
      </c>
      <c r="J317" s="202">
        <v>83</v>
      </c>
      <c r="K317" s="205">
        <v>5.8099999999999999E-2</v>
      </c>
      <c r="L317" s="206"/>
      <c r="M317" s="209">
        <v>93.25</v>
      </c>
      <c r="N317" s="215" t="s">
        <v>190</v>
      </c>
      <c r="O317" s="196"/>
      <c r="P317" s="197"/>
      <c r="Q317" s="198"/>
    </row>
    <row r="318" spans="1:20">
      <c r="A318" s="204">
        <v>6</v>
      </c>
      <c r="B318" s="202" t="s">
        <v>561</v>
      </c>
      <c r="C318" s="201" t="s">
        <v>335</v>
      </c>
      <c r="D318" s="202" t="s">
        <v>561</v>
      </c>
      <c r="E318" s="117" t="s">
        <v>189</v>
      </c>
      <c r="F318" s="210">
        <v>6.6</v>
      </c>
      <c r="G318" s="207">
        <v>6.5</v>
      </c>
      <c r="H318" s="202">
        <v>142</v>
      </c>
      <c r="I318" s="202">
        <v>98</v>
      </c>
      <c r="J318" s="202">
        <v>52</v>
      </c>
      <c r="K318" s="205">
        <v>1.3419E-2</v>
      </c>
      <c r="L318" s="206"/>
      <c r="M318" s="209">
        <v>97.55</v>
      </c>
      <c r="N318" s="215" t="s">
        <v>190</v>
      </c>
    </row>
    <row r="319" spans="1:20">
      <c r="A319" s="204">
        <v>7</v>
      </c>
      <c r="B319" s="202" t="s">
        <v>594</v>
      </c>
      <c r="C319" s="201" t="s">
        <v>593</v>
      </c>
      <c r="D319" s="202" t="s">
        <v>594</v>
      </c>
      <c r="E319" s="117" t="s">
        <v>189</v>
      </c>
      <c r="F319" s="210">
        <v>6.5</v>
      </c>
      <c r="G319" s="207">
        <v>6</v>
      </c>
      <c r="H319" s="202">
        <v>142</v>
      </c>
      <c r="I319" s="202">
        <v>98</v>
      </c>
      <c r="J319" s="202">
        <v>52</v>
      </c>
      <c r="K319" s="205">
        <v>3.6200000000000003E-2</v>
      </c>
      <c r="L319" s="206"/>
      <c r="M319" s="209">
        <v>98.23</v>
      </c>
      <c r="N319" s="215" t="s">
        <v>190</v>
      </c>
      <c r="O319" s="196"/>
    </row>
    <row r="320" spans="1:20">
      <c r="A320" s="204">
        <v>8</v>
      </c>
      <c r="B320" s="202" t="s">
        <v>562</v>
      </c>
      <c r="C320" s="201" t="s">
        <v>347</v>
      </c>
      <c r="D320" s="202" t="s">
        <v>562</v>
      </c>
      <c r="E320" s="117" t="s">
        <v>189</v>
      </c>
      <c r="F320" s="210">
        <v>6.6</v>
      </c>
      <c r="G320" s="207">
        <v>6.5</v>
      </c>
      <c r="H320" s="202">
        <v>142</v>
      </c>
      <c r="I320" s="202">
        <v>98</v>
      </c>
      <c r="J320" s="202">
        <v>52</v>
      </c>
      <c r="K320" s="205">
        <v>1.3419E-2</v>
      </c>
      <c r="L320" s="206"/>
      <c r="M320" s="209">
        <v>96.81</v>
      </c>
      <c r="N320" s="215" t="s">
        <v>190</v>
      </c>
      <c r="O320" s="196"/>
    </row>
    <row r="321" spans="1:17">
      <c r="A321" s="204">
        <v>9</v>
      </c>
      <c r="B321" s="202" t="s">
        <v>570</v>
      </c>
      <c r="C321" s="201" t="s">
        <v>11</v>
      </c>
      <c r="D321" s="202" t="s">
        <v>570</v>
      </c>
      <c r="E321" s="117" t="s">
        <v>189</v>
      </c>
      <c r="F321" s="210">
        <v>2.1666666666666665</v>
      </c>
      <c r="G321" s="207">
        <v>2</v>
      </c>
      <c r="H321" s="202">
        <v>0</v>
      </c>
      <c r="I321" s="202">
        <v>0</v>
      </c>
      <c r="J321" s="202">
        <v>0</v>
      </c>
      <c r="K321" s="205">
        <v>8.0000000000000002E-3</v>
      </c>
      <c r="L321" s="206"/>
      <c r="M321" s="211">
        <v>10.74</v>
      </c>
      <c r="N321" s="215" t="s">
        <v>190</v>
      </c>
      <c r="O321" s="196"/>
    </row>
    <row r="322" spans="1:17">
      <c r="A322" s="204">
        <v>10</v>
      </c>
      <c r="B322" s="202" t="s">
        <v>592</v>
      </c>
      <c r="C322" s="201" t="s">
        <v>544</v>
      </c>
      <c r="D322" s="202" t="s">
        <v>592</v>
      </c>
      <c r="E322" s="117" t="s">
        <v>189</v>
      </c>
      <c r="F322" s="210">
        <v>2.1666666666666665</v>
      </c>
      <c r="G322" s="207">
        <v>2</v>
      </c>
      <c r="H322" s="202">
        <v>0</v>
      </c>
      <c r="I322" s="202">
        <v>0</v>
      </c>
      <c r="J322" s="202">
        <v>0</v>
      </c>
      <c r="K322" s="205">
        <v>8.0000000000000002E-3</v>
      </c>
      <c r="L322" s="206"/>
      <c r="M322" s="211">
        <v>10.52</v>
      </c>
      <c r="N322" s="215" t="s">
        <v>190</v>
      </c>
      <c r="O322" s="196"/>
    </row>
    <row r="323" spans="1:17">
      <c r="A323" s="204">
        <v>11</v>
      </c>
      <c r="B323" s="202" t="s">
        <v>557</v>
      </c>
      <c r="C323" s="201" t="s">
        <v>582</v>
      </c>
      <c r="D323" s="202" t="s">
        <v>557</v>
      </c>
      <c r="E323" s="117" t="s">
        <v>189</v>
      </c>
      <c r="F323" s="210">
        <v>2.2000000000000002</v>
      </c>
      <c r="G323" s="207">
        <v>1</v>
      </c>
      <c r="H323" s="202">
        <v>87</v>
      </c>
      <c r="I323" s="202">
        <v>75</v>
      </c>
      <c r="J323" s="202">
        <v>52</v>
      </c>
      <c r="K323" s="205">
        <v>3.4000000000000002E-3</v>
      </c>
      <c r="L323" s="206"/>
      <c r="M323" s="211">
        <v>23.95</v>
      </c>
      <c r="N323" s="215" t="s">
        <v>190</v>
      </c>
      <c r="O323" s="196"/>
    </row>
    <row r="324" spans="1:17">
      <c r="A324" s="204">
        <v>12</v>
      </c>
      <c r="B324" s="202" t="s">
        <v>558</v>
      </c>
      <c r="C324" s="201" t="s">
        <v>583</v>
      </c>
      <c r="D324" s="202" t="s">
        <v>558</v>
      </c>
      <c r="E324" s="117" t="s">
        <v>189</v>
      </c>
      <c r="F324" s="204">
        <v>0</v>
      </c>
      <c r="G324" s="202">
        <v>1</v>
      </c>
      <c r="H324" s="202">
        <v>0</v>
      </c>
      <c r="I324" s="202">
        <v>0</v>
      </c>
      <c r="J324" s="202">
        <v>0</v>
      </c>
      <c r="K324" s="205">
        <v>3.4000000000000002E-3</v>
      </c>
      <c r="L324" s="206"/>
      <c r="M324" s="209">
        <v>23.95</v>
      </c>
      <c r="N324" s="233" t="s">
        <v>190</v>
      </c>
    </row>
    <row r="325" spans="1:17">
      <c r="A325" s="204">
        <v>13</v>
      </c>
      <c r="B325" s="202" t="s">
        <v>18</v>
      </c>
      <c r="C325" s="201" t="s">
        <v>585</v>
      </c>
      <c r="D325" s="202" t="s">
        <v>18</v>
      </c>
      <c r="E325" s="117" t="s">
        <v>189</v>
      </c>
      <c r="F325" s="204">
        <v>2.2000000000000002</v>
      </c>
      <c r="G325" s="202">
        <v>1</v>
      </c>
      <c r="H325" s="202">
        <v>87</v>
      </c>
      <c r="I325" s="202">
        <v>75</v>
      </c>
      <c r="J325" s="202">
        <v>52</v>
      </c>
      <c r="K325" s="205">
        <v>3.4000000000000002E-3</v>
      </c>
      <c r="L325" s="206"/>
      <c r="M325" s="209">
        <v>23.89</v>
      </c>
      <c r="N325" s="233" t="s">
        <v>190</v>
      </c>
    </row>
    <row r="326" spans="1:17">
      <c r="A326" s="204">
        <v>14</v>
      </c>
      <c r="B326" s="202" t="s">
        <v>17</v>
      </c>
      <c r="C326" s="201" t="s">
        <v>584</v>
      </c>
      <c r="D326" s="202" t="s">
        <v>17</v>
      </c>
      <c r="E326" s="117" t="s">
        <v>189</v>
      </c>
      <c r="F326" s="204">
        <v>0</v>
      </c>
      <c r="G326" s="202">
        <v>1</v>
      </c>
      <c r="H326" s="202">
        <v>0</v>
      </c>
      <c r="I326" s="202">
        <v>0</v>
      </c>
      <c r="J326" s="202">
        <v>0</v>
      </c>
      <c r="K326" s="205">
        <v>3.4000000000000002E-3</v>
      </c>
      <c r="L326" s="206"/>
      <c r="M326" s="209">
        <v>23.89</v>
      </c>
      <c r="N326" s="233" t="s">
        <v>190</v>
      </c>
    </row>
    <row r="327" spans="1:17">
      <c r="A327" s="204">
        <v>15</v>
      </c>
      <c r="B327" s="202" t="s">
        <v>569</v>
      </c>
      <c r="C327" s="201" t="s">
        <v>596</v>
      </c>
      <c r="D327" s="202" t="s">
        <v>569</v>
      </c>
      <c r="E327" s="117" t="s">
        <v>189</v>
      </c>
      <c r="F327" s="204">
        <v>0</v>
      </c>
      <c r="G327" s="202">
        <v>1</v>
      </c>
      <c r="H327" s="202">
        <v>0</v>
      </c>
      <c r="I327" s="202">
        <v>0</v>
      </c>
      <c r="J327" s="202">
        <v>0</v>
      </c>
      <c r="K327" s="205">
        <v>3.4000000000000002E-3</v>
      </c>
      <c r="L327" s="212"/>
      <c r="M327" s="211">
        <v>24.73</v>
      </c>
      <c r="N327" s="233" t="s">
        <v>190</v>
      </c>
    </row>
    <row r="328" spans="1:17">
      <c r="A328" s="204">
        <v>16</v>
      </c>
      <c r="B328" s="202" t="s">
        <v>568</v>
      </c>
      <c r="C328" s="201" t="s">
        <v>595</v>
      </c>
      <c r="D328" s="202" t="s">
        <v>568</v>
      </c>
      <c r="E328" s="117" t="s">
        <v>189</v>
      </c>
      <c r="F328" s="204">
        <v>2.2000000000000002</v>
      </c>
      <c r="G328" s="202">
        <v>1</v>
      </c>
      <c r="H328" s="202">
        <v>87</v>
      </c>
      <c r="I328" s="202">
        <v>75</v>
      </c>
      <c r="J328" s="202">
        <v>52</v>
      </c>
      <c r="K328" s="205">
        <v>3.4000000000000002E-3</v>
      </c>
      <c r="L328" s="206"/>
      <c r="M328" s="209">
        <v>24.73</v>
      </c>
      <c r="N328" s="233" t="s">
        <v>190</v>
      </c>
    </row>
    <row r="329" spans="1:17">
      <c r="A329" s="204">
        <v>17</v>
      </c>
      <c r="B329" s="202" t="s">
        <v>559</v>
      </c>
      <c r="C329" s="201" t="s">
        <v>586</v>
      </c>
      <c r="D329" s="202" t="s">
        <v>559</v>
      </c>
      <c r="E329" s="117" t="s">
        <v>189</v>
      </c>
      <c r="F329" s="204">
        <v>1.5</v>
      </c>
      <c r="G329" s="202">
        <v>0.65</v>
      </c>
      <c r="H329" s="202">
        <v>110</v>
      </c>
      <c r="I329" s="202">
        <v>65</v>
      </c>
      <c r="J329" s="202">
        <v>55</v>
      </c>
      <c r="K329" s="205">
        <v>3.9399999999999999E-3</v>
      </c>
      <c r="L329" s="206"/>
      <c r="M329" s="209">
        <v>22.97</v>
      </c>
      <c r="N329" s="215" t="s">
        <v>190</v>
      </c>
      <c r="O329" s="196"/>
      <c r="P329" s="197"/>
      <c r="Q329" s="236"/>
    </row>
    <row r="330" spans="1:17">
      <c r="A330" s="204">
        <v>18</v>
      </c>
      <c r="B330" s="202" t="s">
        <v>560</v>
      </c>
      <c r="C330" s="201" t="s">
        <v>587</v>
      </c>
      <c r="D330" s="202" t="s">
        <v>560</v>
      </c>
      <c r="E330" s="117" t="s">
        <v>189</v>
      </c>
      <c r="F330" s="204">
        <v>0</v>
      </c>
      <c r="G330" s="202">
        <v>0.65</v>
      </c>
      <c r="H330" s="202">
        <v>0</v>
      </c>
      <c r="I330" s="202">
        <v>0</v>
      </c>
      <c r="J330" s="202">
        <v>0</v>
      </c>
      <c r="K330" s="205">
        <v>3.9399999999999999E-3</v>
      </c>
      <c r="L330" s="206"/>
      <c r="M330" s="209">
        <v>22.97</v>
      </c>
      <c r="N330" s="215" t="s">
        <v>190</v>
      </c>
      <c r="O330" s="196"/>
      <c r="P330" s="197"/>
      <c r="Q330" s="236"/>
    </row>
    <row r="331" spans="1:17">
      <c r="A331" s="204">
        <v>19</v>
      </c>
      <c r="B331" s="202" t="s">
        <v>580</v>
      </c>
      <c r="C331" s="201" t="s">
        <v>589</v>
      </c>
      <c r="D331" s="202" t="s">
        <v>580</v>
      </c>
      <c r="E331" s="117" t="s">
        <v>189</v>
      </c>
      <c r="F331" s="204">
        <v>0</v>
      </c>
      <c r="G331" s="202">
        <v>0.65</v>
      </c>
      <c r="H331" s="202">
        <v>0</v>
      </c>
      <c r="I331" s="202">
        <v>0</v>
      </c>
      <c r="J331" s="202">
        <v>0</v>
      </c>
      <c r="K331" s="205">
        <v>3.9399999999999999E-3</v>
      </c>
      <c r="L331" s="206"/>
      <c r="M331" s="211">
        <v>22.97</v>
      </c>
      <c r="N331" s="215" t="s">
        <v>190</v>
      </c>
      <c r="O331" s="196"/>
      <c r="P331" s="197"/>
      <c r="Q331" s="236"/>
    </row>
    <row r="332" spans="1:17">
      <c r="A332" s="204">
        <v>20</v>
      </c>
      <c r="B332" s="202" t="s">
        <v>579</v>
      </c>
      <c r="C332" s="201" t="s">
        <v>588</v>
      </c>
      <c r="D332" s="202" t="s">
        <v>579</v>
      </c>
      <c r="E332" s="117" t="s">
        <v>189</v>
      </c>
      <c r="F332" s="204">
        <v>1.5</v>
      </c>
      <c r="G332" s="202">
        <v>0.65</v>
      </c>
      <c r="H332" s="202">
        <v>110</v>
      </c>
      <c r="I332" s="202">
        <v>65</v>
      </c>
      <c r="J332" s="202">
        <v>55</v>
      </c>
      <c r="K332" s="205">
        <v>3.9399999999999999E-3</v>
      </c>
      <c r="L332" s="206"/>
      <c r="M332" s="211">
        <v>22.97</v>
      </c>
      <c r="N332" s="215" t="s">
        <v>190</v>
      </c>
      <c r="O332" s="196"/>
      <c r="P332" s="197"/>
      <c r="Q332" s="236"/>
    </row>
    <row r="333" spans="1:17" s="262" customFormat="1">
      <c r="A333" s="251">
        <v>21</v>
      </c>
      <c r="B333" s="253" t="s">
        <v>564</v>
      </c>
      <c r="C333" s="252" t="s">
        <v>538</v>
      </c>
      <c r="D333" s="253" t="s">
        <v>564</v>
      </c>
      <c r="E333" s="254" t="s">
        <v>189</v>
      </c>
      <c r="F333" s="251">
        <v>0.75</v>
      </c>
      <c r="G333" s="253">
        <v>0.7</v>
      </c>
      <c r="H333" s="253">
        <v>0</v>
      </c>
      <c r="I333" s="253">
        <v>0</v>
      </c>
      <c r="J333" s="253">
        <v>0</v>
      </c>
      <c r="K333" s="255">
        <v>7.0000000000000001E-3</v>
      </c>
      <c r="L333" s="256"/>
      <c r="M333" s="263">
        <v>8.69</v>
      </c>
      <c r="N333" s="258" t="s">
        <v>190</v>
      </c>
      <c r="O333" s="259"/>
      <c r="P333" s="260"/>
      <c r="Q333" s="264"/>
    </row>
    <row r="334" spans="1:17">
      <c r="A334" s="204">
        <v>22</v>
      </c>
      <c r="B334" s="202" t="s">
        <v>565</v>
      </c>
      <c r="C334" s="201" t="s">
        <v>539</v>
      </c>
      <c r="D334" s="202" t="s">
        <v>565</v>
      </c>
      <c r="E334" s="117" t="s">
        <v>189</v>
      </c>
      <c r="F334" s="204">
        <v>0.75</v>
      </c>
      <c r="G334" s="202">
        <v>0.7</v>
      </c>
      <c r="H334" s="202">
        <v>0</v>
      </c>
      <c r="I334" s="202">
        <v>0</v>
      </c>
      <c r="J334" s="202">
        <v>0</v>
      </c>
      <c r="K334" s="205">
        <v>7.0000000000000001E-3</v>
      </c>
      <c r="L334" s="206"/>
      <c r="M334" s="209">
        <v>6.04</v>
      </c>
      <c r="N334" s="215" t="s">
        <v>190</v>
      </c>
      <c r="O334" s="196"/>
      <c r="P334" s="197"/>
      <c r="Q334" s="236"/>
    </row>
    <row r="335" spans="1:17">
      <c r="A335" s="204">
        <v>23</v>
      </c>
      <c r="B335" s="202" t="s">
        <v>165</v>
      </c>
      <c r="C335" s="201" t="s">
        <v>608</v>
      </c>
      <c r="D335" s="202" t="s">
        <v>165</v>
      </c>
      <c r="E335" s="117" t="s">
        <v>189</v>
      </c>
      <c r="F335" s="204">
        <v>17.2</v>
      </c>
      <c r="G335" s="202">
        <v>8.6</v>
      </c>
      <c r="H335" s="202">
        <v>158</v>
      </c>
      <c r="I335" s="202">
        <v>59</v>
      </c>
      <c r="J335" s="202">
        <v>26</v>
      </c>
      <c r="K335" s="205">
        <v>2.6930222222222223E-2</v>
      </c>
      <c r="L335" s="206"/>
      <c r="M335" s="211">
        <v>17.27</v>
      </c>
      <c r="N335" s="215" t="s">
        <v>190</v>
      </c>
      <c r="O335" s="196"/>
      <c r="P335" s="197"/>
      <c r="Q335" s="198"/>
    </row>
    <row r="336" spans="1:17">
      <c r="A336" s="204">
        <v>24</v>
      </c>
      <c r="B336" s="202" t="s">
        <v>166</v>
      </c>
      <c r="C336" s="201" t="s">
        <v>609</v>
      </c>
      <c r="D336" s="202" t="s">
        <v>166</v>
      </c>
      <c r="E336" s="117" t="s">
        <v>189</v>
      </c>
      <c r="F336" s="204">
        <v>10.35</v>
      </c>
      <c r="G336" s="202">
        <v>8.1999999999999993</v>
      </c>
      <c r="H336" s="202">
        <v>158</v>
      </c>
      <c r="I336" s="202">
        <v>59</v>
      </c>
      <c r="J336" s="202">
        <v>26</v>
      </c>
      <c r="K336" s="205">
        <v>2.6930222222222223E-2</v>
      </c>
      <c r="L336" s="206"/>
      <c r="M336" s="211">
        <v>17.41</v>
      </c>
      <c r="N336" s="215" t="s">
        <v>190</v>
      </c>
      <c r="O336" s="196"/>
      <c r="P336" s="197"/>
      <c r="Q336" s="198"/>
    </row>
    <row r="337" spans="1:17">
      <c r="A337" s="204">
        <v>25</v>
      </c>
      <c r="B337" s="202" t="s">
        <v>167</v>
      </c>
      <c r="C337" s="201" t="s">
        <v>610</v>
      </c>
      <c r="D337" s="202" t="s">
        <v>167</v>
      </c>
      <c r="E337" s="117" t="s">
        <v>189</v>
      </c>
      <c r="F337" s="204">
        <v>1.03</v>
      </c>
      <c r="G337" s="202">
        <v>0.4</v>
      </c>
      <c r="H337" s="202" t="s">
        <v>478</v>
      </c>
      <c r="I337" s="202" t="s">
        <v>478</v>
      </c>
      <c r="J337" s="202" t="s">
        <v>478</v>
      </c>
      <c r="K337" s="205">
        <v>8.2000000000000003E-2</v>
      </c>
      <c r="L337" s="206"/>
      <c r="M337" s="211">
        <v>3.51</v>
      </c>
      <c r="N337" s="215" t="s">
        <v>190</v>
      </c>
      <c r="O337" s="196"/>
      <c r="P337" s="197"/>
      <c r="Q337" s="198"/>
    </row>
    <row r="338" spans="1:17">
      <c r="A338" s="204">
        <v>26</v>
      </c>
      <c r="B338" s="202" t="s">
        <v>168</v>
      </c>
      <c r="C338" s="201" t="s">
        <v>611</v>
      </c>
      <c r="D338" s="202" t="s">
        <v>168</v>
      </c>
      <c r="E338" s="117" t="s">
        <v>189</v>
      </c>
      <c r="F338" s="204">
        <v>1.1399999999999999</v>
      </c>
      <c r="G338" s="202">
        <v>0.51</v>
      </c>
      <c r="H338" s="202" t="s">
        <v>478</v>
      </c>
      <c r="I338" s="202" t="s">
        <v>478</v>
      </c>
      <c r="J338" s="202" t="s">
        <v>478</v>
      </c>
      <c r="K338" s="205">
        <v>8.2000000000000003E-2</v>
      </c>
      <c r="L338" s="206"/>
      <c r="M338" s="209">
        <v>3.4</v>
      </c>
      <c r="N338" s="215" t="s">
        <v>190</v>
      </c>
      <c r="O338" s="196"/>
      <c r="P338" s="197"/>
      <c r="Q338" s="198"/>
    </row>
    <row r="339" spans="1:17">
      <c r="A339" s="204">
        <v>27</v>
      </c>
      <c r="B339" s="202" t="s">
        <v>169</v>
      </c>
      <c r="C339" s="201" t="s">
        <v>605</v>
      </c>
      <c r="D339" s="202" t="s">
        <v>169</v>
      </c>
      <c r="E339" s="117" t="s">
        <v>189</v>
      </c>
      <c r="F339" s="204">
        <v>15</v>
      </c>
      <c r="G339" s="202">
        <v>6.4</v>
      </c>
      <c r="H339" s="202">
        <v>158</v>
      </c>
      <c r="I339" s="202">
        <v>59</v>
      </c>
      <c r="J339" s="202">
        <v>26</v>
      </c>
      <c r="K339" s="205">
        <v>3.0296500000000001E-2</v>
      </c>
      <c r="L339" s="206"/>
      <c r="M339" s="209">
        <v>19.54</v>
      </c>
      <c r="N339" s="215" t="s">
        <v>190</v>
      </c>
      <c r="O339" s="196"/>
      <c r="P339" s="197"/>
      <c r="Q339" s="198"/>
    </row>
    <row r="340" spans="1:17">
      <c r="A340" s="204">
        <v>28</v>
      </c>
      <c r="B340" s="202" t="s">
        <v>170</v>
      </c>
      <c r="C340" s="201" t="s">
        <v>155</v>
      </c>
      <c r="D340" s="202" t="s">
        <v>170</v>
      </c>
      <c r="E340" s="117" t="s">
        <v>189</v>
      </c>
      <c r="F340" s="204">
        <v>5.45</v>
      </c>
      <c r="G340" s="202">
        <v>1.25</v>
      </c>
      <c r="H340" s="202">
        <v>158</v>
      </c>
      <c r="I340" s="202">
        <v>23</v>
      </c>
      <c r="J340" s="202">
        <v>14</v>
      </c>
      <c r="K340" s="205">
        <v>1.0175199999999999E-2</v>
      </c>
      <c r="L340" s="206"/>
      <c r="M340" s="209">
        <v>11.1</v>
      </c>
      <c r="N340" s="215" t="s">
        <v>190</v>
      </c>
      <c r="O340" s="196"/>
      <c r="P340" s="197"/>
      <c r="Q340" s="198"/>
    </row>
    <row r="341" spans="1:17" s="262" customFormat="1">
      <c r="A341" s="251">
        <v>29</v>
      </c>
      <c r="B341" s="253" t="s">
        <v>171</v>
      </c>
      <c r="C341" s="252" t="s">
        <v>156</v>
      </c>
      <c r="D341" s="253" t="s">
        <v>171</v>
      </c>
      <c r="E341" s="254" t="s">
        <v>189</v>
      </c>
      <c r="F341" s="251">
        <v>5.65</v>
      </c>
      <c r="G341" s="253">
        <v>4.4000000000000004</v>
      </c>
      <c r="H341" s="253">
        <v>158</v>
      </c>
      <c r="I341" s="253">
        <v>23</v>
      </c>
      <c r="J341" s="253">
        <v>14</v>
      </c>
      <c r="K341" s="255">
        <v>1.0175199999999999E-2</v>
      </c>
      <c r="L341" s="256"/>
      <c r="M341" s="257">
        <v>11.24</v>
      </c>
      <c r="N341" s="258" t="s">
        <v>190</v>
      </c>
      <c r="O341" s="259"/>
      <c r="P341" s="260"/>
      <c r="Q341" s="261"/>
    </row>
    <row r="342" spans="1:17">
      <c r="A342" s="204">
        <v>30</v>
      </c>
      <c r="B342" s="202" t="s">
        <v>172</v>
      </c>
      <c r="C342" s="201" t="s">
        <v>157</v>
      </c>
      <c r="D342" s="202" t="s">
        <v>172</v>
      </c>
      <c r="E342" s="117" t="s">
        <v>189</v>
      </c>
      <c r="F342" s="204">
        <v>5.05</v>
      </c>
      <c r="G342" s="202">
        <v>3.8</v>
      </c>
      <c r="H342" s="202">
        <v>158</v>
      </c>
      <c r="I342" s="202">
        <v>23</v>
      </c>
      <c r="J342" s="202">
        <v>14</v>
      </c>
      <c r="K342" s="205">
        <v>2.5437999999999999E-2</v>
      </c>
      <c r="L342" s="206"/>
      <c r="M342" s="209">
        <v>33.35</v>
      </c>
      <c r="N342" s="215" t="s">
        <v>190</v>
      </c>
      <c r="O342" s="196"/>
      <c r="P342" s="197"/>
      <c r="Q342" s="198"/>
    </row>
    <row r="343" spans="1:17">
      <c r="A343" s="204">
        <v>31</v>
      </c>
      <c r="B343" s="202" t="s">
        <v>173</v>
      </c>
      <c r="C343" s="201" t="s">
        <v>158</v>
      </c>
      <c r="D343" s="202" t="s">
        <v>173</v>
      </c>
      <c r="E343" s="117" t="s">
        <v>189</v>
      </c>
      <c r="F343" s="204">
        <v>5.05</v>
      </c>
      <c r="G343" s="202">
        <v>3.8</v>
      </c>
      <c r="H343" s="202">
        <v>158</v>
      </c>
      <c r="I343" s="202">
        <v>23</v>
      </c>
      <c r="J343" s="202">
        <v>14</v>
      </c>
      <c r="K343" s="205">
        <v>2.5437999999999999E-2</v>
      </c>
      <c r="L343" s="206"/>
      <c r="M343" s="209">
        <v>31.13</v>
      </c>
      <c r="N343" s="215" t="s">
        <v>190</v>
      </c>
      <c r="O343" s="196"/>
      <c r="P343" s="197"/>
      <c r="Q343" s="198"/>
    </row>
    <row r="344" spans="1:17">
      <c r="A344" s="204">
        <v>32</v>
      </c>
      <c r="B344" s="202" t="s">
        <v>174</v>
      </c>
      <c r="C344" s="201" t="s">
        <v>159</v>
      </c>
      <c r="D344" s="202" t="s">
        <v>174</v>
      </c>
      <c r="E344" s="117" t="s">
        <v>189</v>
      </c>
      <c r="F344" s="204">
        <v>4.5</v>
      </c>
      <c r="G344" s="202">
        <v>4</v>
      </c>
      <c r="H344" s="202">
        <v>158</v>
      </c>
      <c r="I344" s="202">
        <v>23</v>
      </c>
      <c r="J344" s="202">
        <v>14</v>
      </c>
      <c r="K344" s="205">
        <v>2.5437999999999999E-2</v>
      </c>
      <c r="L344" s="206"/>
      <c r="M344" s="209">
        <v>32.26</v>
      </c>
      <c r="N344" s="215" t="s">
        <v>190</v>
      </c>
      <c r="O344" s="196"/>
      <c r="P344" s="197"/>
      <c r="Q344" s="198"/>
    </row>
    <row r="345" spans="1:17">
      <c r="A345" s="204">
        <v>33</v>
      </c>
      <c r="B345" s="202" t="s">
        <v>175</v>
      </c>
      <c r="C345" s="201" t="s">
        <v>160</v>
      </c>
      <c r="D345" s="202" t="s">
        <v>175</v>
      </c>
      <c r="E345" s="117" t="s">
        <v>189</v>
      </c>
      <c r="F345" s="204">
        <v>5</v>
      </c>
      <c r="G345" s="202">
        <v>4</v>
      </c>
      <c r="H345" s="202">
        <v>158</v>
      </c>
      <c r="I345" s="202">
        <v>23</v>
      </c>
      <c r="J345" s="202">
        <v>14</v>
      </c>
      <c r="K345" s="205">
        <v>2.5437999999999999E-2</v>
      </c>
      <c r="L345" s="206"/>
      <c r="M345" s="209">
        <v>30.04</v>
      </c>
      <c r="N345" s="215" t="s">
        <v>190</v>
      </c>
      <c r="O345" s="196"/>
      <c r="P345" s="197"/>
      <c r="Q345" s="198"/>
    </row>
    <row r="346" spans="1:17">
      <c r="A346" s="204">
        <v>34</v>
      </c>
      <c r="B346" s="202" t="s">
        <v>176</v>
      </c>
      <c r="C346" s="201" t="s">
        <v>161</v>
      </c>
      <c r="D346" s="202" t="s">
        <v>176</v>
      </c>
      <c r="E346" s="117" t="s">
        <v>189</v>
      </c>
      <c r="F346" s="204">
        <v>5.05</v>
      </c>
      <c r="G346" s="202">
        <v>3.8</v>
      </c>
      <c r="H346" s="202">
        <v>158</v>
      </c>
      <c r="I346" s="202">
        <v>23</v>
      </c>
      <c r="J346" s="202">
        <v>14</v>
      </c>
      <c r="K346" s="205">
        <v>2.5437999999999999E-2</v>
      </c>
      <c r="L346" s="206"/>
      <c r="M346" s="209">
        <v>33.159999999999997</v>
      </c>
      <c r="N346" s="215" t="s">
        <v>190</v>
      </c>
      <c r="O346" s="196"/>
      <c r="P346" s="197"/>
      <c r="Q346" s="198"/>
    </row>
    <row r="347" spans="1:17">
      <c r="A347" s="204">
        <v>35</v>
      </c>
      <c r="B347" s="202" t="s">
        <v>177</v>
      </c>
      <c r="C347" s="201" t="s">
        <v>162</v>
      </c>
      <c r="D347" s="202" t="s">
        <v>177</v>
      </c>
      <c r="E347" s="117" t="s">
        <v>189</v>
      </c>
      <c r="F347" s="204">
        <v>5.05</v>
      </c>
      <c r="G347" s="202">
        <v>3.8</v>
      </c>
      <c r="H347" s="202">
        <v>158</v>
      </c>
      <c r="I347" s="202">
        <v>23</v>
      </c>
      <c r="J347" s="202">
        <v>14</v>
      </c>
      <c r="K347" s="205">
        <v>2.5437999999999999E-2</v>
      </c>
      <c r="L347" s="206"/>
      <c r="M347" s="209">
        <v>33.21</v>
      </c>
      <c r="N347" s="215" t="s">
        <v>190</v>
      </c>
      <c r="O347" s="196"/>
      <c r="P347" s="197"/>
      <c r="Q347" s="198"/>
    </row>
    <row r="348" spans="1:17">
      <c r="A348" s="204">
        <v>36</v>
      </c>
      <c r="B348" s="202" t="s">
        <v>178</v>
      </c>
      <c r="C348" s="201" t="s">
        <v>163</v>
      </c>
      <c r="D348" s="202" t="s">
        <v>178</v>
      </c>
      <c r="E348" s="117" t="s">
        <v>189</v>
      </c>
      <c r="F348" s="204">
        <v>2</v>
      </c>
      <c r="G348" s="202">
        <v>1.4</v>
      </c>
      <c r="H348" s="202">
        <v>158</v>
      </c>
      <c r="I348" s="202">
        <v>59</v>
      </c>
      <c r="J348" s="202">
        <v>26</v>
      </c>
      <c r="K348" s="205">
        <v>0.242372</v>
      </c>
      <c r="L348" s="206"/>
      <c r="M348" s="209">
        <v>20.6</v>
      </c>
      <c r="N348" s="215" t="s">
        <v>190</v>
      </c>
      <c r="O348" s="196"/>
      <c r="P348" s="197"/>
      <c r="Q348" s="198"/>
    </row>
    <row r="349" spans="1:17">
      <c r="A349" s="204">
        <v>37</v>
      </c>
      <c r="B349" s="202" t="s">
        <v>179</v>
      </c>
      <c r="C349" s="201" t="s">
        <v>164</v>
      </c>
      <c r="D349" s="202" t="s">
        <v>179</v>
      </c>
      <c r="E349" s="117" t="s">
        <v>189</v>
      </c>
      <c r="F349" s="204">
        <v>4</v>
      </c>
      <c r="G349" s="202">
        <v>3</v>
      </c>
      <c r="H349" s="202">
        <v>158</v>
      </c>
      <c r="I349" s="202">
        <v>59</v>
      </c>
      <c r="J349" s="202">
        <v>26</v>
      </c>
      <c r="K349" s="205">
        <v>0.242372</v>
      </c>
      <c r="L349" s="206"/>
      <c r="M349" s="209">
        <v>35.15</v>
      </c>
      <c r="N349" s="215" t="s">
        <v>190</v>
      </c>
      <c r="O349" s="196"/>
      <c r="P349" s="197"/>
      <c r="Q349" s="198"/>
    </row>
    <row r="350" spans="1:17">
      <c r="A350" s="204">
        <v>38</v>
      </c>
      <c r="B350" s="202" t="s">
        <v>140</v>
      </c>
      <c r="C350" s="201" t="s">
        <v>125</v>
      </c>
      <c r="D350" s="202" t="s">
        <v>140</v>
      </c>
      <c r="E350" s="117" t="s">
        <v>189</v>
      </c>
      <c r="F350" s="204">
        <v>7.4599999999999991</v>
      </c>
      <c r="G350" s="202">
        <v>4.5999999999999996</v>
      </c>
      <c r="H350" s="202">
        <v>153</v>
      </c>
      <c r="I350" s="202">
        <v>59</v>
      </c>
      <c r="J350" s="202">
        <v>26</v>
      </c>
      <c r="K350" s="205">
        <v>1.17E-2</v>
      </c>
      <c r="L350" s="206"/>
      <c r="M350" s="209">
        <v>44.17</v>
      </c>
      <c r="N350" s="215" t="s">
        <v>190</v>
      </c>
      <c r="O350" s="196"/>
      <c r="P350" s="197"/>
      <c r="Q350" s="198"/>
    </row>
    <row r="351" spans="1:17">
      <c r="A351" s="204">
        <v>39</v>
      </c>
      <c r="B351" s="202" t="s">
        <v>141</v>
      </c>
      <c r="C351" s="201" t="s">
        <v>126</v>
      </c>
      <c r="D351" s="202" t="s">
        <v>141</v>
      </c>
      <c r="E351" s="117" t="s">
        <v>189</v>
      </c>
      <c r="F351" s="204">
        <v>9.34</v>
      </c>
      <c r="G351" s="202">
        <v>9</v>
      </c>
      <c r="H351" s="202">
        <v>158</v>
      </c>
      <c r="I351" s="202">
        <v>59</v>
      </c>
      <c r="J351" s="202">
        <v>26</v>
      </c>
      <c r="K351" s="205">
        <v>2.4799999999999999E-2</v>
      </c>
      <c r="L351" s="206"/>
      <c r="M351" s="209">
        <v>37.85</v>
      </c>
      <c r="N351" s="215" t="s">
        <v>190</v>
      </c>
      <c r="O351" s="196"/>
      <c r="P351" s="197"/>
      <c r="Q351" s="198"/>
    </row>
    <row r="352" spans="1:17">
      <c r="A352" s="204">
        <v>40</v>
      </c>
      <c r="B352" s="202" t="s">
        <v>142</v>
      </c>
      <c r="C352" s="201" t="s">
        <v>127</v>
      </c>
      <c r="D352" s="202" t="s">
        <v>142</v>
      </c>
      <c r="E352" s="117" t="s">
        <v>189</v>
      </c>
      <c r="F352" s="204">
        <v>9.14</v>
      </c>
      <c r="G352" s="202">
        <v>8.8000000000000007</v>
      </c>
      <c r="H352" s="202">
        <v>153</v>
      </c>
      <c r="I352" s="202">
        <v>106</v>
      </c>
      <c r="J352" s="202">
        <v>53</v>
      </c>
      <c r="K352" s="205">
        <v>2.1600000000000001E-2</v>
      </c>
      <c r="L352" s="206"/>
      <c r="M352" s="209">
        <v>32.99</v>
      </c>
      <c r="N352" s="215" t="s">
        <v>190</v>
      </c>
      <c r="O352" s="196"/>
      <c r="P352" s="197"/>
      <c r="Q352" s="198"/>
    </row>
    <row r="353" spans="1:17">
      <c r="A353" s="204">
        <v>41</v>
      </c>
      <c r="B353" s="202" t="s">
        <v>143</v>
      </c>
      <c r="C353" s="201" t="s">
        <v>128</v>
      </c>
      <c r="D353" s="202" t="s">
        <v>143</v>
      </c>
      <c r="E353" s="117" t="s">
        <v>189</v>
      </c>
      <c r="F353" s="204">
        <v>9.14</v>
      </c>
      <c r="G353" s="202">
        <v>8.6</v>
      </c>
      <c r="H353" s="202">
        <v>153</v>
      </c>
      <c r="I353" s="202">
        <v>106</v>
      </c>
      <c r="J353" s="202">
        <v>53</v>
      </c>
      <c r="K353" s="205">
        <v>2.1600000000000001E-2</v>
      </c>
      <c r="L353" s="206"/>
      <c r="M353" s="209">
        <v>31.26</v>
      </c>
      <c r="N353" s="215" t="s">
        <v>190</v>
      </c>
      <c r="O353" s="196"/>
      <c r="P353" s="197"/>
      <c r="Q353" s="198"/>
    </row>
    <row r="354" spans="1:17">
      <c r="A354" s="204">
        <v>42</v>
      </c>
      <c r="B354" s="202" t="s">
        <v>144</v>
      </c>
      <c r="C354" s="201" t="s">
        <v>129</v>
      </c>
      <c r="D354" s="202" t="s">
        <v>144</v>
      </c>
      <c r="E354" s="117" t="s">
        <v>189</v>
      </c>
      <c r="F354" s="204">
        <v>2.0230000000000001</v>
      </c>
      <c r="G354" s="202">
        <v>0.69</v>
      </c>
      <c r="H354" s="202">
        <v>22</v>
      </c>
      <c r="I354" s="202">
        <v>15</v>
      </c>
      <c r="J354" s="202">
        <v>11</v>
      </c>
      <c r="K354" s="205">
        <v>1.2099999999999999E-3</v>
      </c>
      <c r="L354" s="206"/>
      <c r="M354" s="209">
        <v>12.23</v>
      </c>
      <c r="N354" s="215" t="s">
        <v>190</v>
      </c>
      <c r="O354" s="196"/>
      <c r="P354" s="197"/>
      <c r="Q354" s="198"/>
    </row>
    <row r="355" spans="1:17" s="262" customFormat="1">
      <c r="A355" s="251">
        <v>43</v>
      </c>
      <c r="B355" s="253" t="s">
        <v>145</v>
      </c>
      <c r="C355" s="252" t="s">
        <v>130</v>
      </c>
      <c r="D355" s="253" t="s">
        <v>145</v>
      </c>
      <c r="E355" s="254" t="s">
        <v>189</v>
      </c>
      <c r="F355" s="251">
        <v>7.15</v>
      </c>
      <c r="G355" s="253">
        <v>6.8</v>
      </c>
      <c r="H355" s="253">
        <v>153</v>
      </c>
      <c r="I355" s="253">
        <v>106</v>
      </c>
      <c r="J355" s="253">
        <v>53</v>
      </c>
      <c r="K355" s="255">
        <v>2.1600000000000001E-2</v>
      </c>
      <c r="L355" s="256"/>
      <c r="M355" s="257">
        <v>33.75</v>
      </c>
      <c r="N355" s="258" t="s">
        <v>190</v>
      </c>
      <c r="O355" s="259"/>
      <c r="P355" s="260"/>
      <c r="Q355" s="261"/>
    </row>
    <row r="356" spans="1:17" s="262" customFormat="1">
      <c r="A356" s="251">
        <v>44</v>
      </c>
      <c r="B356" s="253" t="s">
        <v>146</v>
      </c>
      <c r="C356" s="252" t="s">
        <v>131</v>
      </c>
      <c r="D356" s="253" t="s">
        <v>146</v>
      </c>
      <c r="E356" s="254" t="s">
        <v>189</v>
      </c>
      <c r="F356" s="251">
        <v>4.8099999999999996</v>
      </c>
      <c r="G356" s="253">
        <v>4.4000000000000004</v>
      </c>
      <c r="H356" s="253">
        <v>153</v>
      </c>
      <c r="I356" s="253">
        <v>59</v>
      </c>
      <c r="J356" s="253">
        <v>26</v>
      </c>
      <c r="K356" s="255">
        <v>1.17E-2</v>
      </c>
      <c r="L356" s="256"/>
      <c r="M356" s="257">
        <v>28.09</v>
      </c>
      <c r="N356" s="258" t="s">
        <v>190</v>
      </c>
      <c r="O356" s="259"/>
      <c r="P356" s="260"/>
      <c r="Q356" s="261"/>
    </row>
    <row r="357" spans="1:17">
      <c r="A357" s="204">
        <v>45</v>
      </c>
      <c r="B357" s="202" t="s">
        <v>147</v>
      </c>
      <c r="C357" s="201" t="s">
        <v>132</v>
      </c>
      <c r="D357" s="202" t="s">
        <v>147</v>
      </c>
      <c r="E357" s="117" t="s">
        <v>189</v>
      </c>
      <c r="F357" s="204">
        <v>5</v>
      </c>
      <c r="G357" s="202">
        <v>4.5999999999999996</v>
      </c>
      <c r="H357" s="202">
        <v>153</v>
      </c>
      <c r="I357" s="202">
        <v>59</v>
      </c>
      <c r="J357" s="202">
        <v>26</v>
      </c>
      <c r="K357" s="205">
        <v>1.15E-2</v>
      </c>
      <c r="L357" s="206"/>
      <c r="M357" s="209">
        <v>23.91</v>
      </c>
      <c r="N357" s="215" t="s">
        <v>190</v>
      </c>
      <c r="O357" s="196"/>
      <c r="P357" s="197"/>
      <c r="Q357" s="198"/>
    </row>
    <row r="358" spans="1:17" s="238" customFormat="1">
      <c r="A358" s="204">
        <v>46</v>
      </c>
      <c r="B358" s="202" t="s">
        <v>148</v>
      </c>
      <c r="C358" s="201" t="s">
        <v>133</v>
      </c>
      <c r="D358" s="202" t="s">
        <v>148</v>
      </c>
      <c r="E358" s="117" t="s">
        <v>189</v>
      </c>
      <c r="F358" s="204">
        <v>4.54</v>
      </c>
      <c r="G358" s="202">
        <v>4.2</v>
      </c>
      <c r="H358" s="202">
        <v>153</v>
      </c>
      <c r="I358" s="202">
        <v>106</v>
      </c>
      <c r="J358" s="202">
        <v>53</v>
      </c>
      <c r="K358" s="205">
        <v>1.2999999999999999E-2</v>
      </c>
      <c r="L358" s="202"/>
      <c r="M358" s="209">
        <v>77.25</v>
      </c>
      <c r="N358" s="244" t="s">
        <v>190</v>
      </c>
    </row>
    <row r="359" spans="1:17" s="238" customFormat="1">
      <c r="A359" s="204">
        <v>47</v>
      </c>
      <c r="B359" s="202" t="s">
        <v>149</v>
      </c>
      <c r="C359" s="201" t="s">
        <v>134</v>
      </c>
      <c r="D359" s="202" t="s">
        <v>149</v>
      </c>
      <c r="E359" s="117" t="s">
        <v>189</v>
      </c>
      <c r="F359" s="204">
        <v>4.54</v>
      </c>
      <c r="G359" s="202">
        <v>4.2</v>
      </c>
      <c r="H359" s="202">
        <v>153</v>
      </c>
      <c r="I359" s="202">
        <v>106</v>
      </c>
      <c r="J359" s="202">
        <v>53</v>
      </c>
      <c r="K359" s="205">
        <v>1.2999999999999999E-2</v>
      </c>
      <c r="L359" s="202"/>
      <c r="M359" s="209">
        <v>75.03</v>
      </c>
      <c r="N359" s="244" t="s">
        <v>190</v>
      </c>
    </row>
    <row r="360" spans="1:17" s="238" customFormat="1">
      <c r="A360" s="204">
        <v>48</v>
      </c>
      <c r="B360" s="202" t="s">
        <v>150</v>
      </c>
      <c r="C360" s="201" t="s">
        <v>135</v>
      </c>
      <c r="D360" s="202" t="s">
        <v>150</v>
      </c>
      <c r="E360" s="117" t="s">
        <v>189</v>
      </c>
      <c r="F360" s="204">
        <v>4.54</v>
      </c>
      <c r="G360" s="202">
        <v>4.2</v>
      </c>
      <c r="H360" s="202">
        <v>153</v>
      </c>
      <c r="I360" s="202">
        <v>106</v>
      </c>
      <c r="J360" s="202">
        <v>53</v>
      </c>
      <c r="K360" s="205">
        <v>1.2999999999999999E-2</v>
      </c>
      <c r="L360" s="202"/>
      <c r="M360" s="209">
        <v>77.459999999999994</v>
      </c>
      <c r="N360" s="244" t="s">
        <v>190</v>
      </c>
    </row>
    <row r="361" spans="1:17" s="238" customFormat="1">
      <c r="A361" s="204">
        <v>49</v>
      </c>
      <c r="B361" s="202" t="s">
        <v>151</v>
      </c>
      <c r="C361" s="201" t="s">
        <v>136</v>
      </c>
      <c r="D361" s="202" t="s">
        <v>151</v>
      </c>
      <c r="E361" s="117" t="s">
        <v>189</v>
      </c>
      <c r="F361" s="204">
        <v>4.54</v>
      </c>
      <c r="G361" s="202">
        <v>4.2</v>
      </c>
      <c r="H361" s="202">
        <v>153</v>
      </c>
      <c r="I361" s="202">
        <v>106</v>
      </c>
      <c r="J361" s="202">
        <v>53</v>
      </c>
      <c r="K361" s="205">
        <v>1.2999999999999999E-2</v>
      </c>
      <c r="L361" s="202"/>
      <c r="M361" s="209">
        <v>75.25</v>
      </c>
      <c r="N361" s="244" t="s">
        <v>190</v>
      </c>
    </row>
    <row r="362" spans="1:17" s="238" customFormat="1">
      <c r="A362" s="204">
        <v>50</v>
      </c>
      <c r="B362" s="202" t="s">
        <v>152</v>
      </c>
      <c r="C362" s="201" t="s">
        <v>137</v>
      </c>
      <c r="D362" s="202" t="s">
        <v>152</v>
      </c>
      <c r="E362" s="117" t="s">
        <v>189</v>
      </c>
      <c r="F362" s="204">
        <v>4.54</v>
      </c>
      <c r="G362" s="202">
        <v>4.2</v>
      </c>
      <c r="H362" s="202">
        <v>153</v>
      </c>
      <c r="I362" s="202">
        <v>106</v>
      </c>
      <c r="J362" s="202">
        <v>53</v>
      </c>
      <c r="K362" s="205">
        <v>1.2999999999999999E-2</v>
      </c>
      <c r="L362" s="202"/>
      <c r="M362" s="209">
        <v>76.849999999999994</v>
      </c>
      <c r="N362" s="244" t="s">
        <v>190</v>
      </c>
    </row>
    <row r="363" spans="1:17" s="238" customFormat="1">
      <c r="A363" s="204">
        <v>51</v>
      </c>
      <c r="B363" s="202" t="s">
        <v>153</v>
      </c>
      <c r="C363" s="201" t="s">
        <v>138</v>
      </c>
      <c r="D363" s="202" t="s">
        <v>153</v>
      </c>
      <c r="E363" s="117" t="s">
        <v>189</v>
      </c>
      <c r="F363" s="204">
        <v>4.54</v>
      </c>
      <c r="G363" s="202">
        <v>4.2</v>
      </c>
      <c r="H363" s="202">
        <v>153</v>
      </c>
      <c r="I363" s="202">
        <v>106</v>
      </c>
      <c r="J363" s="202">
        <v>53</v>
      </c>
      <c r="K363" s="205">
        <v>1.2999999999999999E-2</v>
      </c>
      <c r="L363" s="202"/>
      <c r="M363" s="209">
        <v>75.41</v>
      </c>
      <c r="N363" s="244" t="s">
        <v>190</v>
      </c>
    </row>
    <row r="364" spans="1:17" s="238" customFormat="1">
      <c r="A364" s="204">
        <v>52</v>
      </c>
      <c r="B364" s="202" t="s">
        <v>154</v>
      </c>
      <c r="C364" s="201" t="s">
        <v>139</v>
      </c>
      <c r="D364" s="202" t="s">
        <v>154</v>
      </c>
      <c r="E364" s="117" t="s">
        <v>189</v>
      </c>
      <c r="F364" s="204">
        <v>4.54</v>
      </c>
      <c r="G364" s="202">
        <v>4.2</v>
      </c>
      <c r="H364" s="202">
        <v>153</v>
      </c>
      <c r="I364" s="202">
        <v>106</v>
      </c>
      <c r="J364" s="202">
        <v>53</v>
      </c>
      <c r="K364" s="205">
        <v>1.2999999999999999E-2</v>
      </c>
      <c r="L364" s="202"/>
      <c r="M364" s="209">
        <v>80.069999999999993</v>
      </c>
      <c r="N364" s="244" t="s">
        <v>190</v>
      </c>
    </row>
    <row r="365" spans="1:17" s="238" customFormat="1">
      <c r="A365" s="204">
        <v>53</v>
      </c>
      <c r="B365" s="202" t="s">
        <v>345</v>
      </c>
      <c r="C365" s="201" t="s">
        <v>344</v>
      </c>
      <c r="D365" s="202" t="s">
        <v>345</v>
      </c>
      <c r="E365" s="117" t="s">
        <v>189</v>
      </c>
      <c r="F365" s="204">
        <v>0.7</v>
      </c>
      <c r="G365" s="202">
        <v>0.6</v>
      </c>
      <c r="H365" s="202">
        <v>0</v>
      </c>
      <c r="I365" s="202">
        <v>0</v>
      </c>
      <c r="J365" s="202">
        <v>0</v>
      </c>
      <c r="K365" s="205">
        <v>3.5000000000000003E-2</v>
      </c>
      <c r="L365" s="202"/>
      <c r="M365" s="209">
        <v>6.13</v>
      </c>
      <c r="N365" s="244" t="s">
        <v>190</v>
      </c>
    </row>
    <row r="366" spans="1:17" s="238" customFormat="1">
      <c r="A366" s="204">
        <v>54</v>
      </c>
      <c r="B366" s="202" t="s">
        <v>616</v>
      </c>
      <c r="C366" s="201" t="s">
        <v>613</v>
      </c>
      <c r="D366" s="202" t="s">
        <v>616</v>
      </c>
      <c r="E366" s="117" t="s">
        <v>189</v>
      </c>
      <c r="F366" s="204">
        <v>3</v>
      </c>
      <c r="G366" s="202">
        <v>2</v>
      </c>
      <c r="H366" s="202">
        <v>135</v>
      </c>
      <c r="I366" s="202">
        <v>45</v>
      </c>
      <c r="J366" s="202">
        <v>26</v>
      </c>
      <c r="K366" s="205">
        <v>3.1E-2</v>
      </c>
      <c r="L366" s="202"/>
      <c r="M366" s="209">
        <v>103.82</v>
      </c>
      <c r="N366" s="244" t="s">
        <v>190</v>
      </c>
    </row>
    <row r="367" spans="1:17" s="238" customFormat="1">
      <c r="A367" s="204">
        <v>55</v>
      </c>
      <c r="B367" s="202" t="s">
        <v>617</v>
      </c>
      <c r="C367" s="201" t="s">
        <v>614</v>
      </c>
      <c r="D367" s="202" t="s">
        <v>617</v>
      </c>
      <c r="E367" s="117" t="s">
        <v>189</v>
      </c>
      <c r="F367" s="204">
        <v>3</v>
      </c>
      <c r="G367" s="202">
        <v>2</v>
      </c>
      <c r="H367" s="202">
        <v>135</v>
      </c>
      <c r="I367" s="202">
        <v>45</v>
      </c>
      <c r="J367" s="202">
        <v>26</v>
      </c>
      <c r="K367" s="205">
        <v>3.1E-2</v>
      </c>
      <c r="L367" s="206"/>
      <c r="M367" s="209">
        <v>130.78</v>
      </c>
      <c r="N367" s="215" t="s">
        <v>190</v>
      </c>
      <c r="O367" s="196"/>
    </row>
    <row r="368" spans="1:17" s="238" customFormat="1">
      <c r="A368" s="204">
        <v>56</v>
      </c>
      <c r="B368" s="202" t="s">
        <v>618</v>
      </c>
      <c r="C368" s="201" t="s">
        <v>615</v>
      </c>
      <c r="D368" s="202" t="s">
        <v>618</v>
      </c>
      <c r="E368" s="117" t="s">
        <v>189</v>
      </c>
      <c r="F368" s="204">
        <v>3</v>
      </c>
      <c r="G368" s="202">
        <v>2</v>
      </c>
      <c r="H368" s="202">
        <v>135</v>
      </c>
      <c r="I368" s="202">
        <v>45</v>
      </c>
      <c r="J368" s="202">
        <v>26</v>
      </c>
      <c r="K368" s="205">
        <v>3.1E-2</v>
      </c>
      <c r="L368" s="206"/>
      <c r="M368" s="209">
        <v>103.54</v>
      </c>
      <c r="N368" s="215" t="s">
        <v>190</v>
      </c>
      <c r="O368" s="196"/>
    </row>
    <row r="369" spans="1:15" s="238" customFormat="1">
      <c r="A369" s="204">
        <v>57</v>
      </c>
      <c r="B369" s="202" t="s">
        <v>602</v>
      </c>
      <c r="C369" s="201" t="s">
        <v>601</v>
      </c>
      <c r="D369" s="202" t="s">
        <v>602</v>
      </c>
      <c r="E369" s="117" t="s">
        <v>189</v>
      </c>
      <c r="F369" s="204">
        <v>1.5</v>
      </c>
      <c r="G369" s="202">
        <v>1</v>
      </c>
      <c r="H369" s="202">
        <v>125</v>
      </c>
      <c r="I369" s="202">
        <v>28</v>
      </c>
      <c r="J369" s="202">
        <v>27</v>
      </c>
      <c r="K369" s="205">
        <v>9.4000000000000004E-3</v>
      </c>
      <c r="L369" s="206"/>
      <c r="M369" s="209">
        <v>56.83</v>
      </c>
      <c r="N369" s="215" t="s">
        <v>190</v>
      </c>
      <c r="O369" s="196"/>
    </row>
    <row r="370" spans="1:15" s="238" customFormat="1">
      <c r="A370" s="204">
        <v>58</v>
      </c>
      <c r="B370" s="202" t="s">
        <v>623</v>
      </c>
      <c r="C370" s="201" t="s">
        <v>622</v>
      </c>
      <c r="D370" s="202" t="s">
        <v>623</v>
      </c>
      <c r="E370" s="117" t="s">
        <v>189</v>
      </c>
      <c r="F370" s="204">
        <v>3.5</v>
      </c>
      <c r="G370" s="202">
        <v>0.59</v>
      </c>
      <c r="H370" s="202">
        <v>47</v>
      </c>
      <c r="I370" s="202">
        <v>30</v>
      </c>
      <c r="J370" s="202">
        <v>14</v>
      </c>
      <c r="K370" s="205">
        <v>2.1000000000000001E-2</v>
      </c>
      <c r="L370" s="206"/>
      <c r="M370" s="209">
        <v>1.24</v>
      </c>
      <c r="N370" s="215" t="s">
        <v>190</v>
      </c>
      <c r="O370" s="196"/>
    </row>
    <row r="371" spans="1:15" s="238" customFormat="1">
      <c r="A371" s="204">
        <v>59</v>
      </c>
      <c r="B371" s="202" t="s">
        <v>15</v>
      </c>
      <c r="C371" s="201" t="s">
        <v>16</v>
      </c>
      <c r="D371" s="202" t="s">
        <v>15</v>
      </c>
      <c r="E371" s="117" t="s">
        <v>189</v>
      </c>
      <c r="F371" s="204">
        <v>8</v>
      </c>
      <c r="G371" s="202">
        <v>7.6</v>
      </c>
      <c r="H371" s="202">
        <v>42</v>
      </c>
      <c r="I371" s="202">
        <v>30</v>
      </c>
      <c r="J371" s="202">
        <v>13</v>
      </c>
      <c r="K371" s="205">
        <v>4.4771999999999999E-2</v>
      </c>
      <c r="L371" s="206"/>
      <c r="M371" s="209">
        <v>92.66</v>
      </c>
      <c r="N371" s="215" t="s">
        <v>190</v>
      </c>
      <c r="O371" s="196"/>
    </row>
    <row r="372" spans="1:15" s="238" customFormat="1">
      <c r="A372" s="204">
        <v>60</v>
      </c>
      <c r="B372" s="202" t="s">
        <v>541</v>
      </c>
      <c r="C372" s="201" t="s">
        <v>540</v>
      </c>
      <c r="D372" s="202" t="s">
        <v>541</v>
      </c>
      <c r="E372" s="117" t="s">
        <v>189</v>
      </c>
      <c r="F372" s="210">
        <v>4.21</v>
      </c>
      <c r="G372" s="202">
        <v>4.12</v>
      </c>
      <c r="H372" s="202">
        <v>146</v>
      </c>
      <c r="I372" s="202">
        <v>95</v>
      </c>
      <c r="J372" s="202">
        <v>85</v>
      </c>
      <c r="K372" s="205">
        <v>9.3571428571428573E-3</v>
      </c>
      <c r="L372" s="206"/>
      <c r="M372" s="209"/>
      <c r="N372" s="215" t="s">
        <v>190</v>
      </c>
      <c r="O372" s="196"/>
    </row>
    <row r="373" spans="1:15" s="239" customFormat="1">
      <c r="A373" s="204">
        <v>61</v>
      </c>
      <c r="B373" s="202" t="s">
        <v>612</v>
      </c>
      <c r="C373" s="201" t="s">
        <v>619</v>
      </c>
      <c r="D373" s="202" t="s">
        <v>612</v>
      </c>
      <c r="E373" s="117" t="s">
        <v>189</v>
      </c>
      <c r="F373" s="210">
        <v>4.21</v>
      </c>
      <c r="G373" s="202">
        <v>4.12</v>
      </c>
      <c r="H373" s="202">
        <v>95</v>
      </c>
      <c r="I373" s="202">
        <v>150</v>
      </c>
      <c r="J373" s="202">
        <v>76</v>
      </c>
      <c r="K373" s="205">
        <v>9.3571428571428573E-3</v>
      </c>
      <c r="L373" s="206"/>
      <c r="M373" s="209">
        <v>23.24</v>
      </c>
      <c r="N373" s="215" t="s">
        <v>190</v>
      </c>
      <c r="O373" s="196"/>
    </row>
    <row r="374" spans="1:15" s="238" customFormat="1">
      <c r="A374" s="204">
        <v>62</v>
      </c>
      <c r="B374" s="202" t="s">
        <v>288</v>
      </c>
      <c r="C374" s="201" t="s">
        <v>287</v>
      </c>
      <c r="D374" s="202" t="s">
        <v>288</v>
      </c>
      <c r="E374" s="117" t="s">
        <v>189</v>
      </c>
      <c r="F374" s="210">
        <v>4.21</v>
      </c>
      <c r="G374" s="202">
        <v>4.12</v>
      </c>
      <c r="H374" s="202">
        <v>146</v>
      </c>
      <c r="I374" s="202">
        <v>95</v>
      </c>
      <c r="J374" s="202">
        <v>85</v>
      </c>
      <c r="K374" s="205">
        <v>9.3571428571428573E-3</v>
      </c>
      <c r="L374" s="206"/>
      <c r="M374" s="209">
        <v>31.28</v>
      </c>
      <c r="N374" s="215" t="s">
        <v>190</v>
      </c>
      <c r="O374" s="196"/>
    </row>
    <row r="375" spans="1:15" s="238" customFormat="1">
      <c r="A375" s="204">
        <v>63</v>
      </c>
      <c r="B375" s="202" t="s">
        <v>578</v>
      </c>
      <c r="C375" s="201" t="s">
        <v>572</v>
      </c>
      <c r="D375" s="202" t="s">
        <v>578</v>
      </c>
      <c r="E375" s="117" t="s">
        <v>189</v>
      </c>
      <c r="F375" s="210">
        <v>3.59</v>
      </c>
      <c r="G375" s="202">
        <v>3.5</v>
      </c>
      <c r="H375" s="202">
        <v>146</v>
      </c>
      <c r="I375" s="202">
        <v>95</v>
      </c>
      <c r="J375" s="202">
        <v>85</v>
      </c>
      <c r="K375" s="205">
        <v>9.3571428571428573E-3</v>
      </c>
      <c r="L375" s="206"/>
      <c r="M375" s="209">
        <v>26.27</v>
      </c>
      <c r="N375" s="215" t="s">
        <v>190</v>
      </c>
      <c r="O375" s="196"/>
    </row>
    <row r="376" spans="1:15" s="238" customFormat="1">
      <c r="A376" s="204">
        <v>64</v>
      </c>
      <c r="B376" s="202" t="s">
        <v>567</v>
      </c>
      <c r="C376" s="201" t="s">
        <v>566</v>
      </c>
      <c r="D376" s="202" t="s">
        <v>567</v>
      </c>
      <c r="E376" s="117" t="s">
        <v>189</v>
      </c>
      <c r="F376" s="210">
        <v>3.59</v>
      </c>
      <c r="G376" s="202">
        <v>3.5</v>
      </c>
      <c r="H376" s="202">
        <v>146</v>
      </c>
      <c r="I376" s="202">
        <v>95</v>
      </c>
      <c r="J376" s="202">
        <v>85</v>
      </c>
      <c r="K376" s="205">
        <v>9.8250000000000004E-3</v>
      </c>
      <c r="L376" s="206"/>
      <c r="M376" s="209">
        <v>24.16</v>
      </c>
      <c r="N376" s="215" t="s">
        <v>190</v>
      </c>
      <c r="O376" s="196"/>
    </row>
    <row r="377" spans="1:15" s="239" customFormat="1">
      <c r="A377" s="204">
        <v>65</v>
      </c>
      <c r="B377" s="202" t="s">
        <v>5</v>
      </c>
      <c r="C377" s="201" t="s">
        <v>0</v>
      </c>
      <c r="D377" s="202" t="s">
        <v>5</v>
      </c>
      <c r="E377" s="117" t="s">
        <v>189</v>
      </c>
      <c r="F377" s="210">
        <v>3.59</v>
      </c>
      <c r="G377" s="202">
        <v>3.5</v>
      </c>
      <c r="H377" s="202">
        <v>96</v>
      </c>
      <c r="I377" s="202">
        <v>67</v>
      </c>
      <c r="J377" s="202">
        <v>90</v>
      </c>
      <c r="K377" s="205">
        <v>0.57887999999999995</v>
      </c>
      <c r="L377" s="206"/>
      <c r="M377" s="209">
        <v>14.77</v>
      </c>
      <c r="N377" s="215" t="s">
        <v>190</v>
      </c>
      <c r="O377" s="196"/>
    </row>
    <row r="378" spans="1:15" s="238" customFormat="1">
      <c r="A378" s="204">
        <v>66</v>
      </c>
      <c r="B378" s="202" t="s">
        <v>576</v>
      </c>
      <c r="C378" s="201" t="s">
        <v>1</v>
      </c>
      <c r="D378" s="202" t="s">
        <v>576</v>
      </c>
      <c r="E378" s="117" t="s">
        <v>189</v>
      </c>
      <c r="F378" s="204">
        <v>1.1000000000000001</v>
      </c>
      <c r="G378" s="202">
        <v>1</v>
      </c>
      <c r="H378" s="202">
        <v>96</v>
      </c>
      <c r="I378" s="202">
        <v>67</v>
      </c>
      <c r="J378" s="202">
        <v>90</v>
      </c>
      <c r="K378" s="205">
        <v>0.57887999999999995</v>
      </c>
      <c r="L378" s="206"/>
      <c r="M378" s="209">
        <v>13.1</v>
      </c>
      <c r="N378" s="215" t="s">
        <v>190</v>
      </c>
      <c r="O378" s="196"/>
    </row>
    <row r="379" spans="1:15" s="238" customFormat="1">
      <c r="A379" s="204">
        <v>67</v>
      </c>
      <c r="B379" s="202" t="s">
        <v>6</v>
      </c>
      <c r="C379" s="201" t="s">
        <v>2</v>
      </c>
      <c r="D379" s="202" t="s">
        <v>6</v>
      </c>
      <c r="E379" s="117" t="s">
        <v>189</v>
      </c>
      <c r="F379" s="204">
        <v>1.6</v>
      </c>
      <c r="G379" s="202">
        <v>1.5</v>
      </c>
      <c r="H379" s="202">
        <v>96</v>
      </c>
      <c r="I379" s="202">
        <v>67</v>
      </c>
      <c r="J379" s="202">
        <v>90</v>
      </c>
      <c r="K379" s="205">
        <v>0.57887999999999995</v>
      </c>
      <c r="L379" s="206"/>
      <c r="M379" s="209">
        <v>14.03</v>
      </c>
      <c r="N379" s="215" t="s">
        <v>190</v>
      </c>
      <c r="O379" s="196"/>
    </row>
    <row r="380" spans="1:15" s="238" customFormat="1">
      <c r="A380" s="204">
        <v>68</v>
      </c>
      <c r="B380" s="202" t="s">
        <v>7</v>
      </c>
      <c r="C380" s="201" t="s">
        <v>3</v>
      </c>
      <c r="D380" s="202" t="s">
        <v>7</v>
      </c>
      <c r="E380" s="117" t="s">
        <v>189</v>
      </c>
      <c r="F380" s="204">
        <v>0</v>
      </c>
      <c r="G380" s="202">
        <v>0</v>
      </c>
      <c r="H380" s="202">
        <v>0</v>
      </c>
      <c r="I380" s="202">
        <v>0</v>
      </c>
      <c r="J380" s="202">
        <v>0</v>
      </c>
      <c r="K380" s="205">
        <v>0</v>
      </c>
      <c r="L380" s="206"/>
      <c r="M380" s="209">
        <v>10.45</v>
      </c>
      <c r="N380" s="215" t="s">
        <v>190</v>
      </c>
      <c r="O380" s="196"/>
    </row>
    <row r="381" spans="1:15" s="238" customFormat="1">
      <c r="A381" s="204">
        <v>69</v>
      </c>
      <c r="B381" s="202" t="s">
        <v>8</v>
      </c>
      <c r="C381" s="201" t="s">
        <v>4</v>
      </c>
      <c r="D381" s="202" t="s">
        <v>8</v>
      </c>
      <c r="E381" s="117" t="s">
        <v>189</v>
      </c>
      <c r="F381" s="204">
        <v>0</v>
      </c>
      <c r="G381" s="202">
        <v>0</v>
      </c>
      <c r="H381" s="202">
        <v>0</v>
      </c>
      <c r="I381" s="202">
        <v>0</v>
      </c>
      <c r="J381" s="202">
        <v>0</v>
      </c>
      <c r="K381" s="205">
        <v>0</v>
      </c>
      <c r="L381" s="206"/>
      <c r="M381" s="209">
        <v>10.45</v>
      </c>
      <c r="N381" s="215" t="s">
        <v>190</v>
      </c>
      <c r="O381" s="196"/>
    </row>
    <row r="382" spans="1:15" s="238" customFormat="1">
      <c r="A382" s="204">
        <v>70</v>
      </c>
      <c r="B382" s="202" t="s">
        <v>575</v>
      </c>
      <c r="C382" s="201" t="s">
        <v>597</v>
      </c>
      <c r="D382" s="202" t="s">
        <v>575</v>
      </c>
      <c r="E382" s="117" t="s">
        <v>189</v>
      </c>
      <c r="F382" s="204">
        <v>0.3</v>
      </c>
      <c r="G382" s="202">
        <v>0.25</v>
      </c>
      <c r="H382" s="202">
        <v>99</v>
      </c>
      <c r="I382" s="202">
        <v>58</v>
      </c>
      <c r="J382" s="202">
        <v>60</v>
      </c>
      <c r="K382" s="205">
        <v>0.34451999999999999</v>
      </c>
      <c r="L382" s="206"/>
      <c r="M382" s="220">
        <v>7</v>
      </c>
      <c r="N382" s="215" t="s">
        <v>190</v>
      </c>
      <c r="O382" s="196"/>
    </row>
    <row r="383" spans="1:15" s="238" customFormat="1">
      <c r="A383" s="204">
        <v>71</v>
      </c>
      <c r="B383" s="202" t="s">
        <v>574</v>
      </c>
      <c r="C383" s="201" t="s">
        <v>598</v>
      </c>
      <c r="D383" s="202" t="s">
        <v>574</v>
      </c>
      <c r="E383" s="117" t="s">
        <v>189</v>
      </c>
      <c r="F383" s="204">
        <v>0.6</v>
      </c>
      <c r="G383" s="202">
        <v>0.5</v>
      </c>
      <c r="H383" s="202">
        <v>99</v>
      </c>
      <c r="I383" s="202">
        <v>58</v>
      </c>
      <c r="J383" s="202">
        <v>60</v>
      </c>
      <c r="K383" s="205">
        <v>0.34451999999999999</v>
      </c>
      <c r="L383" s="206"/>
      <c r="M383" s="220">
        <v>5.36</v>
      </c>
      <c r="N383" s="215" t="s">
        <v>190</v>
      </c>
      <c r="O383" s="196"/>
    </row>
    <row r="384" spans="1:15" s="238" customFormat="1">
      <c r="A384" s="204">
        <v>72</v>
      </c>
      <c r="B384" s="202" t="s">
        <v>573</v>
      </c>
      <c r="C384" s="201" t="s">
        <v>599</v>
      </c>
      <c r="D384" s="202" t="s">
        <v>573</v>
      </c>
      <c r="E384" s="117" t="s">
        <v>189</v>
      </c>
      <c r="F384" s="204">
        <v>0.6</v>
      </c>
      <c r="G384" s="202">
        <v>0.5</v>
      </c>
      <c r="H384" s="202">
        <v>99</v>
      </c>
      <c r="I384" s="202">
        <v>58</v>
      </c>
      <c r="J384" s="202">
        <v>60</v>
      </c>
      <c r="K384" s="205">
        <v>0.34451999999999999</v>
      </c>
      <c r="L384" s="206"/>
      <c r="M384" s="220">
        <v>6</v>
      </c>
      <c r="N384" s="215" t="s">
        <v>190</v>
      </c>
      <c r="O384" s="196"/>
    </row>
    <row r="385" spans="1:17">
      <c r="A385" s="204">
        <v>73</v>
      </c>
      <c r="B385" s="202" t="s">
        <v>657</v>
      </c>
      <c r="C385" s="201" t="s">
        <v>658</v>
      </c>
      <c r="D385" s="202" t="s">
        <v>657</v>
      </c>
      <c r="E385" s="117" t="s">
        <v>806</v>
      </c>
      <c r="F385" s="204">
        <v>8.82</v>
      </c>
      <c r="G385" s="202">
        <v>8.7200000000000006</v>
      </c>
      <c r="H385" s="202">
        <v>0</v>
      </c>
      <c r="I385" s="202">
        <v>0</v>
      </c>
      <c r="J385" s="202">
        <v>0</v>
      </c>
      <c r="K385" s="205">
        <v>1.5859999999999999E-2</v>
      </c>
      <c r="L385" s="202"/>
      <c r="M385" s="209">
        <v>26.4</v>
      </c>
      <c r="N385" s="215" t="s">
        <v>190</v>
      </c>
      <c r="O385" s="196"/>
      <c r="P385" s="197"/>
      <c r="Q385" s="216"/>
    </row>
    <row r="386" spans="1:17">
      <c r="A386" s="204">
        <v>74</v>
      </c>
      <c r="B386" s="202" t="s">
        <v>581</v>
      </c>
      <c r="C386" s="201" t="s">
        <v>12</v>
      </c>
      <c r="D386" s="202" t="s">
        <v>581</v>
      </c>
      <c r="E386" s="117" t="s">
        <v>806</v>
      </c>
      <c r="F386" s="204">
        <v>8.82</v>
      </c>
      <c r="G386" s="202">
        <v>8.7200000000000006</v>
      </c>
      <c r="H386" s="202">
        <v>122</v>
      </c>
      <c r="I386" s="202">
        <v>100</v>
      </c>
      <c r="J386" s="202">
        <v>60</v>
      </c>
      <c r="K386" s="205">
        <v>1.5859999999999999E-2</v>
      </c>
      <c r="L386" s="212"/>
      <c r="M386" s="209">
        <v>13.25</v>
      </c>
      <c r="N386" s="215" t="s">
        <v>190</v>
      </c>
      <c r="O386" s="196"/>
      <c r="P386" s="197"/>
      <c r="Q386" s="216"/>
    </row>
    <row r="387" spans="1:17" s="238" customFormat="1">
      <c r="A387" s="204">
        <v>75</v>
      </c>
      <c r="B387" s="203" t="s">
        <v>9</v>
      </c>
      <c r="C387" s="201" t="s">
        <v>823</v>
      </c>
      <c r="D387" s="203" t="s">
        <v>9</v>
      </c>
      <c r="E387" s="117" t="s">
        <v>189</v>
      </c>
      <c r="F387" s="204">
        <v>0.03</v>
      </c>
      <c r="G387" s="202">
        <v>0.02</v>
      </c>
      <c r="H387" s="202">
        <v>0</v>
      </c>
      <c r="I387" s="202">
        <v>0</v>
      </c>
      <c r="J387" s="202">
        <v>0</v>
      </c>
      <c r="K387" s="205">
        <v>1.8000000000000001E-4</v>
      </c>
      <c r="L387" s="212"/>
      <c r="M387" s="209">
        <v>0.72</v>
      </c>
      <c r="N387" s="244" t="s">
        <v>190</v>
      </c>
      <c r="O387" s="196"/>
    </row>
    <row r="388" spans="1:17">
      <c r="A388" s="204"/>
      <c r="B388" s="203" t="s">
        <v>892</v>
      </c>
      <c r="C388" s="203" t="s">
        <v>891</v>
      </c>
      <c r="D388" s="203" t="s">
        <v>892</v>
      </c>
      <c r="E388" s="214" t="s">
        <v>189</v>
      </c>
      <c r="F388" s="208">
        <v>9.8000000000000007</v>
      </c>
      <c r="G388" s="208">
        <v>9</v>
      </c>
      <c r="H388" s="208">
        <v>61</v>
      </c>
      <c r="I388" s="202">
        <v>40</v>
      </c>
      <c r="J388" s="202">
        <v>15</v>
      </c>
      <c r="K388" s="205">
        <v>3.5999999999999997E-2</v>
      </c>
      <c r="L388" s="206"/>
      <c r="M388" s="209">
        <v>223.75</v>
      </c>
      <c r="N388" s="244" t="s">
        <v>190</v>
      </c>
      <c r="O388" s="196"/>
    </row>
    <row r="389" spans="1:17">
      <c r="A389" s="204"/>
      <c r="B389" s="203" t="s">
        <v>844</v>
      </c>
      <c r="C389" s="203" t="s">
        <v>837</v>
      </c>
      <c r="D389" s="203" t="s">
        <v>844</v>
      </c>
      <c r="E389" s="214" t="s">
        <v>189</v>
      </c>
      <c r="F389" s="210">
        <v>7.49</v>
      </c>
      <c r="G389" s="208">
        <v>7</v>
      </c>
      <c r="H389" s="208">
        <v>149</v>
      </c>
      <c r="I389" s="202">
        <v>102</v>
      </c>
      <c r="J389" s="202">
        <v>45</v>
      </c>
      <c r="K389" s="205">
        <v>1.5198E-2</v>
      </c>
      <c r="L389" s="206"/>
      <c r="M389" s="220">
        <v>8</v>
      </c>
      <c r="N389" s="244" t="s">
        <v>190</v>
      </c>
      <c r="O389" s="196"/>
    </row>
    <row r="390" spans="1:17">
      <c r="A390" s="204"/>
      <c r="B390" s="202" t="s">
        <v>845</v>
      </c>
      <c r="C390" s="202" t="s">
        <v>838</v>
      </c>
      <c r="D390" s="202" t="s">
        <v>845</v>
      </c>
      <c r="E390" s="214" t="s">
        <v>189</v>
      </c>
      <c r="F390" s="210">
        <v>7.2</v>
      </c>
      <c r="G390" s="208">
        <v>6.8</v>
      </c>
      <c r="H390" s="208">
        <v>149</v>
      </c>
      <c r="I390" s="202">
        <v>102</v>
      </c>
      <c r="J390" s="202">
        <v>45</v>
      </c>
      <c r="K390" s="205">
        <v>1.2665000000000001E-2</v>
      </c>
      <c r="L390" s="206"/>
      <c r="M390" s="209">
        <v>9.24</v>
      </c>
      <c r="N390" s="215" t="s">
        <v>190</v>
      </c>
      <c r="O390" s="196"/>
      <c r="P390" s="197"/>
      <c r="Q390" s="216"/>
    </row>
    <row r="391" spans="1:17">
      <c r="A391" s="204"/>
      <c r="B391" s="202" t="s">
        <v>846</v>
      </c>
      <c r="C391" s="202" t="s">
        <v>839</v>
      </c>
      <c r="D391" s="202" t="s">
        <v>846</v>
      </c>
      <c r="E391" s="214" t="s">
        <v>189</v>
      </c>
      <c r="F391" s="210">
        <v>7.4</v>
      </c>
      <c r="G391" s="208">
        <v>7</v>
      </c>
      <c r="H391" s="208">
        <v>149</v>
      </c>
      <c r="I391" s="202">
        <v>102</v>
      </c>
      <c r="J391" s="202">
        <v>45</v>
      </c>
      <c r="K391" s="205">
        <v>1.2665000000000001E-2</v>
      </c>
      <c r="L391" s="206"/>
      <c r="M391" s="209">
        <v>10.47</v>
      </c>
      <c r="N391" s="215" t="s">
        <v>190</v>
      </c>
      <c r="O391" s="196"/>
      <c r="P391" s="197"/>
      <c r="Q391" s="216"/>
    </row>
    <row r="392" spans="1:17">
      <c r="A392" s="204"/>
      <c r="B392" s="202" t="s">
        <v>847</v>
      </c>
      <c r="C392" s="202" t="s">
        <v>840</v>
      </c>
      <c r="D392" s="202" t="s">
        <v>847</v>
      </c>
      <c r="E392" s="214" t="s">
        <v>189</v>
      </c>
      <c r="F392" s="210">
        <v>6.3</v>
      </c>
      <c r="G392" s="208">
        <v>6</v>
      </c>
      <c r="H392" s="208">
        <v>149</v>
      </c>
      <c r="I392" s="202">
        <v>102</v>
      </c>
      <c r="J392" s="202">
        <v>45</v>
      </c>
      <c r="K392" s="205">
        <v>9.4987500000000002E-3</v>
      </c>
      <c r="L392" s="206"/>
      <c r="M392" s="209">
        <v>8.9499999999999993</v>
      </c>
      <c r="N392" s="215" t="s">
        <v>190</v>
      </c>
      <c r="O392" s="196"/>
      <c r="P392" s="197"/>
      <c r="Q392" s="216"/>
    </row>
    <row r="393" spans="1:17">
      <c r="B393" s="203" t="s">
        <v>848</v>
      </c>
      <c r="C393" s="202" t="s">
        <v>841</v>
      </c>
      <c r="D393" s="203" t="s">
        <v>848</v>
      </c>
      <c r="E393" s="214" t="s">
        <v>189</v>
      </c>
      <c r="F393" s="210">
        <v>2.4</v>
      </c>
      <c r="G393" s="208">
        <v>2.2000000000000002</v>
      </c>
      <c r="H393" s="208">
        <v>158</v>
      </c>
      <c r="I393" s="202">
        <v>57</v>
      </c>
      <c r="J393" s="202">
        <v>20</v>
      </c>
      <c r="K393" s="205">
        <v>4.5030000000000001E-3</v>
      </c>
      <c r="L393" s="206"/>
      <c r="M393" s="209">
        <v>5.96</v>
      </c>
      <c r="N393" s="244" t="s">
        <v>190</v>
      </c>
      <c r="O393" s="196"/>
    </row>
    <row r="394" spans="1:17">
      <c r="A394" s="201"/>
      <c r="B394" s="203" t="s">
        <v>849</v>
      </c>
      <c r="C394" s="203" t="s">
        <v>842</v>
      </c>
      <c r="D394" s="203" t="s">
        <v>849</v>
      </c>
      <c r="E394" s="214" t="s">
        <v>189</v>
      </c>
      <c r="F394" s="210">
        <v>4.8</v>
      </c>
      <c r="G394" s="208">
        <v>4.4000000000000004</v>
      </c>
      <c r="H394" s="208">
        <v>158</v>
      </c>
      <c r="I394" s="202">
        <v>57</v>
      </c>
      <c r="J394" s="202">
        <v>20</v>
      </c>
      <c r="K394" s="205">
        <v>7.2047999999999999E-3</v>
      </c>
      <c r="L394" s="206"/>
      <c r="M394" s="209">
        <v>8.68</v>
      </c>
      <c r="N394" s="215" t="s">
        <v>190</v>
      </c>
      <c r="O394" s="196"/>
      <c r="P394" s="197"/>
      <c r="Q394" s="198"/>
    </row>
    <row r="395" spans="1:17">
      <c r="A395" s="201"/>
      <c r="B395" s="203" t="s">
        <v>850</v>
      </c>
      <c r="C395" s="203" t="s">
        <v>843</v>
      </c>
      <c r="D395" s="203" t="s">
        <v>850</v>
      </c>
      <c r="E395" s="214" t="s">
        <v>189</v>
      </c>
      <c r="F395" s="210">
        <v>2.6</v>
      </c>
      <c r="G395" s="208">
        <v>2.5</v>
      </c>
      <c r="H395" s="208">
        <v>49</v>
      </c>
      <c r="I395" s="202">
        <v>59</v>
      </c>
      <c r="J395" s="202">
        <v>22</v>
      </c>
      <c r="K395" s="205">
        <v>9.0860000000000003E-3</v>
      </c>
      <c r="L395" s="206"/>
      <c r="M395" s="209">
        <v>3.71</v>
      </c>
      <c r="N395" s="215" t="s">
        <v>190</v>
      </c>
      <c r="O395" s="196"/>
      <c r="P395" s="197"/>
      <c r="Q395" s="198"/>
    </row>
    <row r="396" spans="1:17" s="238" customFormat="1">
      <c r="A396" s="204"/>
      <c r="B396" s="202" t="s">
        <v>852</v>
      </c>
      <c r="C396" s="202" t="s">
        <v>851</v>
      </c>
      <c r="D396" s="202" t="s">
        <v>852</v>
      </c>
      <c r="E396" s="214" t="s">
        <v>189</v>
      </c>
      <c r="F396" s="210">
        <v>6.6</v>
      </c>
      <c r="G396" s="208">
        <v>6.2</v>
      </c>
      <c r="H396" s="208">
        <v>149</v>
      </c>
      <c r="I396" s="202">
        <v>102</v>
      </c>
      <c r="J396" s="202">
        <v>45</v>
      </c>
      <c r="K396" s="205">
        <v>1.2665000000000001E-2</v>
      </c>
      <c r="L396" s="206"/>
      <c r="M396" s="209">
        <v>7.18</v>
      </c>
      <c r="N396" s="215" t="s">
        <v>190</v>
      </c>
      <c r="O396" s="196"/>
    </row>
    <row r="397" spans="1:17" s="238" customFormat="1">
      <c r="A397" s="204"/>
      <c r="B397" s="202"/>
      <c r="C397" s="202"/>
      <c r="D397" s="202"/>
      <c r="E397" s="214" t="s">
        <v>189</v>
      </c>
      <c r="F397" s="208"/>
      <c r="G397" s="208"/>
      <c r="H397" s="208"/>
      <c r="I397" s="202"/>
      <c r="J397" s="202"/>
      <c r="K397" s="205"/>
      <c r="L397" s="206"/>
      <c r="M397" s="209"/>
      <c r="N397" s="215" t="s">
        <v>190</v>
      </c>
      <c r="O397" s="196"/>
    </row>
    <row r="398" spans="1:17">
      <c r="B398" s="194"/>
      <c r="C398" s="194"/>
      <c r="D398" s="194"/>
      <c r="E398" s="214" t="s">
        <v>189</v>
      </c>
      <c r="F398" s="208"/>
      <c r="G398" s="208"/>
      <c r="H398" s="208"/>
      <c r="I398" s="202"/>
      <c r="J398" s="202"/>
      <c r="K398" s="205"/>
      <c r="L398" s="194"/>
      <c r="M398" s="209"/>
      <c r="N398" s="215" t="s">
        <v>190</v>
      </c>
      <c r="O398" s="196"/>
    </row>
    <row r="399" spans="1:17">
      <c r="B399" s="194"/>
      <c r="C399" s="194"/>
      <c r="D399" s="194"/>
      <c r="E399" s="214" t="s">
        <v>189</v>
      </c>
      <c r="F399" s="208"/>
      <c r="G399" s="208"/>
      <c r="H399" s="208"/>
      <c r="I399" s="202"/>
      <c r="J399" s="202"/>
      <c r="K399" s="205"/>
      <c r="L399" s="194"/>
      <c r="M399" s="209"/>
      <c r="N399" s="215" t="s">
        <v>190</v>
      </c>
      <c r="O399" s="196"/>
    </row>
    <row r="400" spans="1:17">
      <c r="B400" s="194"/>
      <c r="C400" s="194"/>
      <c r="D400" s="194"/>
      <c r="E400" s="214" t="s">
        <v>189</v>
      </c>
      <c r="F400" s="208"/>
      <c r="G400" s="208"/>
      <c r="H400" s="208"/>
      <c r="I400" s="202"/>
      <c r="J400" s="202"/>
      <c r="K400" s="205"/>
      <c r="L400" s="194"/>
      <c r="M400" s="209"/>
      <c r="N400" s="215" t="s">
        <v>190</v>
      </c>
      <c r="O400" s="196"/>
    </row>
    <row r="401" spans="1:17">
      <c r="B401" s="194"/>
      <c r="C401" s="194"/>
      <c r="D401" s="194"/>
      <c r="E401" s="214" t="s">
        <v>189</v>
      </c>
      <c r="F401" s="208"/>
      <c r="G401" s="208"/>
      <c r="H401" s="208"/>
      <c r="I401" s="202"/>
      <c r="J401" s="202"/>
      <c r="K401" s="205"/>
      <c r="L401" s="194"/>
      <c r="M401" s="209"/>
      <c r="N401" s="215" t="s">
        <v>190</v>
      </c>
      <c r="O401" s="196"/>
    </row>
    <row r="402" spans="1:17">
      <c r="B402" s="194"/>
      <c r="C402" s="194"/>
      <c r="D402" s="194"/>
      <c r="E402" s="214" t="s">
        <v>189</v>
      </c>
      <c r="F402" s="208"/>
      <c r="G402" s="208"/>
      <c r="H402" s="208"/>
      <c r="I402" s="202"/>
      <c r="J402" s="202"/>
      <c r="K402" s="205"/>
      <c r="L402" s="194"/>
      <c r="M402" s="209"/>
      <c r="N402" s="215" t="s">
        <v>190</v>
      </c>
      <c r="O402" s="196"/>
    </row>
    <row r="403" spans="1:17">
      <c r="B403" s="194"/>
      <c r="C403" s="194"/>
      <c r="D403" s="194"/>
      <c r="E403" s="214" t="s">
        <v>189</v>
      </c>
      <c r="F403" s="208"/>
      <c r="G403" s="208"/>
      <c r="H403" s="208"/>
      <c r="I403" s="202"/>
      <c r="J403" s="202"/>
      <c r="K403" s="205"/>
      <c r="L403" s="194"/>
      <c r="M403" s="209"/>
      <c r="N403" s="215" t="s">
        <v>190</v>
      </c>
      <c r="O403" s="196"/>
    </row>
    <row r="404" spans="1:17">
      <c r="B404" s="194"/>
      <c r="C404" s="194"/>
      <c r="D404" s="194"/>
      <c r="E404" s="214" t="s">
        <v>189</v>
      </c>
      <c r="F404" s="208"/>
      <c r="G404" s="208"/>
      <c r="H404" s="208"/>
      <c r="I404" s="202"/>
      <c r="J404" s="202"/>
      <c r="K404" s="205"/>
      <c r="L404" s="194"/>
      <c r="M404" s="209"/>
      <c r="N404" s="215" t="s">
        <v>190</v>
      </c>
      <c r="O404" s="196"/>
    </row>
    <row r="405" spans="1:17">
      <c r="B405" s="194"/>
      <c r="C405" s="194"/>
      <c r="D405" s="194"/>
      <c r="E405" s="214" t="s">
        <v>189</v>
      </c>
      <c r="F405" s="208"/>
      <c r="G405" s="208"/>
      <c r="H405" s="208"/>
      <c r="I405" s="202"/>
      <c r="J405" s="202"/>
      <c r="K405" s="205"/>
      <c r="L405" s="194"/>
      <c r="M405" s="209"/>
      <c r="N405" s="215" t="s">
        <v>190</v>
      </c>
      <c r="O405" s="196"/>
    </row>
    <row r="406" spans="1:17">
      <c r="B406" s="194"/>
      <c r="C406" s="194"/>
      <c r="D406" s="194"/>
      <c r="E406" s="214" t="s">
        <v>189</v>
      </c>
      <c r="F406" s="208"/>
      <c r="G406" s="208"/>
      <c r="H406" s="208"/>
      <c r="I406" s="202"/>
      <c r="J406" s="202"/>
      <c r="K406" s="205"/>
      <c r="L406" s="194"/>
      <c r="M406" s="209"/>
      <c r="N406" s="215" t="s">
        <v>190</v>
      </c>
      <c r="O406" s="196"/>
    </row>
    <row r="407" spans="1:17">
      <c r="B407" s="194"/>
      <c r="C407" s="194"/>
      <c r="D407" s="194"/>
      <c r="E407" s="214" t="s">
        <v>189</v>
      </c>
      <c r="F407" s="208"/>
      <c r="G407" s="208"/>
      <c r="H407" s="208"/>
      <c r="I407" s="202"/>
      <c r="J407" s="202"/>
      <c r="K407" s="205"/>
      <c r="L407" s="194"/>
      <c r="M407" s="209"/>
      <c r="N407" s="215" t="s">
        <v>190</v>
      </c>
      <c r="O407" s="196"/>
    </row>
    <row r="408" spans="1:17">
      <c r="B408" s="194"/>
      <c r="C408" s="194"/>
      <c r="D408" s="194"/>
      <c r="E408" s="214" t="s">
        <v>189</v>
      </c>
      <c r="F408" s="208"/>
      <c r="G408" s="208"/>
      <c r="H408" s="208"/>
      <c r="I408" s="202"/>
      <c r="J408" s="202"/>
      <c r="K408" s="205"/>
      <c r="L408" s="194"/>
      <c r="M408" s="209"/>
      <c r="N408" s="215" t="s">
        <v>190</v>
      </c>
      <c r="O408" s="196"/>
    </row>
    <row r="409" spans="1:17">
      <c r="B409" s="194"/>
      <c r="C409" s="194"/>
      <c r="D409" s="194"/>
      <c r="E409" s="214" t="s">
        <v>189</v>
      </c>
      <c r="F409" s="208"/>
      <c r="G409" s="208"/>
      <c r="H409" s="208"/>
      <c r="I409" s="202"/>
      <c r="J409" s="202"/>
      <c r="K409" s="205"/>
      <c r="L409" s="194"/>
      <c r="M409" s="209"/>
      <c r="N409" s="215" t="s">
        <v>190</v>
      </c>
      <c r="O409" s="196"/>
    </row>
    <row r="410" spans="1:17">
      <c r="B410" s="194"/>
      <c r="C410" s="194"/>
      <c r="D410" s="194"/>
      <c r="E410" s="214" t="s">
        <v>189</v>
      </c>
      <c r="F410" s="208"/>
      <c r="G410" s="208"/>
      <c r="H410" s="208"/>
      <c r="I410" s="202"/>
      <c r="J410" s="202"/>
      <c r="K410" s="205"/>
      <c r="L410" s="194"/>
      <c r="M410" s="209"/>
      <c r="N410" s="215" t="s">
        <v>190</v>
      </c>
      <c r="O410" s="196"/>
    </row>
    <row r="411" spans="1:17">
      <c r="A411" s="204"/>
      <c r="B411" s="202"/>
      <c r="C411" s="202"/>
      <c r="D411" s="202"/>
      <c r="E411" s="214" t="s">
        <v>189</v>
      </c>
      <c r="F411" s="208"/>
      <c r="G411" s="208"/>
      <c r="H411" s="208"/>
      <c r="I411" s="202"/>
      <c r="J411" s="202"/>
      <c r="K411" s="205"/>
      <c r="L411" s="206"/>
      <c r="M411" s="220"/>
      <c r="N411" s="215" t="s">
        <v>190</v>
      </c>
      <c r="O411" s="196"/>
      <c r="Q411" s="216"/>
    </row>
    <row r="412" spans="1:17" s="239" customFormat="1">
      <c r="A412" s="204"/>
      <c r="B412" s="202"/>
      <c r="C412" s="202"/>
      <c r="D412" s="202"/>
      <c r="E412" s="214" t="s">
        <v>189</v>
      </c>
      <c r="F412" s="208"/>
      <c r="G412" s="208"/>
      <c r="H412" s="208"/>
      <c r="I412" s="202"/>
      <c r="J412" s="202"/>
      <c r="K412" s="205"/>
      <c r="L412" s="206"/>
      <c r="M412" s="209"/>
      <c r="N412" s="215" t="s">
        <v>190</v>
      </c>
      <c r="O412" s="196"/>
    </row>
    <row r="413" spans="1:17">
      <c r="B413" s="195"/>
      <c r="C413" s="202"/>
      <c r="D413" s="195"/>
      <c r="E413" s="214" t="s">
        <v>189</v>
      </c>
      <c r="F413" s="208"/>
      <c r="G413" s="208"/>
      <c r="H413" s="208"/>
      <c r="I413" s="202"/>
      <c r="J413" s="202"/>
      <c r="K413" s="205"/>
      <c r="L413" s="194"/>
      <c r="M413" s="209"/>
      <c r="N413" s="215" t="s">
        <v>190</v>
      </c>
      <c r="O413" s="196"/>
    </row>
    <row r="414" spans="1:17" s="238" customFormat="1">
      <c r="A414" s="204"/>
      <c r="B414" s="202"/>
      <c r="C414" s="202"/>
      <c r="D414" s="202"/>
      <c r="E414" s="214" t="s">
        <v>189</v>
      </c>
      <c r="F414" s="208"/>
      <c r="G414" s="208"/>
      <c r="H414" s="208"/>
      <c r="I414" s="202"/>
      <c r="J414" s="202"/>
      <c r="K414" s="205"/>
      <c r="L414" s="206"/>
      <c r="M414" s="209"/>
      <c r="N414" s="215" t="s">
        <v>190</v>
      </c>
      <c r="O414" s="196"/>
    </row>
    <row r="415" spans="1:17" s="238" customFormat="1">
      <c r="A415" s="204"/>
      <c r="B415" s="202"/>
      <c r="C415" s="202"/>
      <c r="D415" s="202"/>
      <c r="E415" s="214" t="s">
        <v>189</v>
      </c>
      <c r="F415" s="208"/>
      <c r="G415" s="208"/>
      <c r="H415" s="208"/>
      <c r="I415" s="202"/>
      <c r="J415" s="202"/>
      <c r="K415" s="205"/>
      <c r="L415" s="206"/>
      <c r="M415" s="209"/>
      <c r="N415" s="215" t="s">
        <v>190</v>
      </c>
      <c r="O415" s="196"/>
    </row>
    <row r="416" spans="1:17">
      <c r="A416" s="204"/>
      <c r="B416" s="202"/>
      <c r="C416" s="202"/>
      <c r="D416" s="202"/>
      <c r="E416" s="214" t="s">
        <v>189</v>
      </c>
      <c r="F416" s="208"/>
      <c r="G416" s="208"/>
      <c r="H416" s="208"/>
      <c r="I416" s="202"/>
      <c r="J416" s="202"/>
      <c r="K416" s="205"/>
      <c r="L416" s="206"/>
      <c r="M416" s="209"/>
      <c r="N416" s="215" t="s">
        <v>190</v>
      </c>
      <c r="O416" s="196"/>
      <c r="Q416" s="216"/>
    </row>
    <row r="417" spans="1:17">
      <c r="B417" s="202"/>
      <c r="C417" s="202"/>
      <c r="D417" s="202"/>
      <c r="E417" s="214" t="s">
        <v>189</v>
      </c>
      <c r="F417" s="208"/>
      <c r="G417" s="208"/>
      <c r="H417" s="208"/>
      <c r="I417" s="202"/>
      <c r="J417" s="202"/>
      <c r="K417" s="205"/>
      <c r="L417" s="206"/>
      <c r="M417" s="209"/>
      <c r="N417" s="215" t="s">
        <v>190</v>
      </c>
      <c r="O417" s="196"/>
    </row>
    <row r="418" spans="1:17" s="238" customFormat="1">
      <c r="A418" s="204"/>
      <c r="B418" s="202"/>
      <c r="C418" s="202"/>
      <c r="D418" s="202"/>
      <c r="E418" s="214" t="s">
        <v>189</v>
      </c>
      <c r="F418" s="208"/>
      <c r="G418" s="208"/>
      <c r="H418" s="208"/>
      <c r="I418" s="202"/>
      <c r="J418" s="202"/>
      <c r="K418" s="205"/>
      <c r="L418" s="206"/>
      <c r="M418" s="209"/>
      <c r="N418" s="215" t="s">
        <v>190</v>
      </c>
      <c r="O418" s="196"/>
    </row>
    <row r="419" spans="1:17">
      <c r="A419" s="204"/>
      <c r="B419" s="202"/>
      <c r="C419" s="202"/>
      <c r="D419" s="202"/>
      <c r="E419" s="214" t="s">
        <v>189</v>
      </c>
      <c r="F419" s="208"/>
      <c r="G419" s="208"/>
      <c r="H419" s="208"/>
      <c r="I419" s="202"/>
      <c r="J419" s="202"/>
      <c r="K419" s="205"/>
      <c r="L419" s="206"/>
      <c r="M419" s="209"/>
      <c r="N419" s="215" t="s">
        <v>190</v>
      </c>
      <c r="O419" s="196"/>
      <c r="P419" s="197"/>
      <c r="Q419" s="216"/>
    </row>
    <row r="420" spans="1:17">
      <c r="A420" s="204"/>
      <c r="B420" s="202"/>
      <c r="C420" s="202"/>
      <c r="D420" s="202"/>
      <c r="E420" s="214" t="s">
        <v>189</v>
      </c>
      <c r="F420" s="208"/>
      <c r="G420" s="208"/>
      <c r="H420" s="208"/>
      <c r="I420" s="202"/>
      <c r="J420" s="202"/>
      <c r="K420" s="205"/>
      <c r="L420" s="206"/>
      <c r="M420" s="209"/>
      <c r="N420" s="215" t="s">
        <v>190</v>
      </c>
      <c r="O420" s="196"/>
      <c r="P420" s="197"/>
      <c r="Q420" s="216"/>
    </row>
    <row r="421" spans="1:17" s="238" customFormat="1">
      <c r="A421" s="204"/>
      <c r="B421" s="202"/>
      <c r="C421" s="202"/>
      <c r="D421" s="202"/>
      <c r="E421" s="214" t="s">
        <v>189</v>
      </c>
      <c r="F421" s="208"/>
      <c r="G421" s="208"/>
      <c r="H421" s="208"/>
      <c r="I421" s="202"/>
      <c r="J421" s="202"/>
      <c r="K421" s="205"/>
      <c r="L421" s="206"/>
      <c r="M421" s="220"/>
      <c r="N421" s="215" t="s">
        <v>190</v>
      </c>
      <c r="O421" s="196"/>
    </row>
    <row r="422" spans="1:17" s="238" customFormat="1">
      <c r="A422" s="204"/>
      <c r="B422" s="202"/>
      <c r="C422" s="202"/>
      <c r="D422" s="202"/>
      <c r="E422" s="214" t="s">
        <v>189</v>
      </c>
      <c r="F422" s="208"/>
      <c r="G422" s="208"/>
      <c r="H422" s="208"/>
      <c r="I422" s="202"/>
      <c r="J422" s="202"/>
      <c r="K422" s="205"/>
      <c r="L422" s="206"/>
      <c r="M422" s="220"/>
      <c r="N422" s="215" t="s">
        <v>190</v>
      </c>
      <c r="O422" s="196"/>
    </row>
    <row r="423" spans="1:17">
      <c r="A423" s="204"/>
      <c r="B423" s="202"/>
      <c r="C423" s="202"/>
      <c r="D423" s="202"/>
      <c r="E423" s="214" t="s">
        <v>189</v>
      </c>
      <c r="F423" s="208"/>
      <c r="G423" s="208"/>
      <c r="H423" s="208"/>
      <c r="I423" s="202"/>
      <c r="J423" s="202"/>
      <c r="K423" s="205"/>
      <c r="L423" s="206"/>
      <c r="M423" s="209"/>
      <c r="N423" s="215" t="s">
        <v>190</v>
      </c>
      <c r="O423" s="196"/>
      <c r="Q423" s="216"/>
    </row>
    <row r="424" spans="1:17">
      <c r="A424" s="204"/>
      <c r="B424" s="202"/>
      <c r="C424" s="202"/>
      <c r="D424" s="202"/>
      <c r="E424" s="214" t="s">
        <v>189</v>
      </c>
      <c r="F424" s="208"/>
      <c r="G424" s="208"/>
      <c r="H424" s="208"/>
      <c r="I424" s="202"/>
      <c r="J424" s="202"/>
      <c r="K424" s="205"/>
      <c r="L424" s="206"/>
      <c r="M424" s="209"/>
      <c r="N424" s="215" t="s">
        <v>190</v>
      </c>
      <c r="O424" s="196"/>
      <c r="Q424" s="216"/>
    </row>
    <row r="425" spans="1:17">
      <c r="A425" s="204"/>
      <c r="B425" s="202"/>
      <c r="C425" s="202"/>
      <c r="D425" s="202"/>
      <c r="E425" s="214" t="s">
        <v>189</v>
      </c>
      <c r="F425" s="208"/>
      <c r="G425" s="208"/>
      <c r="H425" s="208"/>
      <c r="I425" s="202"/>
      <c r="J425" s="202"/>
      <c r="K425" s="205"/>
      <c r="L425" s="206"/>
      <c r="M425" s="209"/>
      <c r="N425" s="215" t="s">
        <v>190</v>
      </c>
      <c r="O425" s="196"/>
      <c r="Q425" s="216"/>
    </row>
    <row r="426" spans="1:17">
      <c r="A426" s="204"/>
      <c r="B426" s="202"/>
      <c r="C426" s="202"/>
      <c r="D426" s="202"/>
      <c r="E426" s="214" t="s">
        <v>189</v>
      </c>
      <c r="F426" s="208"/>
      <c r="G426" s="208"/>
      <c r="H426" s="208"/>
      <c r="I426" s="202"/>
      <c r="J426" s="202"/>
      <c r="K426" s="205"/>
      <c r="L426" s="206"/>
      <c r="M426" s="209"/>
      <c r="N426" s="215" t="s">
        <v>190</v>
      </c>
      <c r="O426" s="196"/>
      <c r="Q426" s="216"/>
    </row>
    <row r="427" spans="1:17">
      <c r="A427" s="204"/>
      <c r="B427" s="202"/>
      <c r="C427" s="202"/>
      <c r="D427" s="202"/>
      <c r="E427" s="214" t="s">
        <v>189</v>
      </c>
      <c r="F427" s="208"/>
      <c r="G427" s="208"/>
      <c r="H427" s="208"/>
      <c r="I427" s="202"/>
      <c r="J427" s="202"/>
      <c r="K427" s="205"/>
      <c r="L427" s="206"/>
      <c r="M427" s="209"/>
      <c r="N427" s="215" t="s">
        <v>190</v>
      </c>
      <c r="O427" s="196"/>
      <c r="Q427" s="216"/>
    </row>
    <row r="428" spans="1:17">
      <c r="A428" s="204"/>
      <c r="B428" s="202"/>
      <c r="C428" s="202"/>
      <c r="D428" s="202"/>
      <c r="E428" s="214" t="s">
        <v>189</v>
      </c>
      <c r="F428" s="208"/>
      <c r="G428" s="208"/>
      <c r="H428" s="208"/>
      <c r="I428" s="202"/>
      <c r="J428" s="202"/>
      <c r="K428" s="205"/>
      <c r="L428" s="206"/>
      <c r="M428" s="209"/>
      <c r="N428" s="215" t="s">
        <v>190</v>
      </c>
      <c r="O428" s="196"/>
      <c r="Q428" s="216"/>
    </row>
    <row r="429" spans="1:17">
      <c r="A429" s="204"/>
      <c r="B429" s="202"/>
      <c r="C429" s="202"/>
      <c r="D429" s="202"/>
      <c r="E429" s="214" t="s">
        <v>189</v>
      </c>
      <c r="F429" s="208"/>
      <c r="G429" s="208"/>
      <c r="H429" s="208"/>
      <c r="I429" s="202"/>
      <c r="J429" s="202"/>
      <c r="K429" s="205"/>
      <c r="L429" s="206"/>
      <c r="M429" s="209"/>
      <c r="N429" s="215" t="s">
        <v>190</v>
      </c>
      <c r="O429" s="196"/>
      <c r="Q429" s="216"/>
    </row>
    <row r="430" spans="1:17" s="235" customFormat="1">
      <c r="A430" s="204"/>
      <c r="B430" s="202"/>
      <c r="C430" s="202"/>
      <c r="D430" s="202"/>
      <c r="E430" s="214" t="s">
        <v>189</v>
      </c>
      <c r="F430" s="208"/>
      <c r="G430" s="208"/>
      <c r="H430" s="208"/>
      <c r="I430" s="202"/>
      <c r="J430" s="202"/>
      <c r="K430" s="205"/>
      <c r="L430" s="206"/>
      <c r="M430" s="220"/>
      <c r="N430" s="215" t="s">
        <v>190</v>
      </c>
      <c r="O430" s="196"/>
      <c r="P430" s="197"/>
      <c r="Q430" s="216"/>
    </row>
    <row r="431" spans="1:17" s="235" customFormat="1">
      <c r="A431" s="204"/>
      <c r="B431" s="202"/>
      <c r="C431" s="202"/>
      <c r="D431" s="202"/>
      <c r="E431" s="214" t="s">
        <v>189</v>
      </c>
      <c r="F431" s="208"/>
      <c r="G431" s="208"/>
      <c r="H431" s="208"/>
      <c r="I431" s="202"/>
      <c r="J431" s="202"/>
      <c r="K431" s="205"/>
      <c r="L431" s="206"/>
      <c r="M431" s="209"/>
      <c r="N431" s="215" t="s">
        <v>190</v>
      </c>
      <c r="O431" s="196"/>
      <c r="P431" s="197"/>
      <c r="Q431" s="216"/>
    </row>
    <row r="432" spans="1:17" s="235" customFormat="1">
      <c r="A432" s="204"/>
      <c r="B432" s="202"/>
      <c r="C432" s="202"/>
      <c r="D432" s="202"/>
      <c r="E432" s="214" t="s">
        <v>189</v>
      </c>
      <c r="F432" s="208"/>
      <c r="G432" s="208"/>
      <c r="H432" s="208"/>
      <c r="I432" s="202"/>
      <c r="J432" s="202"/>
      <c r="K432" s="205"/>
      <c r="L432" s="206"/>
      <c r="M432" s="209"/>
      <c r="N432" s="215" t="s">
        <v>190</v>
      </c>
      <c r="O432" s="196"/>
      <c r="P432" s="197"/>
      <c r="Q432" s="216"/>
    </row>
    <row r="433" spans="1:17">
      <c r="A433" s="204"/>
      <c r="B433" s="202"/>
      <c r="C433" s="202"/>
      <c r="D433" s="202"/>
      <c r="E433" s="214" t="s">
        <v>189</v>
      </c>
      <c r="F433" s="208"/>
      <c r="G433" s="208"/>
      <c r="H433" s="208"/>
      <c r="I433" s="202"/>
      <c r="J433" s="202"/>
      <c r="K433" s="205"/>
      <c r="L433" s="206"/>
      <c r="M433" s="209"/>
      <c r="N433" s="215" t="s">
        <v>190</v>
      </c>
      <c r="O433" s="196"/>
      <c r="P433" s="197"/>
      <c r="Q433" s="216"/>
    </row>
    <row r="434" spans="1:17">
      <c r="A434" s="204"/>
      <c r="B434" s="202"/>
      <c r="C434" s="202"/>
      <c r="D434" s="202"/>
      <c r="E434" s="214" t="s">
        <v>189</v>
      </c>
      <c r="F434" s="208"/>
      <c r="G434" s="208"/>
      <c r="H434" s="208"/>
      <c r="I434" s="202"/>
      <c r="J434" s="202"/>
      <c r="K434" s="205"/>
      <c r="L434" s="206"/>
      <c r="M434" s="209"/>
      <c r="N434" s="215" t="s">
        <v>190</v>
      </c>
      <c r="O434" s="196"/>
      <c r="Q434" s="216"/>
    </row>
    <row r="435" spans="1:17">
      <c r="A435" s="204"/>
      <c r="B435" s="202"/>
      <c r="C435" s="202"/>
      <c r="D435" s="202"/>
      <c r="E435" s="214" t="s">
        <v>189</v>
      </c>
      <c r="F435" s="208"/>
      <c r="G435" s="208"/>
      <c r="H435" s="208"/>
      <c r="I435" s="202"/>
      <c r="J435" s="202"/>
      <c r="K435" s="205"/>
      <c r="L435" s="206"/>
      <c r="M435" s="209"/>
      <c r="N435" s="215" t="s">
        <v>190</v>
      </c>
      <c r="O435" s="196"/>
      <c r="Q435" s="216"/>
    </row>
    <row r="436" spans="1:17">
      <c r="A436" s="204"/>
      <c r="B436" s="202"/>
      <c r="C436" s="202"/>
      <c r="D436" s="202"/>
      <c r="E436" s="214" t="s">
        <v>189</v>
      </c>
      <c r="F436" s="208"/>
      <c r="G436" s="208"/>
      <c r="H436" s="208"/>
      <c r="I436" s="202"/>
      <c r="J436" s="202"/>
      <c r="K436" s="205"/>
      <c r="L436" s="206"/>
      <c r="M436" s="209"/>
      <c r="N436" s="215" t="s">
        <v>190</v>
      </c>
      <c r="O436" s="196"/>
      <c r="P436" s="197"/>
      <c r="Q436" s="216"/>
    </row>
    <row r="437" spans="1:17" s="238" customFormat="1">
      <c r="A437" s="204"/>
      <c r="B437" s="202"/>
      <c r="C437" s="202"/>
      <c r="D437" s="202"/>
      <c r="E437" s="214" t="s">
        <v>189</v>
      </c>
      <c r="F437" s="208"/>
      <c r="G437" s="208"/>
      <c r="H437" s="208"/>
      <c r="I437" s="202"/>
      <c r="J437" s="202"/>
      <c r="K437" s="205"/>
      <c r="L437" s="206"/>
      <c r="M437" s="220"/>
      <c r="N437" s="215" t="s">
        <v>190</v>
      </c>
      <c r="O437" s="196"/>
      <c r="Q437" s="216"/>
    </row>
    <row r="438" spans="1:17">
      <c r="A438" s="204"/>
      <c r="B438" s="202"/>
      <c r="C438" s="202"/>
      <c r="D438" s="202"/>
      <c r="E438" s="214" t="s">
        <v>189</v>
      </c>
      <c r="F438" s="208"/>
      <c r="G438" s="208"/>
      <c r="H438" s="208"/>
      <c r="I438" s="202"/>
      <c r="J438" s="202"/>
      <c r="K438" s="205"/>
      <c r="L438" s="206"/>
      <c r="M438" s="209"/>
      <c r="N438" s="215" t="s">
        <v>190</v>
      </c>
      <c r="O438" s="196"/>
      <c r="P438" s="197"/>
      <c r="Q438" s="216"/>
    </row>
  </sheetData>
  <autoFilter ref="A4:T4" xr:uid="{00000000-0009-0000-0000-000015000000}"/>
  <mergeCells count="6">
    <mergeCell ref="N2:N3"/>
    <mergeCell ref="F2:F3"/>
    <mergeCell ref="G2:G3"/>
    <mergeCell ref="H2:J2"/>
    <mergeCell ref="L2:L3"/>
    <mergeCell ref="M2:M3"/>
  </mergeCells>
  <phoneticPr fontId="80"/>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49"/>
  <sheetViews>
    <sheetView topLeftCell="A7"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378"/>
      <c r="I10" s="379"/>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75" customHeight="1">
      <c r="A18" s="349"/>
      <c r="B18" s="250" t="s">
        <v>890</v>
      </c>
      <c r="C18" s="427" t="str">
        <f>IF(D18="","",VLOOKUP(B18,Data!$B$5:$L$503,2,FALSE))</f>
        <v/>
      </c>
      <c r="D18" s="348"/>
      <c r="E18" s="365"/>
      <c r="F18" s="423" t="str">
        <f>IF(D18="","",VLOOKUP(B18,Data!$B$5:$L$503,11,FALSE))</f>
        <v/>
      </c>
      <c r="G18" s="426" t="str">
        <f t="shared" ref="G18:G27"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358</v>
      </c>
      <c r="C19" s="437" t="str">
        <f>IF(D19="","",VLOOKUP(B19,Data!$B$5:$L$503,2,FALSE))</f>
        <v>WW38330</v>
      </c>
      <c r="D19" s="356">
        <v>1</v>
      </c>
      <c r="E19" s="357" t="s">
        <v>518</v>
      </c>
      <c r="F19" s="434">
        <f>IF(D19="","",VLOOKUP(B19,Data!$B$5:$L$503,11,FALSE))</f>
        <v>4271.01</v>
      </c>
      <c r="G19" s="436">
        <f t="shared" si="0"/>
        <v>4271.01</v>
      </c>
      <c r="H19" s="435" t="str">
        <f>IF(D19="","",VLOOKUP(B19,Data!$B$5:$D$503,3,FALSE))</f>
        <v>C/T</v>
      </c>
      <c r="I19" s="435" t="str">
        <f>IF(D19="","",VLOOKUP(B19,Data!$B$5:$M$503,12,FALSE))</f>
        <v>Indonesia</v>
      </c>
      <c r="J19" s="424" t="s">
        <v>889</v>
      </c>
      <c r="K19" s="434">
        <f>IF(D19="","",VLOOKUP(B19,Data!$B$5:$E$503,4,FALSE)*D19)</f>
        <v>298</v>
      </c>
      <c r="L19" s="434">
        <f>IF(D19="","",VLOOKUP(B19,Data!$B$5:$F$503,5,FALSE)*D19)</f>
        <v>262</v>
      </c>
      <c r="M19" s="433"/>
      <c r="N19" s="432"/>
      <c r="O19" s="431"/>
      <c r="P19" s="429"/>
      <c r="Q19" s="431"/>
      <c r="R19" s="431"/>
      <c r="S19" s="429"/>
      <c r="T19" s="430"/>
      <c r="U19" s="429"/>
      <c r="V19" s="428">
        <f>IF(D19="","",VLOOKUP(B19,Data!$B$5:$J$503,9,FALSE)*D19)</f>
        <v>1.534</v>
      </c>
    </row>
    <row r="20" spans="1:22" s="329" customFormat="1" ht="21" customHeight="1">
      <c r="A20" s="349"/>
      <c r="B20" s="250" t="s">
        <v>894</v>
      </c>
      <c r="C20" s="427" t="str">
        <f>IF(D20="","",VLOOKUP(B20,Data!$B$5:$L$503,2,FALSE))</f>
        <v/>
      </c>
      <c r="D20" s="348"/>
      <c r="E20" s="365"/>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2" s="329" customFormat="1" ht="21.75" customHeight="1">
      <c r="A21" s="366">
        <v>2</v>
      </c>
      <c r="B21" s="364" t="s">
        <v>358</v>
      </c>
      <c r="C21" s="437" t="str">
        <f>IF(D21="","",VLOOKUP(B21,Data!$B$5:$L$503,2,FALSE))</f>
        <v>WW38330</v>
      </c>
      <c r="D21" s="356">
        <v>3</v>
      </c>
      <c r="E21" s="357" t="s">
        <v>895</v>
      </c>
      <c r="F21" s="434">
        <f>IF(D21="","",VLOOKUP(B21,Data!$B$5:$L$503,11,FALSE))</f>
        <v>4271.01</v>
      </c>
      <c r="G21" s="436">
        <f t="shared" si="0"/>
        <v>12813.03</v>
      </c>
      <c r="H21" s="435" t="str">
        <f>IF(D21="","",VLOOKUP(B21,Data!$B$5:$D$503,3,FALSE))</f>
        <v>C/T</v>
      </c>
      <c r="I21" s="435" t="str">
        <f>IF(D21="","",VLOOKUP(B21,Data!$B$5:$M$503,12,FALSE))</f>
        <v>Indonesia</v>
      </c>
      <c r="J21" s="424" t="s">
        <v>893</v>
      </c>
      <c r="K21" s="434">
        <f>IF(D21="","",VLOOKUP(B21,Data!$B$5:$E$503,4,FALSE)*D21)</f>
        <v>894</v>
      </c>
      <c r="L21" s="434">
        <f>IF(D21="","",VLOOKUP(B21,Data!$B$5:$F$503,5,FALSE)*D21)</f>
        <v>786</v>
      </c>
      <c r="M21" s="433"/>
      <c r="N21" s="432"/>
      <c r="O21" s="431"/>
      <c r="P21" s="429"/>
      <c r="Q21" s="431"/>
      <c r="R21" s="431"/>
      <c r="S21" s="429"/>
      <c r="T21" s="430"/>
      <c r="U21" s="429"/>
      <c r="V21" s="428">
        <f>IF(D21="","",VLOOKUP(B21,Data!$B$5:$J$503,9,FALSE)*D21)</f>
        <v>4.6020000000000003</v>
      </c>
    </row>
    <row r="22" spans="1:22" s="329" customFormat="1" ht="21.75" customHeight="1">
      <c r="A22" s="366">
        <v>3</v>
      </c>
      <c r="B22" s="364" t="s">
        <v>291</v>
      </c>
      <c r="C22" s="437" t="str">
        <f>IF(D22="","",VLOOKUP(B22,Data!$B$5:$L$503,2,FALSE))</f>
        <v>WW86960</v>
      </c>
      <c r="D22" s="356">
        <v>11</v>
      </c>
      <c r="E22" s="357"/>
      <c r="F22" s="434">
        <f>IF(D22="","",VLOOKUP(B22,Data!$B$5:$L$503,11,FALSE))</f>
        <v>2173.38</v>
      </c>
      <c r="G22" s="436">
        <f t="shared" si="0"/>
        <v>23907.18</v>
      </c>
      <c r="H22" s="435" t="str">
        <f>IF(D22="","",VLOOKUP(B22,Data!$B$5:$D$503,3,FALSE))</f>
        <v>C/T</v>
      </c>
      <c r="I22" s="435" t="str">
        <f>IF(D22="","",VLOOKUP(B22,Data!$B$5:$M$503,12,FALSE))</f>
        <v>Indonesia</v>
      </c>
      <c r="J22" s="424" t="s">
        <v>893</v>
      </c>
      <c r="K22" s="434">
        <f>IF(D22="","",VLOOKUP(B22,Data!$B$5:$E$503,4,FALSE)*D22)</f>
        <v>2882</v>
      </c>
      <c r="L22" s="434">
        <f>IF(D22="","",VLOOKUP(B22,Data!$B$5:$F$503,5,FALSE)*D22)</f>
        <v>2607</v>
      </c>
      <c r="M22" s="433"/>
      <c r="N22" s="432"/>
      <c r="O22" s="431"/>
      <c r="P22" s="429"/>
      <c r="Q22" s="431"/>
      <c r="R22" s="431"/>
      <c r="S22" s="429"/>
      <c r="T22" s="430"/>
      <c r="U22" s="429"/>
      <c r="V22" s="428">
        <f>IF(D22="","",VLOOKUP(B22,Data!$B$5:$J$503,9,FALSE)*D22)</f>
        <v>16.367999999999999</v>
      </c>
    </row>
    <row r="23" spans="1:22" s="329" customFormat="1" ht="21.75" customHeight="1">
      <c r="A23" s="366">
        <v>4</v>
      </c>
      <c r="B23" s="364" t="s">
        <v>720</v>
      </c>
      <c r="C23" s="437" t="str">
        <f>IF(D23="","",VLOOKUP(B23,Data!$B$5:$L$503,2,FALSE))</f>
        <v>VAC9570</v>
      </c>
      <c r="D23" s="356">
        <v>4</v>
      </c>
      <c r="E23" s="365" t="s">
        <v>523</v>
      </c>
      <c r="F23" s="434">
        <f>IF(D23="","",VLOOKUP(B23,Data!$B$5:$L$503,11,FALSE))</f>
        <v>2540.94</v>
      </c>
      <c r="G23" s="436">
        <f t="shared" si="0"/>
        <v>10163.76</v>
      </c>
      <c r="H23" s="435" t="str">
        <f>IF(D23="","",VLOOKUP(B23,Data!$B$5:$D$503,3,FALSE))</f>
        <v>C/T</v>
      </c>
      <c r="I23" s="435" t="str">
        <f>IF(D23="","",VLOOKUP(B23,Data!$B$5:$M$503,12,FALSE))</f>
        <v>Indonesia</v>
      </c>
      <c r="J23" s="424" t="s">
        <v>893</v>
      </c>
      <c r="K23" s="434">
        <f>IF(D23="","",VLOOKUP(B23,Data!$B$5:$E$503,4,FALSE)*D23)</f>
        <v>1068</v>
      </c>
      <c r="L23" s="434">
        <f>IF(D23="","",VLOOKUP(B23,Data!$B$5:$F$503,5,FALSE)*D23)</f>
        <v>968</v>
      </c>
      <c r="M23" s="433"/>
      <c r="N23" s="432"/>
      <c r="O23" s="431"/>
      <c r="P23" s="429"/>
      <c r="Q23" s="431"/>
      <c r="R23" s="431"/>
      <c r="S23" s="429"/>
      <c r="T23" s="430"/>
      <c r="U23" s="429"/>
      <c r="V23" s="428">
        <f>IF(D23="","",VLOOKUP(B23,Data!$B$5:$J$503,9,FALSE)*D23)</f>
        <v>5.952</v>
      </c>
    </row>
    <row r="24" spans="1:22" s="329" customFormat="1" ht="21.75" customHeight="1">
      <c r="A24" s="349"/>
      <c r="B24" s="250" t="s">
        <v>901</v>
      </c>
      <c r="C24" s="427" t="str">
        <f>IF(D24="","",VLOOKUP(B24,Data!$B$5:$L$503,2,FALSE))</f>
        <v/>
      </c>
      <c r="D24" s="348"/>
      <c r="E24" s="365"/>
      <c r="F24" s="423" t="str">
        <f>IF(D24="","",VLOOKUP(B24,Data!$B$5:$L$503,11,FALSE))</f>
        <v/>
      </c>
      <c r="G24" s="426" t="str">
        <f t="shared" si="0"/>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2" s="329" customFormat="1" ht="21.75" customHeight="1">
      <c r="A25" s="366">
        <v>5</v>
      </c>
      <c r="B25" s="364" t="s">
        <v>358</v>
      </c>
      <c r="C25" s="437" t="str">
        <f>IF(D25="","",VLOOKUP(B25,Data!$B$5:$L$503,2,FALSE))</f>
        <v>WW38330</v>
      </c>
      <c r="D25" s="356">
        <v>2</v>
      </c>
      <c r="E25" s="365"/>
      <c r="F25" s="434">
        <f>IF(D25="","",VLOOKUP(B25,Data!$B$5:$L$503,11,FALSE))</f>
        <v>4271.01</v>
      </c>
      <c r="G25" s="436">
        <f t="shared" si="0"/>
        <v>8542.02</v>
      </c>
      <c r="H25" s="435" t="str">
        <f>IF(D25="","",VLOOKUP(B25,Data!$B$5:$D$503,3,FALSE))</f>
        <v>C/T</v>
      </c>
      <c r="I25" s="435" t="str">
        <f>IF(D25="","",VLOOKUP(B25,Data!$B$5:$M$503,12,FALSE))</f>
        <v>Indonesia</v>
      </c>
      <c r="J25" s="424" t="s">
        <v>896</v>
      </c>
      <c r="K25" s="434">
        <f>IF(D25="","",VLOOKUP(B25,Data!$B$5:$E$503,4,FALSE)*D25)</f>
        <v>596</v>
      </c>
      <c r="L25" s="434">
        <f>IF(D25="","",VLOOKUP(B25,Data!$B$5:$F$503,5,FALSE)*D25)</f>
        <v>524</v>
      </c>
      <c r="M25" s="433"/>
      <c r="N25" s="432"/>
      <c r="O25" s="431"/>
      <c r="P25" s="429"/>
      <c r="Q25" s="431"/>
      <c r="R25" s="431"/>
      <c r="S25" s="429"/>
      <c r="T25" s="430"/>
      <c r="U25" s="429"/>
      <c r="V25" s="428">
        <f>IF(D25="","",VLOOKUP(B25,Data!$B$5:$J$503,9,FALSE)*D25)</f>
        <v>3.0680000000000001</v>
      </c>
    </row>
    <row r="26" spans="1:22" s="329" customFormat="1" ht="21.75" customHeight="1">
      <c r="A26" s="366">
        <v>6</v>
      </c>
      <c r="B26" s="364" t="s">
        <v>291</v>
      </c>
      <c r="C26" s="437" t="str">
        <f>IF(D26="","",VLOOKUP(B26,Data!$B$5:$L$503,2,FALSE))</f>
        <v>WW86960</v>
      </c>
      <c r="D26" s="356">
        <v>3</v>
      </c>
      <c r="E26" s="365"/>
      <c r="F26" s="434">
        <f>IF(D26="","",VLOOKUP(B26,Data!$B$5:$L$503,11,FALSE))</f>
        <v>2173.38</v>
      </c>
      <c r="G26" s="436">
        <f t="shared" si="0"/>
        <v>6520.14</v>
      </c>
      <c r="H26" s="435" t="str">
        <f>IF(D26="","",VLOOKUP(B26,Data!$B$5:$D$503,3,FALSE))</f>
        <v>C/T</v>
      </c>
      <c r="I26" s="435" t="str">
        <f>IF(D26="","",VLOOKUP(B26,Data!$B$5:$M$503,12,FALSE))</f>
        <v>Indonesia</v>
      </c>
      <c r="J26" s="424" t="s">
        <v>896</v>
      </c>
      <c r="K26" s="434">
        <f>IF(D26="","",VLOOKUP(B26,Data!$B$5:$E$503,4,FALSE)*D26)</f>
        <v>786</v>
      </c>
      <c r="L26" s="434">
        <f>IF(D26="","",VLOOKUP(B26,Data!$B$5:$F$503,5,FALSE)*D26)</f>
        <v>711</v>
      </c>
      <c r="M26" s="433"/>
      <c r="N26" s="432"/>
      <c r="O26" s="431"/>
      <c r="P26" s="429"/>
      <c r="Q26" s="431"/>
      <c r="R26" s="431"/>
      <c r="S26" s="429"/>
      <c r="T26" s="430"/>
      <c r="U26" s="429"/>
      <c r="V26" s="428">
        <f>IF(D26="","",VLOOKUP(B26,Data!$B$5:$J$503,9,FALSE)*D26)</f>
        <v>4.4640000000000004</v>
      </c>
    </row>
    <row r="27" spans="1:22" s="329" customFormat="1" ht="21.75" customHeight="1">
      <c r="A27" s="366"/>
      <c r="B27" s="364"/>
      <c r="C27" s="427" t="str">
        <f>IF(D27="","",VLOOKUP(B27,Data!$B$5:$L$503,2,FALSE))</f>
        <v/>
      </c>
      <c r="D27" s="356"/>
      <c r="E27" s="274"/>
      <c r="F27" s="423" t="str">
        <f>IF(D27="","",VLOOKUP(B27,Data!$B$5:$L$503,11,FALSE))</f>
        <v/>
      </c>
      <c r="G27" s="426" t="str">
        <f t="shared" si="0"/>
        <v>-</v>
      </c>
      <c r="H27" s="425" t="str">
        <f>IF(D27="","",VLOOKUP(B27,Data!$B$5:$D$503,3,FALSE))</f>
        <v/>
      </c>
      <c r="I27" s="425" t="str">
        <f>IF(D27="","",VLOOKUP(B27,Data!$B$5:$M$503,12,FALSE))</f>
        <v/>
      </c>
      <c r="J27" s="424"/>
      <c r="K27" s="423" t="str">
        <f>IF(D27="","",VLOOKUP(B27,Data!$B$5:$E$503,4,FALSE)*D27)</f>
        <v/>
      </c>
      <c r="L27" s="423" t="str">
        <f>IF(D27="","",VLOOKUP(B27,Data!$B$5:$F$503,5,FALSE)*D27)</f>
        <v/>
      </c>
      <c r="M27" s="422"/>
      <c r="N27" s="421"/>
      <c r="O27" s="420"/>
      <c r="P27" s="418"/>
      <c r="Q27" s="420"/>
      <c r="R27" s="420"/>
      <c r="S27" s="418"/>
      <c r="T27" s="419"/>
      <c r="U27" s="418"/>
      <c r="V27" s="417" t="str">
        <f>IF(D27="","",VLOOKUP(B27,Data!$B$5:$J$503,9,FALSE)*D27)</f>
        <v/>
      </c>
    </row>
    <row r="28" spans="1:22" s="329" customFormat="1" ht="23">
      <c r="A28" s="347"/>
      <c r="B28" s="380" t="s">
        <v>899</v>
      </c>
      <c r="C28" s="332"/>
      <c r="D28" s="346"/>
      <c r="E28" s="345"/>
      <c r="F28" s="416"/>
      <c r="G28" s="416"/>
      <c r="H28" s="416"/>
      <c r="I28" s="330"/>
      <c r="J28" s="330"/>
      <c r="K28" s="416"/>
      <c r="L28" s="416"/>
      <c r="M28" s="416"/>
      <c r="N28" s="415"/>
      <c r="O28" s="414"/>
      <c r="P28" s="412"/>
      <c r="Q28" s="414"/>
      <c r="R28" s="414"/>
      <c r="S28" s="412"/>
      <c r="T28" s="413"/>
      <c r="U28" s="412"/>
      <c r="V28" s="411"/>
    </row>
    <row r="29" spans="1:22" s="329" customFormat="1" ht="17.5">
      <c r="A29" s="330"/>
      <c r="B29" s="331"/>
      <c r="C29" s="332"/>
      <c r="D29" s="352">
        <f>SUM(D19:D27)</f>
        <v>24</v>
      </c>
      <c r="E29" s="333"/>
      <c r="F29" s="410"/>
      <c r="G29" s="410">
        <f>SUM(G19:G27)</f>
        <v>66217.14</v>
      </c>
      <c r="H29" s="330"/>
      <c r="I29" s="330"/>
      <c r="J29" s="330"/>
      <c r="K29" s="410">
        <f>SUM(K19:K27)</f>
        <v>6524</v>
      </c>
      <c r="L29" s="410">
        <f>SUM(L19:M27)</f>
        <v>5858</v>
      </c>
      <c r="M29" s="410">
        <f>SUM(M16:M28)</f>
        <v>0</v>
      </c>
      <c r="N29" s="410">
        <f>SUM(N20:N27)</f>
        <v>0</v>
      </c>
      <c r="O29" s="410">
        <f>SUM(O16:O28)</f>
        <v>0</v>
      </c>
      <c r="P29" s="410"/>
      <c r="Q29" s="410"/>
      <c r="R29" s="410"/>
      <c r="S29" s="410"/>
      <c r="T29" s="410">
        <f>SUM(T20:T27)</f>
        <v>0</v>
      </c>
      <c r="U29" s="410">
        <f>SUM(U16:U28)</f>
        <v>0</v>
      </c>
      <c r="V29" s="409">
        <f>SUM(V19:V27)</f>
        <v>35.988</v>
      </c>
    </row>
    <row r="30" spans="1:22">
      <c r="A30" s="344"/>
      <c r="B30" s="289"/>
      <c r="C30" s="290"/>
      <c r="D30" s="335"/>
      <c r="E30" s="301"/>
      <c r="F30" s="408" t="s">
        <v>791</v>
      </c>
      <c r="G30" s="406"/>
      <c r="H30" s="334"/>
      <c r="I30" s="334"/>
      <c r="J30" s="334"/>
      <c r="K30" s="407"/>
      <c r="L30" s="406"/>
      <c r="M30" s="303"/>
      <c r="N30" s="302"/>
      <c r="O30" s="302"/>
      <c r="P30" s="302"/>
      <c r="Q30" s="302"/>
      <c r="R30" s="302"/>
      <c r="S30" s="302"/>
      <c r="T30" s="303"/>
      <c r="U30" s="303"/>
      <c r="V30" s="405"/>
    </row>
    <row r="31" spans="1:22" ht="13">
      <c r="A31" s="282" t="s">
        <v>519</v>
      </c>
      <c r="B31" s="283"/>
      <c r="C31" s="336"/>
      <c r="D31" s="337" t="s">
        <v>524</v>
      </c>
      <c r="E31" s="296"/>
      <c r="F31" s="404" t="s">
        <v>81</v>
      </c>
      <c r="G31" s="403"/>
      <c r="H31" s="312" t="s">
        <v>82</v>
      </c>
      <c r="I31" s="338"/>
      <c r="J31" s="402" t="s">
        <v>83</v>
      </c>
      <c r="K31" s="402"/>
      <c r="L31" s="608" t="s">
        <v>84</v>
      </c>
      <c r="M31" s="609"/>
      <c r="N31" s="609"/>
      <c r="O31" s="609"/>
      <c r="P31" s="609"/>
      <c r="Q31" s="609"/>
      <c r="R31" s="609"/>
      <c r="S31" s="609"/>
      <c r="T31" s="609"/>
      <c r="U31" s="609"/>
      <c r="V31" s="610"/>
    </row>
    <row r="32" spans="1:22" ht="13">
      <c r="A32" s="289" t="s">
        <v>520</v>
      </c>
      <c r="C32" s="298"/>
      <c r="D32" s="277" t="s">
        <v>86</v>
      </c>
      <c r="F32" s="401"/>
      <c r="G32" s="400"/>
      <c r="H32" s="289" t="s">
        <v>87</v>
      </c>
      <c r="I32" s="339"/>
      <c r="J32" s="393" t="s">
        <v>88</v>
      </c>
      <c r="K32" s="393"/>
      <c r="L32" s="397"/>
      <c r="V32" s="396"/>
    </row>
    <row r="33" spans="1:22">
      <c r="A33" s="289" t="s">
        <v>521</v>
      </c>
      <c r="C33" s="290"/>
      <c r="F33" s="621"/>
      <c r="G33" s="622"/>
      <c r="H33" s="289"/>
      <c r="I33" s="339"/>
      <c r="J33" s="393" t="s">
        <v>92</v>
      </c>
      <c r="K33" s="393"/>
      <c r="L33" s="397"/>
      <c r="V33" s="396"/>
    </row>
    <row r="34" spans="1:22">
      <c r="A34" s="301"/>
      <c r="B34" s="302"/>
      <c r="C34" s="340"/>
      <c r="D34" s="277" t="s">
        <v>93</v>
      </c>
      <c r="F34" s="401"/>
      <c r="G34" s="400"/>
      <c r="H34" s="289" t="s">
        <v>94</v>
      </c>
      <c r="I34" s="339"/>
      <c r="J34" s="393"/>
      <c r="K34" s="393"/>
      <c r="L34" s="397"/>
      <c r="V34" s="396"/>
    </row>
    <row r="35" spans="1:22" ht="13">
      <c r="A35" s="282" t="s">
        <v>95</v>
      </c>
      <c r="B35" s="296"/>
      <c r="C35" s="284"/>
      <c r="D35" s="277" t="s">
        <v>96</v>
      </c>
      <c r="F35" s="399" t="s">
        <v>97</v>
      </c>
      <c r="G35" s="398"/>
      <c r="H35" s="289" t="s">
        <v>87</v>
      </c>
      <c r="I35" s="339"/>
      <c r="J35" s="393" t="s">
        <v>98</v>
      </c>
      <c r="K35" s="393"/>
      <c r="L35" s="397"/>
      <c r="V35" s="396"/>
    </row>
    <row r="36" spans="1:22" ht="13">
      <c r="A36" s="289" t="s">
        <v>533</v>
      </c>
      <c r="C36" s="290"/>
      <c r="D36" s="277" t="s">
        <v>99</v>
      </c>
      <c r="F36" s="395"/>
      <c r="G36" s="394"/>
      <c r="H36" s="289" t="s">
        <v>100</v>
      </c>
      <c r="I36" s="339"/>
      <c r="J36" s="393" t="s">
        <v>522</v>
      </c>
      <c r="K36" s="393"/>
      <c r="L36" s="613" t="s">
        <v>102</v>
      </c>
      <c r="M36" s="614"/>
      <c r="N36" s="614"/>
      <c r="O36" s="614"/>
      <c r="P36" s="614"/>
      <c r="Q36" s="614"/>
      <c r="R36" s="614"/>
      <c r="S36" s="614"/>
      <c r="T36" s="614"/>
      <c r="U36" s="614"/>
      <c r="V36" s="623"/>
    </row>
    <row r="37" spans="1:22">
      <c r="A37" s="301"/>
      <c r="B37" s="302"/>
      <c r="C37" s="303"/>
      <c r="D37" s="341"/>
      <c r="E37" s="302"/>
      <c r="F37" s="616" t="s">
        <v>898</v>
      </c>
      <c r="G37" s="617"/>
      <c r="H37" s="616" t="s">
        <v>897</v>
      </c>
      <c r="I37" s="617"/>
      <c r="J37" s="392" t="s">
        <v>103</v>
      </c>
      <c r="K37" s="392"/>
      <c r="L37" s="618" t="s">
        <v>104</v>
      </c>
      <c r="M37" s="619"/>
      <c r="N37" s="619"/>
      <c r="O37" s="619"/>
      <c r="P37" s="619"/>
      <c r="Q37" s="619"/>
      <c r="R37" s="619"/>
      <c r="S37" s="619"/>
      <c r="T37" s="619"/>
      <c r="U37" s="619"/>
      <c r="V37" s="624"/>
    </row>
    <row r="43" spans="1:22" ht="18.75" customHeight="1">
      <c r="A43" s="386" t="s">
        <v>883</v>
      </c>
      <c r="B43" s="382"/>
      <c r="C43" s="386" t="s">
        <v>571</v>
      </c>
      <c r="D43" s="389"/>
      <c r="E43" s="389"/>
      <c r="F43" s="388"/>
      <c r="G43" s="386" t="s">
        <v>877</v>
      </c>
      <c r="H43" s="382"/>
      <c r="I43" s="386" t="s">
        <v>571</v>
      </c>
    </row>
    <row r="44" spans="1:22" ht="20">
      <c r="A44" s="386" t="s">
        <v>884</v>
      </c>
      <c r="B44" s="382"/>
      <c r="C44" s="386" t="s">
        <v>888</v>
      </c>
      <c r="D44" s="389"/>
      <c r="E44" s="389"/>
      <c r="F44" s="388"/>
      <c r="G44" s="390" t="s">
        <v>878</v>
      </c>
      <c r="H44" s="391"/>
      <c r="I44" s="390" t="s">
        <v>888</v>
      </c>
    </row>
    <row r="45" spans="1:22" ht="20">
      <c r="A45" s="386" t="s">
        <v>885</v>
      </c>
      <c r="B45" s="382"/>
      <c r="C45" s="386" t="s">
        <v>571</v>
      </c>
      <c r="D45" s="389"/>
      <c r="E45" s="389"/>
      <c r="F45" s="388"/>
      <c r="G45" s="386" t="s">
        <v>879</v>
      </c>
      <c r="H45" s="382"/>
      <c r="I45" s="386" t="s">
        <v>571</v>
      </c>
    </row>
    <row r="46" spans="1:22" ht="20">
      <c r="A46" s="386" t="s">
        <v>886</v>
      </c>
      <c r="B46" s="382"/>
      <c r="C46" s="386" t="s">
        <v>571</v>
      </c>
      <c r="D46" s="389"/>
      <c r="E46" s="389"/>
      <c r="F46" s="388"/>
      <c r="G46" s="386" t="s">
        <v>880</v>
      </c>
      <c r="H46" s="382"/>
      <c r="I46" s="386" t="s">
        <v>571</v>
      </c>
    </row>
    <row r="47" spans="1:22" ht="20">
      <c r="A47" s="386" t="s">
        <v>887</v>
      </c>
      <c r="B47" s="382"/>
      <c r="C47" s="386" t="s">
        <v>571</v>
      </c>
      <c r="D47" s="389"/>
      <c r="E47" s="389"/>
      <c r="F47" s="388"/>
      <c r="G47" s="386" t="s">
        <v>882</v>
      </c>
      <c r="H47" s="382"/>
      <c r="I47" s="386" t="s">
        <v>571</v>
      </c>
    </row>
    <row r="48" spans="1:22" ht="20">
      <c r="A48" s="383"/>
      <c r="B48" s="383"/>
      <c r="C48" s="383"/>
      <c r="D48" s="383"/>
      <c r="E48" s="383"/>
      <c r="F48" s="387"/>
      <c r="G48" s="386" t="s">
        <v>881</v>
      </c>
      <c r="H48" s="382"/>
      <c r="I48" s="386" t="s">
        <v>571</v>
      </c>
    </row>
    <row r="49" spans="1:9" ht="17.5">
      <c r="A49" s="385"/>
      <c r="B49" s="383"/>
      <c r="C49" s="383"/>
      <c r="D49" s="383"/>
      <c r="E49" s="383"/>
      <c r="F49" s="383"/>
      <c r="G49" s="384"/>
      <c r="H49" s="384"/>
      <c r="I49" s="383"/>
    </row>
  </sheetData>
  <mergeCells count="6">
    <mergeCell ref="L31:V31"/>
    <mergeCell ref="F33:G33"/>
    <mergeCell ref="L36:V36"/>
    <mergeCell ref="F37:G37"/>
    <mergeCell ref="H37:I37"/>
    <mergeCell ref="L37:V37"/>
  </mergeCells>
  <printOptions horizontalCentered="1"/>
  <pageMargins left="0.15748031496062992" right="0" top="0.15748031496062992" bottom="0" header="0.55118110236220474" footer="0.19685039370078741"/>
  <pageSetup paperSize="9" scale="69" firstPageNumber="4294963191" orientation="landscape" horizontalDpi="4294967295" verticalDpi="4294967295" r:id="rId1"/>
  <headerFooter alignWithMargins="0">
    <oddHeader>&amp;R&amp;"Calibri"&amp;10&amp;K000000 Confidential&amp;1#_x000D_</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53"/>
  <sheetViews>
    <sheetView topLeftCell="A31"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63"/>
      <c r="I10" s="464"/>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 customHeight="1">
      <c r="A18" s="349"/>
      <c r="B18" s="250" t="s">
        <v>894</v>
      </c>
      <c r="C18" s="427" t="str">
        <f>IF(D18="","",VLOOKUP(B18,Data!$B$5:$L$503,2,FALSE))</f>
        <v/>
      </c>
      <c r="D18" s="348"/>
      <c r="E18" s="365"/>
      <c r="F18" s="423" t="str">
        <f>IF(D18="","",VLOOKUP(B18,Data!$B$5:$L$503,11,FALSE))</f>
        <v/>
      </c>
      <c r="G18" s="426" t="str">
        <f t="shared" ref="G18:G31"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289</v>
      </c>
      <c r="C19" s="437" t="str">
        <f>IF(D19="","",VLOOKUP(B19,Data!$B$5:$L$503,2,FALSE))</f>
        <v>WW86950</v>
      </c>
      <c r="D19" s="356">
        <v>2</v>
      </c>
      <c r="E19" s="357" t="s">
        <v>518</v>
      </c>
      <c r="F19" s="434">
        <f>IF(D19="","",VLOOKUP(B19,Data!$B$5:$L$503,11,FALSE))</f>
        <v>2010.68</v>
      </c>
      <c r="G19" s="436">
        <f t="shared" si="0"/>
        <v>4021.36</v>
      </c>
      <c r="H19" s="435" t="str">
        <f>IF(D19="","",VLOOKUP(B19,Data!$B$5:$D$503,3,FALSE))</f>
        <v>C/T</v>
      </c>
      <c r="I19" s="435" t="str">
        <f>IF(D19="","",VLOOKUP(B19,Data!$B$5:$M$503,12,FALSE))</f>
        <v>Indonesia</v>
      </c>
      <c r="J19" s="424" t="s">
        <v>893</v>
      </c>
      <c r="K19" s="434">
        <f>IF(D19="","",VLOOKUP(B19,Data!$B$5:$E$503,4,FALSE)*D19)</f>
        <v>430</v>
      </c>
      <c r="L19" s="434">
        <f>IF(D19="","",VLOOKUP(B19,Data!$B$5:$F$503,5,FALSE)*D19)</f>
        <v>388</v>
      </c>
      <c r="M19" s="433"/>
      <c r="N19" s="432"/>
      <c r="O19" s="431"/>
      <c r="P19" s="429"/>
      <c r="Q19" s="431"/>
      <c r="R19" s="431"/>
      <c r="S19" s="429"/>
      <c r="T19" s="430"/>
      <c r="U19" s="429"/>
      <c r="V19" s="428">
        <f>IF(D19="","",VLOOKUP(B19,Data!$B$5:$J$503,9,FALSE)*D19)</f>
        <v>2.37</v>
      </c>
    </row>
    <row r="20" spans="1:22" s="329" customFormat="1" ht="21.75" customHeight="1">
      <c r="A20" s="366">
        <v>2</v>
      </c>
      <c r="B20" s="364" t="s">
        <v>90</v>
      </c>
      <c r="C20" s="437" t="str">
        <f>IF(D20="","",VLOOKUP(B20,Data!$B$5:$L$503,2,FALSE))</f>
        <v>ZU14100</v>
      </c>
      <c r="D20" s="356">
        <v>1</v>
      </c>
      <c r="E20" s="365"/>
      <c r="F20" s="434">
        <f>IF(D20="","",VLOOKUP(B20,Data!$B$5:$L$503,11,FALSE))</f>
        <v>2139.33</v>
      </c>
      <c r="G20" s="436">
        <f t="shared" ref="G20:G22" si="1">IF(D20&gt;0,D20*F20,"-")</f>
        <v>2139.33</v>
      </c>
      <c r="H20" s="435" t="str">
        <f>IF(D20="","",VLOOKUP(B20,Data!$B$5:$D$503,3,FALSE))</f>
        <v>C/T</v>
      </c>
      <c r="I20" s="435" t="str">
        <f>IF(D20="","",VLOOKUP(B20,Data!$B$5:$M$503,12,FALSE))</f>
        <v>Indonesia</v>
      </c>
      <c r="J20" s="424" t="s">
        <v>893</v>
      </c>
      <c r="K20" s="434">
        <f>IF(D20="","",VLOOKUP(B20,Data!$B$5:$E$503,4,FALSE)*D20)</f>
        <v>215</v>
      </c>
      <c r="L20" s="434">
        <f>IF(D20="","",VLOOKUP(B20,Data!$B$5:$F$503,5,FALSE)*D20)</f>
        <v>194</v>
      </c>
      <c r="M20" s="433"/>
      <c r="N20" s="432"/>
      <c r="O20" s="431"/>
      <c r="P20" s="429"/>
      <c r="Q20" s="431"/>
      <c r="R20" s="431"/>
      <c r="S20" s="429"/>
      <c r="T20" s="430"/>
      <c r="U20" s="429"/>
      <c r="V20" s="428">
        <f>IF(D20="","",VLOOKUP(B20,Data!$B$5:$J$503,9,FALSE)*D20)</f>
        <v>1.1850000000000001</v>
      </c>
    </row>
    <row r="21" spans="1:22" s="329" customFormat="1" ht="21.75" customHeight="1">
      <c r="A21" s="366">
        <v>3</v>
      </c>
      <c r="B21" s="364" t="s">
        <v>719</v>
      </c>
      <c r="C21" s="437" t="str">
        <f>IF(D21="","",VLOOKUP(B21,Data!$B$5:$L$503,2,FALSE))</f>
        <v>VAC9560</v>
      </c>
      <c r="D21" s="356">
        <v>2</v>
      </c>
      <c r="E21" s="357" t="s">
        <v>895</v>
      </c>
      <c r="F21" s="434">
        <f>IF(D21="","",VLOOKUP(B21,Data!$B$5:$L$503,11,FALSE))</f>
        <v>2359.85</v>
      </c>
      <c r="G21" s="436">
        <f t="shared" si="1"/>
        <v>4719.7</v>
      </c>
      <c r="H21" s="435" t="str">
        <f>IF(D21="","",VLOOKUP(B21,Data!$B$5:$D$503,3,FALSE))</f>
        <v>C/T</v>
      </c>
      <c r="I21" s="435" t="str">
        <f>IF(D21="","",VLOOKUP(B21,Data!$B$5:$M$503,12,FALSE))</f>
        <v>Indonesia</v>
      </c>
      <c r="J21" s="424" t="s">
        <v>893</v>
      </c>
      <c r="K21" s="434">
        <f>IF(D21="","",VLOOKUP(B21,Data!$B$5:$E$503,4,FALSE)*D21)</f>
        <v>440</v>
      </c>
      <c r="L21" s="434">
        <f>IF(D21="","",VLOOKUP(B21,Data!$B$5:$F$503,5,FALSE)*D21)</f>
        <v>398</v>
      </c>
      <c r="M21" s="433"/>
      <c r="N21" s="432"/>
      <c r="O21" s="431"/>
      <c r="P21" s="429"/>
      <c r="Q21" s="431"/>
      <c r="R21" s="431"/>
      <c r="S21" s="429"/>
      <c r="T21" s="430"/>
      <c r="U21" s="429"/>
      <c r="V21" s="428">
        <f>IF(D21="","",VLOOKUP(B21,Data!$B$5:$J$503,9,FALSE)*D21)</f>
        <v>2.37</v>
      </c>
    </row>
    <row r="22" spans="1:22" s="329" customFormat="1" ht="21.75" customHeight="1">
      <c r="A22" s="366">
        <v>4</v>
      </c>
      <c r="B22" s="364" t="s">
        <v>291</v>
      </c>
      <c r="C22" s="437" t="str">
        <f>IF(D22="","",VLOOKUP(B22,Data!$B$5:$L$503,2,FALSE))</f>
        <v>WW86960</v>
      </c>
      <c r="D22" s="356">
        <v>1</v>
      </c>
      <c r="E22" s="357"/>
      <c r="F22" s="434">
        <f>IF(D22="","",VLOOKUP(B22,Data!$B$5:$L$503,11,FALSE))</f>
        <v>2173.38</v>
      </c>
      <c r="G22" s="436">
        <f t="shared" si="1"/>
        <v>2173.38</v>
      </c>
      <c r="H22" s="435" t="str">
        <f>IF(D22="","",VLOOKUP(B22,Data!$B$5:$D$503,3,FALSE))</f>
        <v>C/T</v>
      </c>
      <c r="I22" s="435" t="str">
        <f>IF(D22="","",VLOOKUP(B22,Data!$B$5:$M$503,12,FALSE))</f>
        <v>Indonesia</v>
      </c>
      <c r="J22" s="424" t="s">
        <v>893</v>
      </c>
      <c r="K22" s="434">
        <f>IF(D22="","",VLOOKUP(B22,Data!$B$5:$E$503,4,FALSE)*D22)</f>
        <v>262</v>
      </c>
      <c r="L22" s="434">
        <f>IF(D22="","",VLOOKUP(B22,Data!$B$5:$F$503,5,FALSE)*D22)</f>
        <v>237</v>
      </c>
      <c r="M22" s="433"/>
      <c r="N22" s="432"/>
      <c r="O22" s="431"/>
      <c r="P22" s="429"/>
      <c r="Q22" s="431"/>
      <c r="R22" s="431"/>
      <c r="S22" s="429"/>
      <c r="T22" s="430"/>
      <c r="U22" s="429"/>
      <c r="V22" s="428">
        <f>IF(D22="","",VLOOKUP(B22,Data!$B$5:$J$503,9,FALSE)*D22)</f>
        <v>1.488</v>
      </c>
    </row>
    <row r="23" spans="1:22" s="329" customFormat="1" ht="21.75" customHeight="1">
      <c r="A23" s="366">
        <v>5</v>
      </c>
      <c r="B23" s="364" t="s">
        <v>720</v>
      </c>
      <c r="C23" s="437" t="str">
        <f>IF(D23="","",VLOOKUP(B23,Data!$B$5:$L$503,2,FALSE))</f>
        <v>VAC9570</v>
      </c>
      <c r="D23" s="356">
        <v>2</v>
      </c>
      <c r="E23" s="365" t="s">
        <v>523</v>
      </c>
      <c r="F23" s="434">
        <f>IF(D23="","",VLOOKUP(B23,Data!$B$5:$L$503,11,FALSE))</f>
        <v>2540.94</v>
      </c>
      <c r="G23" s="436">
        <f t="shared" si="0"/>
        <v>5081.88</v>
      </c>
      <c r="H23" s="435" t="str">
        <f>IF(D23="","",VLOOKUP(B23,Data!$B$5:$D$503,3,FALSE))</f>
        <v>C/T</v>
      </c>
      <c r="I23" s="435" t="str">
        <f>IF(D23="","",VLOOKUP(B23,Data!$B$5:$M$503,12,FALSE))</f>
        <v>Indonesia</v>
      </c>
      <c r="J23" s="424" t="s">
        <v>893</v>
      </c>
      <c r="K23" s="434">
        <f>IF(D23="","",VLOOKUP(B23,Data!$B$5:$E$503,4,FALSE)*D23)</f>
        <v>534</v>
      </c>
      <c r="L23" s="434">
        <f>IF(D23="","",VLOOKUP(B23,Data!$B$5:$F$503,5,FALSE)*D23)</f>
        <v>484</v>
      </c>
      <c r="M23" s="433"/>
      <c r="N23" s="432"/>
      <c r="O23" s="431"/>
      <c r="P23" s="429"/>
      <c r="Q23" s="431"/>
      <c r="R23" s="431"/>
      <c r="S23" s="429"/>
      <c r="T23" s="430"/>
      <c r="U23" s="429"/>
      <c r="V23" s="428">
        <f>IF(D23="","",VLOOKUP(B23,Data!$B$5:$J$503,9,FALSE)*D23)</f>
        <v>2.976</v>
      </c>
    </row>
    <row r="24" spans="1:22" s="329" customFormat="1" ht="21.75" customHeight="1">
      <c r="A24" s="366"/>
      <c r="B24" s="250" t="s">
        <v>901</v>
      </c>
      <c r="C24" s="427" t="str">
        <f>IF(D24="","",VLOOKUP(B24,Data!$B$5:$L$503,2,FALSE))</f>
        <v/>
      </c>
      <c r="D24" s="348"/>
      <c r="E24" s="365"/>
      <c r="F24" s="423" t="str">
        <f>IF(D24="","",VLOOKUP(B24,Data!$B$5:$L$503,11,FALSE))</f>
        <v/>
      </c>
      <c r="G24" s="426" t="str">
        <f t="shared" si="0"/>
        <v>-</v>
      </c>
      <c r="H24" s="425" t="str">
        <f>IF(D24="","",VLOOKUP(B24,Data!$B$5:$D$503,3,FALSE))</f>
        <v/>
      </c>
      <c r="I24" s="425" t="str">
        <f>IF(D24="","",VLOOKUP(B24,Data!$B$5:$M$503,12,FALSE))</f>
        <v/>
      </c>
      <c r="J24" s="438"/>
      <c r="K24" s="423" t="str">
        <f>IF(D24="","",VLOOKUP(B24,Data!$B$5:$E$503,4,FALSE)*D24)</f>
        <v/>
      </c>
      <c r="L24" s="423" t="str">
        <f>IF(D24="","",VLOOKUP(B24,Data!$B$5:$F$503,5,FALSE)*D24)</f>
        <v/>
      </c>
      <c r="M24" s="422"/>
      <c r="N24" s="421"/>
      <c r="O24" s="420"/>
      <c r="P24" s="418"/>
      <c r="Q24" s="420"/>
      <c r="R24" s="420"/>
      <c r="S24" s="418"/>
      <c r="T24" s="419"/>
      <c r="U24" s="418"/>
      <c r="V24" s="417" t="str">
        <f>IF(D24="","",VLOOKUP(B24,Data!$B$5:$J$503,9,FALSE)*D24)</f>
        <v/>
      </c>
    </row>
    <row r="25" spans="1:22" s="329" customFormat="1" ht="21.75" customHeight="1">
      <c r="A25" s="366">
        <v>6</v>
      </c>
      <c r="B25" s="364" t="s">
        <v>358</v>
      </c>
      <c r="C25" s="437" t="str">
        <f>IF(D25="","",VLOOKUP(B25,Data!$B$5:$L$503,2,FALSE))</f>
        <v>WW38330</v>
      </c>
      <c r="D25" s="465">
        <v>1</v>
      </c>
      <c r="E25" s="365"/>
      <c r="F25" s="434">
        <f>IF(D25="","",VLOOKUP(B25,Data!$B$5:$L$503,11,FALSE))</f>
        <v>4271.01</v>
      </c>
      <c r="G25" s="436">
        <f t="shared" ref="G25:G30" si="2">IF(D25&gt;0,D25*F25,"-")</f>
        <v>4271.01</v>
      </c>
      <c r="H25" s="435" t="str">
        <f>IF(D25="","",VLOOKUP(B25,Data!$B$5:$D$503,3,FALSE))</f>
        <v>C/T</v>
      </c>
      <c r="I25" s="435" t="str">
        <f>IF(D25="","",VLOOKUP(B25,Data!$B$5:$M$503,12,FALSE))</f>
        <v>Indonesia</v>
      </c>
      <c r="J25" s="424" t="s">
        <v>896</v>
      </c>
      <c r="K25" s="434">
        <f>IF(D25="","",VLOOKUP(B25,Data!$B$5:$E$503,4,FALSE)*D25)</f>
        <v>298</v>
      </c>
      <c r="L25" s="434">
        <f>IF(D25="","",VLOOKUP(B25,Data!$B$5:$F$503,5,FALSE)*D25)</f>
        <v>262</v>
      </c>
      <c r="M25" s="433"/>
      <c r="N25" s="432"/>
      <c r="O25" s="431"/>
      <c r="P25" s="429"/>
      <c r="Q25" s="431"/>
      <c r="R25" s="431"/>
      <c r="S25" s="429"/>
      <c r="T25" s="430"/>
      <c r="U25" s="429"/>
      <c r="V25" s="428">
        <f>IF(D25="","",VLOOKUP(B25,Data!$B$5:$J$503,9,FALSE)*D25)</f>
        <v>1.534</v>
      </c>
    </row>
    <row r="26" spans="1:22" s="329" customFormat="1" ht="21.75" customHeight="1">
      <c r="A26" s="366">
        <v>7</v>
      </c>
      <c r="B26" s="364" t="s">
        <v>289</v>
      </c>
      <c r="C26" s="437" t="str">
        <f>IF(D26="","",VLOOKUP(B26,Data!$B$5:$L$503,2,FALSE))</f>
        <v>WW86950</v>
      </c>
      <c r="D26" s="356">
        <v>10</v>
      </c>
      <c r="E26" s="365"/>
      <c r="F26" s="434">
        <f>IF(D26="","",VLOOKUP(B26,Data!$B$5:$L$503,11,FALSE))</f>
        <v>2010.68</v>
      </c>
      <c r="G26" s="436">
        <f t="shared" si="2"/>
        <v>20106.8</v>
      </c>
      <c r="H26" s="435" t="str">
        <f>IF(D26="","",VLOOKUP(B26,Data!$B$5:$D$503,3,FALSE))</f>
        <v>C/T</v>
      </c>
      <c r="I26" s="435" t="str">
        <f>IF(D26="","",VLOOKUP(B26,Data!$B$5:$M$503,12,FALSE))</f>
        <v>Indonesia</v>
      </c>
      <c r="J26" s="424" t="s">
        <v>896</v>
      </c>
      <c r="K26" s="434">
        <f>IF(D26="","",VLOOKUP(B26,Data!$B$5:$E$503,4,FALSE)*D26)</f>
        <v>2150</v>
      </c>
      <c r="L26" s="434">
        <f>IF(D26="","",VLOOKUP(B26,Data!$B$5:$F$503,5,FALSE)*D26)</f>
        <v>1940</v>
      </c>
      <c r="M26" s="433"/>
      <c r="N26" s="432"/>
      <c r="O26" s="431"/>
      <c r="P26" s="429"/>
      <c r="Q26" s="431"/>
      <c r="R26" s="431"/>
      <c r="S26" s="429"/>
      <c r="T26" s="430"/>
      <c r="U26" s="429"/>
      <c r="V26" s="428">
        <f>IF(D26="","",VLOOKUP(B26,Data!$B$5:$J$503,9,FALSE)*D26)</f>
        <v>11.850000000000001</v>
      </c>
    </row>
    <row r="27" spans="1:22" s="329" customFormat="1" ht="21.75" customHeight="1">
      <c r="A27" s="366">
        <v>8</v>
      </c>
      <c r="B27" s="364" t="s">
        <v>89</v>
      </c>
      <c r="C27" s="437" t="str">
        <f>IF(D27="","",VLOOKUP(B27,Data!$B$5:$L$503,2,FALSE))</f>
        <v>ZU14120</v>
      </c>
      <c r="D27" s="356">
        <v>1</v>
      </c>
      <c r="E27" s="365"/>
      <c r="F27" s="434">
        <f>IF(D27="","",VLOOKUP(B27,Data!$B$5:$L$503,11,FALSE))</f>
        <v>2435.66</v>
      </c>
      <c r="G27" s="436">
        <f t="shared" si="2"/>
        <v>2435.66</v>
      </c>
      <c r="H27" s="435" t="str">
        <f>IF(D27="","",VLOOKUP(B27,Data!$B$5:$D$503,3,FALSE))</f>
        <v>C/T</v>
      </c>
      <c r="I27" s="435" t="str">
        <f>IF(D27="","",VLOOKUP(B27,Data!$B$5:$M$503,12,FALSE))</f>
        <v>Indonesia</v>
      </c>
      <c r="J27" s="424" t="s">
        <v>896</v>
      </c>
      <c r="K27" s="434">
        <f>IF(D27="","",VLOOKUP(B27,Data!$B$5:$E$503,4,FALSE)*D27)</f>
        <v>215</v>
      </c>
      <c r="L27" s="434">
        <f>IF(D27="","",VLOOKUP(B27,Data!$B$5:$F$503,5,FALSE)*D27)</f>
        <v>194</v>
      </c>
      <c r="M27" s="433"/>
      <c r="N27" s="432"/>
      <c r="O27" s="431"/>
      <c r="P27" s="429"/>
      <c r="Q27" s="431"/>
      <c r="R27" s="431"/>
      <c r="S27" s="429"/>
      <c r="T27" s="430"/>
      <c r="U27" s="429"/>
      <c r="V27" s="428">
        <f>IF(D27="","",VLOOKUP(B27,Data!$B$5:$J$503,9,FALSE)*D27)</f>
        <v>1.1850000000000001</v>
      </c>
    </row>
    <row r="28" spans="1:22" s="329" customFormat="1" ht="21.75" customHeight="1">
      <c r="A28" s="366">
        <v>9</v>
      </c>
      <c r="B28" s="364" t="s">
        <v>90</v>
      </c>
      <c r="C28" s="437" t="str">
        <f>IF(D28="","",VLOOKUP(B28,Data!$B$5:$L$503,2,FALSE))</f>
        <v>ZU14100</v>
      </c>
      <c r="D28" s="356">
        <v>1</v>
      </c>
      <c r="E28" s="365"/>
      <c r="F28" s="434">
        <f>IF(D28="","",VLOOKUP(B28,Data!$B$5:$L$503,11,FALSE))</f>
        <v>2139.33</v>
      </c>
      <c r="G28" s="436">
        <f t="shared" si="2"/>
        <v>2139.33</v>
      </c>
      <c r="H28" s="435" t="str">
        <f>IF(D28="","",VLOOKUP(B28,Data!$B$5:$D$503,3,FALSE))</f>
        <v>C/T</v>
      </c>
      <c r="I28" s="435" t="str">
        <f>IF(D28="","",VLOOKUP(B28,Data!$B$5:$M$503,12,FALSE))</f>
        <v>Indonesia</v>
      </c>
      <c r="J28" s="424" t="s">
        <v>896</v>
      </c>
      <c r="K28" s="434">
        <f>IF(D28="","",VLOOKUP(B28,Data!$B$5:$E$503,4,FALSE)*D28)</f>
        <v>215</v>
      </c>
      <c r="L28" s="434">
        <f>IF(D28="","",VLOOKUP(B28,Data!$B$5:$F$503,5,FALSE)*D28)</f>
        <v>194</v>
      </c>
      <c r="M28" s="433"/>
      <c r="N28" s="432"/>
      <c r="O28" s="431"/>
      <c r="P28" s="429"/>
      <c r="Q28" s="431"/>
      <c r="R28" s="431"/>
      <c r="S28" s="429"/>
      <c r="T28" s="430"/>
      <c r="U28" s="429"/>
      <c r="V28" s="428">
        <f>IF(D28="","",VLOOKUP(B28,Data!$B$5:$J$503,9,FALSE)*D28)</f>
        <v>1.1850000000000001</v>
      </c>
    </row>
    <row r="29" spans="1:22" s="329" customFormat="1" ht="21.75" customHeight="1">
      <c r="A29" s="366">
        <v>10</v>
      </c>
      <c r="B29" s="364" t="s">
        <v>783</v>
      </c>
      <c r="C29" s="437" t="str">
        <f>IF(D29="","",VLOOKUP(B29,Data!$B$5:$L$503,2,FALSE))</f>
        <v>VAD6720</v>
      </c>
      <c r="D29" s="356">
        <v>1</v>
      </c>
      <c r="E29" s="365"/>
      <c r="F29" s="434">
        <f>IF(D29="","",VLOOKUP(B29,Data!$B$5:$L$503,11,FALSE))</f>
        <v>2784.32</v>
      </c>
      <c r="G29" s="436">
        <f t="shared" si="2"/>
        <v>2784.32</v>
      </c>
      <c r="H29" s="435" t="str">
        <f>IF(D29="","",VLOOKUP(B29,Data!$B$5:$D$503,3,FALSE))</f>
        <v>C/T</v>
      </c>
      <c r="I29" s="435" t="str">
        <f>IF(D29="","",VLOOKUP(B29,Data!$B$5:$M$503,12,FALSE))</f>
        <v>Indonesia</v>
      </c>
      <c r="J29" s="424" t="s">
        <v>896</v>
      </c>
      <c r="K29" s="434">
        <f>IF(D29="","",VLOOKUP(B29,Data!$B$5:$E$503,4,FALSE)*D29)</f>
        <v>220</v>
      </c>
      <c r="L29" s="434">
        <f>IF(D29="","",VLOOKUP(B29,Data!$B$5:$F$503,5,FALSE)*D29)</f>
        <v>194</v>
      </c>
      <c r="M29" s="433"/>
      <c r="N29" s="432"/>
      <c r="O29" s="431"/>
      <c r="P29" s="429"/>
      <c r="Q29" s="431"/>
      <c r="R29" s="431"/>
      <c r="S29" s="429"/>
      <c r="T29" s="430"/>
      <c r="U29" s="429"/>
      <c r="V29" s="428">
        <f>IF(D29="","",VLOOKUP(B29,Data!$B$5:$J$503,9,FALSE)*D29)</f>
        <v>1.1850000000000001</v>
      </c>
    </row>
    <row r="30" spans="1:22" s="329" customFormat="1" ht="21.75" customHeight="1">
      <c r="A30" s="366">
        <v>11</v>
      </c>
      <c r="B30" s="364" t="s">
        <v>291</v>
      </c>
      <c r="C30" s="437" t="str">
        <f>IF(D30="","",VLOOKUP(B30,Data!$B$5:$L$503,2,FALSE))</f>
        <v>WW86960</v>
      </c>
      <c r="D30" s="356">
        <v>4</v>
      </c>
      <c r="E30" s="365"/>
      <c r="F30" s="434">
        <f>IF(D30="","",VLOOKUP(B30,Data!$B$5:$L$503,11,FALSE))</f>
        <v>2173.38</v>
      </c>
      <c r="G30" s="436">
        <f t="shared" si="2"/>
        <v>8693.52</v>
      </c>
      <c r="H30" s="435" t="str">
        <f>IF(D30="","",VLOOKUP(B30,Data!$B$5:$D$503,3,FALSE))</f>
        <v>C/T</v>
      </c>
      <c r="I30" s="435" t="str">
        <f>IF(D30="","",VLOOKUP(B30,Data!$B$5:$M$503,12,FALSE))</f>
        <v>Indonesia</v>
      </c>
      <c r="J30" s="424" t="s">
        <v>896</v>
      </c>
      <c r="K30" s="434">
        <f>IF(D30="","",VLOOKUP(B30,Data!$B$5:$E$503,4,FALSE)*D30)</f>
        <v>1048</v>
      </c>
      <c r="L30" s="434">
        <f>IF(D30="","",VLOOKUP(B30,Data!$B$5:$F$503,5,FALSE)*D30)</f>
        <v>948</v>
      </c>
      <c r="M30" s="433"/>
      <c r="N30" s="432"/>
      <c r="O30" s="431"/>
      <c r="P30" s="429"/>
      <c r="Q30" s="431"/>
      <c r="R30" s="431"/>
      <c r="S30" s="429"/>
      <c r="T30" s="430"/>
      <c r="U30" s="429"/>
      <c r="V30" s="428">
        <f>IF(D30="","",VLOOKUP(B30,Data!$B$5:$J$503,9,FALSE)*D30)</f>
        <v>5.952</v>
      </c>
    </row>
    <row r="31" spans="1:22" s="329" customFormat="1" ht="21.75" customHeight="1">
      <c r="A31" s="366"/>
      <c r="B31" s="364"/>
      <c r="C31" s="427" t="str">
        <f>IF(D31="","",VLOOKUP(B31,Data!$B$5:$L$503,2,FALSE))</f>
        <v/>
      </c>
      <c r="D31" s="356"/>
      <c r="E31" s="274"/>
      <c r="F31" s="423" t="str">
        <f>IF(D31="","",VLOOKUP(B31,Data!$B$5:$L$503,11,FALSE))</f>
        <v/>
      </c>
      <c r="G31" s="426" t="str">
        <f t="shared" si="0"/>
        <v>-</v>
      </c>
      <c r="H31" s="425" t="str">
        <f>IF(D31="","",VLOOKUP(B31,Data!$B$5:$D$503,3,FALSE))</f>
        <v/>
      </c>
      <c r="I31" s="425" t="str">
        <f>IF(D31="","",VLOOKUP(B31,Data!$B$5:$M$503,12,FALSE))</f>
        <v/>
      </c>
      <c r="J31" s="424"/>
      <c r="K31" s="423" t="str">
        <f>IF(D31="","",VLOOKUP(B31,Data!$B$5:$E$503,4,FALSE)*D31)</f>
        <v/>
      </c>
      <c r="L31" s="423" t="str">
        <f>IF(D31="","",VLOOKUP(B31,Data!$B$5:$F$503,5,FALSE)*D31)</f>
        <v/>
      </c>
      <c r="M31" s="422"/>
      <c r="N31" s="421"/>
      <c r="O31" s="420"/>
      <c r="P31" s="418"/>
      <c r="Q31" s="420"/>
      <c r="R31" s="420"/>
      <c r="S31" s="418"/>
      <c r="T31" s="419"/>
      <c r="U31" s="418"/>
      <c r="V31" s="417" t="str">
        <f>IF(D31="","",VLOOKUP(B31,Data!$B$5:$J$503,9,FALSE)*D31)</f>
        <v/>
      </c>
    </row>
    <row r="32" spans="1:22" s="329" customFormat="1" ht="23">
      <c r="A32" s="347"/>
      <c r="B32" s="380"/>
      <c r="C32" s="332"/>
      <c r="D32" s="346"/>
      <c r="E32" s="345"/>
      <c r="F32" s="416"/>
      <c r="G32" s="416"/>
      <c r="H32" s="416"/>
      <c r="I32" s="330"/>
      <c r="J32" s="330"/>
      <c r="K32" s="416"/>
      <c r="L32" s="416"/>
      <c r="M32" s="416"/>
      <c r="N32" s="415"/>
      <c r="O32" s="414"/>
      <c r="P32" s="412"/>
      <c r="Q32" s="414"/>
      <c r="R32" s="414"/>
      <c r="S32" s="412"/>
      <c r="T32" s="413"/>
      <c r="U32" s="412"/>
      <c r="V32" s="411"/>
    </row>
    <row r="33" spans="1:22" s="329" customFormat="1" ht="17.5">
      <c r="A33" s="330"/>
      <c r="B33" s="331"/>
      <c r="C33" s="332"/>
      <c r="D33" s="352">
        <f>SUM(D18:D31)</f>
        <v>26</v>
      </c>
      <c r="E33" s="333"/>
      <c r="F33" s="410"/>
      <c r="G33" s="410">
        <f>SUM(G18:G31)</f>
        <v>58566.290000000008</v>
      </c>
      <c r="H33" s="330"/>
      <c r="I33" s="330"/>
      <c r="J33" s="330"/>
      <c r="K33" s="410">
        <f>SUM(K18:K31)</f>
        <v>6027</v>
      </c>
      <c r="L33" s="410">
        <f>SUM(L18:M31)</f>
        <v>5433</v>
      </c>
      <c r="M33" s="410">
        <f>SUM(M16:M32)</f>
        <v>0</v>
      </c>
      <c r="N33" s="410">
        <f>SUM(N18:N31)</f>
        <v>0</v>
      </c>
      <c r="O33" s="410">
        <f>SUM(O16:O32)</f>
        <v>0</v>
      </c>
      <c r="P33" s="410"/>
      <c r="Q33" s="410"/>
      <c r="R33" s="410"/>
      <c r="S33" s="410"/>
      <c r="T33" s="410">
        <f>SUM(T18:T31)</f>
        <v>0</v>
      </c>
      <c r="U33" s="410">
        <f>SUM(U16:U32)</f>
        <v>0</v>
      </c>
      <c r="V33" s="409">
        <f>SUM(V18:V31)</f>
        <v>33.28</v>
      </c>
    </row>
    <row r="34" spans="1:22">
      <c r="A34" s="344"/>
      <c r="B34" s="289"/>
      <c r="C34" s="290"/>
      <c r="D34" s="335"/>
      <c r="E34" s="301"/>
      <c r="F34" s="408" t="s">
        <v>791</v>
      </c>
      <c r="G34" s="406"/>
      <c r="H34" s="334"/>
      <c r="I34" s="334"/>
      <c r="J34" s="334"/>
      <c r="K34" s="407"/>
      <c r="L34" s="406"/>
      <c r="M34" s="303"/>
      <c r="N34" s="302"/>
      <c r="O34" s="302"/>
      <c r="P34" s="302"/>
      <c r="Q34" s="302"/>
      <c r="R34" s="302"/>
      <c r="S34" s="302"/>
      <c r="T34" s="303"/>
      <c r="U34" s="303"/>
      <c r="V34" s="405"/>
    </row>
    <row r="35" spans="1:22" ht="13">
      <c r="A35" s="282" t="s">
        <v>519</v>
      </c>
      <c r="B35" s="283"/>
      <c r="C35" s="336"/>
      <c r="D35" s="337" t="s">
        <v>524</v>
      </c>
      <c r="E35" s="296"/>
      <c r="F35" s="404" t="s">
        <v>81</v>
      </c>
      <c r="G35" s="403"/>
      <c r="H35" s="312" t="s">
        <v>82</v>
      </c>
      <c r="I35" s="338"/>
      <c r="J35" s="402" t="s">
        <v>83</v>
      </c>
      <c r="K35" s="402"/>
      <c r="L35" s="608" t="s">
        <v>84</v>
      </c>
      <c r="M35" s="609"/>
      <c r="N35" s="609"/>
      <c r="O35" s="609"/>
      <c r="P35" s="609"/>
      <c r="Q35" s="609"/>
      <c r="R35" s="609"/>
      <c r="S35" s="609"/>
      <c r="T35" s="609"/>
      <c r="U35" s="609"/>
      <c r="V35" s="610"/>
    </row>
    <row r="36" spans="1:22" ht="13">
      <c r="A36" s="289" t="s">
        <v>520</v>
      </c>
      <c r="C36" s="298"/>
      <c r="D36" s="277" t="s">
        <v>86</v>
      </c>
      <c r="F36" s="401"/>
      <c r="G36" s="400"/>
      <c r="H36" s="289" t="s">
        <v>87</v>
      </c>
      <c r="I36" s="339"/>
      <c r="J36" s="393" t="s">
        <v>88</v>
      </c>
      <c r="K36" s="393"/>
      <c r="L36" s="397"/>
      <c r="V36" s="396"/>
    </row>
    <row r="37" spans="1:22">
      <c r="A37" s="289" t="s">
        <v>521</v>
      </c>
      <c r="C37" s="290"/>
      <c r="F37" s="621"/>
      <c r="G37" s="622"/>
      <c r="H37" s="289"/>
      <c r="I37" s="339"/>
      <c r="J37" s="393" t="s">
        <v>92</v>
      </c>
      <c r="K37" s="393"/>
      <c r="L37" s="397"/>
      <c r="V37" s="396"/>
    </row>
    <row r="38" spans="1:22">
      <c r="A38" s="301"/>
      <c r="B38" s="302"/>
      <c r="C38" s="340"/>
      <c r="D38" s="277" t="s">
        <v>93</v>
      </c>
      <c r="F38" s="401"/>
      <c r="G38" s="400"/>
      <c r="H38" s="289" t="s">
        <v>94</v>
      </c>
      <c r="I38" s="339"/>
      <c r="J38" s="393"/>
      <c r="K38" s="393"/>
      <c r="L38" s="397"/>
      <c r="V38" s="396"/>
    </row>
    <row r="39" spans="1:22" ht="13">
      <c r="A39" s="282" t="s">
        <v>95</v>
      </c>
      <c r="B39" s="296"/>
      <c r="C39" s="284"/>
      <c r="D39" s="277" t="s">
        <v>96</v>
      </c>
      <c r="F39" s="399" t="s">
        <v>97</v>
      </c>
      <c r="G39" s="398"/>
      <c r="H39" s="289" t="s">
        <v>87</v>
      </c>
      <c r="I39" s="339"/>
      <c r="J39" s="393" t="s">
        <v>98</v>
      </c>
      <c r="K39" s="393"/>
      <c r="L39" s="397"/>
      <c r="V39" s="396"/>
    </row>
    <row r="40" spans="1:22" ht="13">
      <c r="A40" s="289" t="s">
        <v>533</v>
      </c>
      <c r="C40" s="290"/>
      <c r="D40" s="277" t="s">
        <v>99</v>
      </c>
      <c r="F40" s="395"/>
      <c r="G40" s="394"/>
      <c r="H40" s="289" t="s">
        <v>100</v>
      </c>
      <c r="I40" s="339"/>
      <c r="J40" s="393" t="s">
        <v>522</v>
      </c>
      <c r="K40" s="393"/>
      <c r="L40" s="613" t="s">
        <v>102</v>
      </c>
      <c r="M40" s="614"/>
      <c r="N40" s="614"/>
      <c r="O40" s="614"/>
      <c r="P40" s="614"/>
      <c r="Q40" s="614"/>
      <c r="R40" s="614"/>
      <c r="S40" s="614"/>
      <c r="T40" s="614"/>
      <c r="U40" s="614"/>
      <c r="V40" s="623"/>
    </row>
    <row r="41" spans="1:22">
      <c r="A41" s="301"/>
      <c r="B41" s="302"/>
      <c r="C41" s="303"/>
      <c r="D41" s="341"/>
      <c r="E41" s="302"/>
      <c r="F41" s="625" t="s">
        <v>902</v>
      </c>
      <c r="G41" s="626"/>
      <c r="H41" s="625" t="s">
        <v>903</v>
      </c>
      <c r="I41" s="626"/>
      <c r="J41" s="392" t="s">
        <v>103</v>
      </c>
      <c r="K41" s="392"/>
      <c r="L41" s="618" t="s">
        <v>104</v>
      </c>
      <c r="M41" s="619"/>
      <c r="N41" s="619"/>
      <c r="O41" s="619"/>
      <c r="P41" s="619"/>
      <c r="Q41" s="619"/>
      <c r="R41" s="619"/>
      <c r="S41" s="619"/>
      <c r="T41" s="619"/>
      <c r="U41" s="619"/>
      <c r="V41" s="624"/>
    </row>
    <row r="47" spans="1:22" ht="18.75" customHeight="1">
      <c r="A47" s="386" t="s">
        <v>883</v>
      </c>
      <c r="B47" s="382"/>
      <c r="C47" s="386" t="s">
        <v>571</v>
      </c>
      <c r="D47" s="389"/>
      <c r="E47" s="389"/>
      <c r="F47" s="388"/>
      <c r="G47" s="386" t="s">
        <v>877</v>
      </c>
      <c r="H47" s="382"/>
      <c r="I47" s="386" t="s">
        <v>571</v>
      </c>
    </row>
    <row r="48" spans="1:22" ht="20">
      <c r="A48" s="386" t="s">
        <v>884</v>
      </c>
      <c r="B48" s="382"/>
      <c r="C48" s="386" t="s">
        <v>888</v>
      </c>
      <c r="D48" s="389"/>
      <c r="E48" s="389"/>
      <c r="F48" s="388"/>
      <c r="G48" s="390" t="s">
        <v>878</v>
      </c>
      <c r="H48" s="391"/>
      <c r="I48" s="390" t="s">
        <v>888</v>
      </c>
    </row>
    <row r="49" spans="1:9" ht="20">
      <c r="A49" s="386" t="s">
        <v>885</v>
      </c>
      <c r="B49" s="382"/>
      <c r="C49" s="386" t="s">
        <v>571</v>
      </c>
      <c r="D49" s="389"/>
      <c r="E49" s="389"/>
      <c r="F49" s="388"/>
      <c r="G49" s="386" t="s">
        <v>879</v>
      </c>
      <c r="H49" s="382"/>
      <c r="I49" s="386" t="s">
        <v>571</v>
      </c>
    </row>
    <row r="50" spans="1:9" ht="20">
      <c r="A50" s="386" t="s">
        <v>886</v>
      </c>
      <c r="B50" s="382"/>
      <c r="C50" s="386" t="s">
        <v>571</v>
      </c>
      <c r="D50" s="389"/>
      <c r="E50" s="389"/>
      <c r="F50" s="388"/>
      <c r="G50" s="386" t="s">
        <v>880</v>
      </c>
      <c r="H50" s="382"/>
      <c r="I50" s="386" t="s">
        <v>571</v>
      </c>
    </row>
    <row r="51" spans="1:9" ht="20">
      <c r="A51" s="386" t="s">
        <v>887</v>
      </c>
      <c r="B51" s="382"/>
      <c r="C51" s="386" t="s">
        <v>571</v>
      </c>
      <c r="D51" s="389"/>
      <c r="E51" s="389"/>
      <c r="F51" s="388"/>
      <c r="G51" s="386" t="s">
        <v>882</v>
      </c>
      <c r="H51" s="382"/>
      <c r="I51" s="386" t="s">
        <v>571</v>
      </c>
    </row>
    <row r="52" spans="1:9" ht="20">
      <c r="A52" s="383"/>
      <c r="B52" s="383"/>
      <c r="C52" s="383"/>
      <c r="D52" s="383"/>
      <c r="E52" s="383"/>
      <c r="F52" s="387"/>
      <c r="G52" s="386" t="s">
        <v>881</v>
      </c>
      <c r="H52" s="382"/>
      <c r="I52" s="386" t="s">
        <v>571</v>
      </c>
    </row>
    <row r="53" spans="1:9" ht="17.5">
      <c r="A53" s="385"/>
      <c r="B53" s="383"/>
      <c r="C53" s="383"/>
      <c r="D53" s="383"/>
      <c r="E53" s="383"/>
      <c r="F53" s="383"/>
      <c r="G53" s="384"/>
      <c r="H53" s="384"/>
      <c r="I53" s="383"/>
    </row>
  </sheetData>
  <mergeCells count="6">
    <mergeCell ref="L35:V35"/>
    <mergeCell ref="F37:G37"/>
    <mergeCell ref="L40:V40"/>
    <mergeCell ref="F41:G41"/>
    <mergeCell ref="H41:I41"/>
    <mergeCell ref="L41:V41"/>
  </mergeCells>
  <printOptions horizontalCentered="1"/>
  <pageMargins left="0.15748031496062992" right="0" top="0.15748031496062992" bottom="0" header="0.55118110236220474" footer="0.19685039370078741"/>
  <pageSetup paperSize="9" scale="69" firstPageNumber="4294963191" orientation="landscape" horizontalDpi="4294967295" verticalDpi="4294967295" r:id="rId1"/>
  <headerFooter alignWithMargins="0">
    <oddHeader>&amp;R&amp;"Calibri"&amp;10&amp;K000000 Confidential&amp;1#_x000D_</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51"/>
  <sheetViews>
    <sheetView topLeftCell="A10"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66"/>
      <c r="I10" s="467"/>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75" customHeight="1">
      <c r="A18" s="366"/>
      <c r="B18" s="250" t="s">
        <v>901</v>
      </c>
      <c r="C18" s="427" t="str">
        <f>IF(D18="","",VLOOKUP(B18,Data!$B$5:$L$503,2,FALSE))</f>
        <v/>
      </c>
      <c r="D18" s="348"/>
      <c r="E18" s="365"/>
      <c r="F18" s="423" t="str">
        <f>IF(D18="","",VLOOKUP(B18,Data!$B$5:$L$503,11,FALSE))</f>
        <v/>
      </c>
      <c r="G18" s="426" t="str">
        <f t="shared" ref="G18:G29"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358</v>
      </c>
      <c r="C19" s="437" t="str">
        <f>IF(D19="","",VLOOKUP(B19,Data!$B$5:$L$503,2,FALSE))</f>
        <v>WW38330</v>
      </c>
      <c r="D19" s="363">
        <v>1</v>
      </c>
      <c r="E19" s="357" t="s">
        <v>518</v>
      </c>
      <c r="F19" s="434">
        <f>IF(D19="","",VLOOKUP(B19,Data!$B$5:$L$503,11,FALSE))</f>
        <v>4271.01</v>
      </c>
      <c r="G19" s="436">
        <f t="shared" si="0"/>
        <v>4271.01</v>
      </c>
      <c r="H19" s="435" t="str">
        <f>IF(D19="","",VLOOKUP(B19,Data!$B$5:$D$503,3,FALSE))</f>
        <v>C/T</v>
      </c>
      <c r="I19" s="435" t="str">
        <f>IF(D19="","",VLOOKUP(B19,Data!$B$5:$M$503,12,FALSE))</f>
        <v>Indonesia</v>
      </c>
      <c r="J19" s="424" t="s">
        <v>896</v>
      </c>
      <c r="K19" s="434">
        <f>IF(D19="","",VLOOKUP(B19,Data!$B$5:$E$503,4,FALSE)*D19)</f>
        <v>298</v>
      </c>
      <c r="L19" s="434">
        <f>IF(D19="","",VLOOKUP(B19,Data!$B$5:$F$503,5,FALSE)*D19)</f>
        <v>262</v>
      </c>
      <c r="M19" s="433"/>
      <c r="N19" s="432"/>
      <c r="O19" s="431"/>
      <c r="P19" s="429"/>
      <c r="Q19" s="431"/>
      <c r="R19" s="431"/>
      <c r="S19" s="429"/>
      <c r="T19" s="430"/>
      <c r="U19" s="429"/>
      <c r="V19" s="428">
        <f>IF(D19="","",VLOOKUP(B19,Data!$B$5:$J$503,9,FALSE)*D19)</f>
        <v>1.534</v>
      </c>
    </row>
    <row r="20" spans="1:22" s="329" customFormat="1" ht="21.75" customHeight="1">
      <c r="A20" s="366">
        <v>2</v>
      </c>
      <c r="B20" s="364" t="s">
        <v>719</v>
      </c>
      <c r="C20" s="437" t="str">
        <f>IF(D20="","",VLOOKUP(B20,Data!$B$5:$L$503,2,FALSE))</f>
        <v>VAC9560</v>
      </c>
      <c r="D20" s="356">
        <v>2</v>
      </c>
      <c r="E20" s="365"/>
      <c r="F20" s="434">
        <f>IF(D20="","",VLOOKUP(B20,Data!$B$5:$L$503,11,FALSE))</f>
        <v>2359.85</v>
      </c>
      <c r="G20" s="436">
        <f t="shared" si="0"/>
        <v>4719.7</v>
      </c>
      <c r="H20" s="435" t="str">
        <f>IF(D20="","",VLOOKUP(B20,Data!$B$5:$D$503,3,FALSE))</f>
        <v>C/T</v>
      </c>
      <c r="I20" s="435" t="str">
        <f>IF(D20="","",VLOOKUP(B20,Data!$B$5:$M$503,12,FALSE))</f>
        <v>Indonesia</v>
      </c>
      <c r="J20" s="424" t="s">
        <v>896</v>
      </c>
      <c r="K20" s="434">
        <f>IF(D20="","",VLOOKUP(B20,Data!$B$5:$E$503,4,FALSE)*D20)</f>
        <v>440</v>
      </c>
      <c r="L20" s="434">
        <f>IF(D20="","",VLOOKUP(B20,Data!$B$5:$F$503,5,FALSE)*D20)</f>
        <v>398</v>
      </c>
      <c r="M20" s="433"/>
      <c r="N20" s="432"/>
      <c r="O20" s="431"/>
      <c r="P20" s="429"/>
      <c r="Q20" s="431"/>
      <c r="R20" s="431"/>
      <c r="S20" s="429"/>
      <c r="T20" s="430"/>
      <c r="U20" s="429"/>
      <c r="V20" s="428">
        <f>IF(D20="","",VLOOKUP(B20,Data!$B$5:$J$503,9,FALSE)*D20)</f>
        <v>2.37</v>
      </c>
    </row>
    <row r="21" spans="1:22" s="329" customFormat="1" ht="21.75" customHeight="1">
      <c r="A21" s="366">
        <v>3</v>
      </c>
      <c r="B21" s="364" t="s">
        <v>784</v>
      </c>
      <c r="C21" s="437" t="str">
        <f>IF(D21="","",VLOOKUP(B21,Data!$B$5:$L$503,2,FALSE))</f>
        <v>VAD6730</v>
      </c>
      <c r="D21" s="356">
        <v>1</v>
      </c>
      <c r="E21" s="357" t="s">
        <v>895</v>
      </c>
      <c r="F21" s="434">
        <f>IF(D21="","",VLOOKUP(B21,Data!$B$5:$L$503,11,FALSE))</f>
        <v>2487.0100000000002</v>
      </c>
      <c r="G21" s="436">
        <f t="shared" ref="G21" si="1">IF(D21&gt;0,D21*F21,"-")</f>
        <v>2487.0100000000002</v>
      </c>
      <c r="H21" s="435" t="str">
        <f>IF(D21="","",VLOOKUP(B21,Data!$B$5:$D$503,3,FALSE))</f>
        <v>C/T</v>
      </c>
      <c r="I21" s="435" t="str">
        <f>IF(D21="","",VLOOKUP(B21,Data!$B$5:$M$503,12,FALSE))</f>
        <v>Indonesia</v>
      </c>
      <c r="J21" s="424" t="s">
        <v>896</v>
      </c>
      <c r="K21" s="434">
        <f>IF(D21="","",VLOOKUP(B21,Data!$B$5:$E$503,4,FALSE)*D21)</f>
        <v>220</v>
      </c>
      <c r="L21" s="434">
        <f>IF(D21="","",VLOOKUP(B21,Data!$B$5:$F$503,5,FALSE)*D21)</f>
        <v>199</v>
      </c>
      <c r="M21" s="433"/>
      <c r="N21" s="432"/>
      <c r="O21" s="431"/>
      <c r="P21" s="429"/>
      <c r="Q21" s="431"/>
      <c r="R21" s="431"/>
      <c r="S21" s="429"/>
      <c r="T21" s="430"/>
      <c r="U21" s="429"/>
      <c r="V21" s="428">
        <f>IF(D21="","",VLOOKUP(B21,Data!$B$5:$J$503,9,FALSE)*D21)</f>
        <v>1.1850000000000001</v>
      </c>
    </row>
    <row r="22" spans="1:22" s="329" customFormat="1" ht="21.75" customHeight="1">
      <c r="A22" s="366">
        <v>4</v>
      </c>
      <c r="B22" s="364" t="s">
        <v>720</v>
      </c>
      <c r="C22" s="437" t="str">
        <f>IF(D22="","",VLOOKUP(B22,Data!$B$5:$L$503,2,FALSE))</f>
        <v>VAC9570</v>
      </c>
      <c r="D22" s="356">
        <v>2</v>
      </c>
      <c r="E22" s="357"/>
      <c r="F22" s="434">
        <f>IF(D22="","",VLOOKUP(B22,Data!$B$5:$L$503,11,FALSE))</f>
        <v>2540.94</v>
      </c>
      <c r="G22" s="436">
        <f t="shared" si="0"/>
        <v>5081.88</v>
      </c>
      <c r="H22" s="435" t="str">
        <f>IF(D22="","",VLOOKUP(B22,Data!$B$5:$D$503,3,FALSE))</f>
        <v>C/T</v>
      </c>
      <c r="I22" s="435" t="str">
        <f>IF(D22="","",VLOOKUP(B22,Data!$B$5:$M$503,12,FALSE))</f>
        <v>Indonesia</v>
      </c>
      <c r="J22" s="424" t="s">
        <v>896</v>
      </c>
      <c r="K22" s="434">
        <f>IF(D22="","",VLOOKUP(B22,Data!$B$5:$E$503,4,FALSE)*D22)</f>
        <v>534</v>
      </c>
      <c r="L22" s="434">
        <f>IF(D22="","",VLOOKUP(B22,Data!$B$5:$F$503,5,FALSE)*D22)</f>
        <v>484</v>
      </c>
      <c r="M22" s="433"/>
      <c r="N22" s="432"/>
      <c r="O22" s="431"/>
      <c r="P22" s="429"/>
      <c r="Q22" s="431"/>
      <c r="R22" s="431"/>
      <c r="S22" s="429"/>
      <c r="T22" s="430"/>
      <c r="U22" s="429"/>
      <c r="V22" s="428">
        <f>IF(D22="","",VLOOKUP(B22,Data!$B$5:$J$503,9,FALSE)*D22)</f>
        <v>2.976</v>
      </c>
    </row>
    <row r="23" spans="1:22" s="329" customFormat="1" ht="21" customHeight="1">
      <c r="A23" s="349"/>
      <c r="B23" s="250" t="s">
        <v>905</v>
      </c>
      <c r="C23" s="427" t="str">
        <f>IF(D23="","",VLOOKUP(B23,Data!$B$5:$L$503,2,FALSE))</f>
        <v/>
      </c>
      <c r="D23" s="348"/>
      <c r="E23" s="357"/>
      <c r="F23" s="423" t="str">
        <f>IF(D23="","",VLOOKUP(B23,Data!$B$5:$L$503,11,FALSE))</f>
        <v/>
      </c>
      <c r="G23" s="426" t="str">
        <f t="shared" ref="G23:G28" si="2">IF(D23&gt;0,D23*F23,"-")</f>
        <v>-</v>
      </c>
      <c r="H23" s="425" t="str">
        <f>IF(D23="","",VLOOKUP(B23,Data!$B$5:$D$503,3,FALSE))</f>
        <v/>
      </c>
      <c r="I23" s="425" t="str">
        <f>IF(D23="","",VLOOKUP(B23,Data!$B$5:$M$503,12,FALSE))</f>
        <v/>
      </c>
      <c r="J23" s="438"/>
      <c r="K23" s="423" t="str">
        <f>IF(D23="","",VLOOKUP(B23,Data!$B$5:$E$503,4,FALSE)*D23)</f>
        <v/>
      </c>
      <c r="L23" s="423" t="str">
        <f>IF(D23="","",VLOOKUP(B23,Data!$B$5:$F$503,5,FALSE)*D23)</f>
        <v/>
      </c>
      <c r="M23" s="422"/>
      <c r="N23" s="421"/>
      <c r="O23" s="420"/>
      <c r="P23" s="418"/>
      <c r="Q23" s="420"/>
      <c r="R23" s="420"/>
      <c r="S23" s="418"/>
      <c r="T23" s="419"/>
      <c r="U23" s="418"/>
      <c r="V23" s="417" t="str">
        <f>IF(D23="","",VLOOKUP(B23,Data!$B$5:$J$503,9,FALSE)*D23)</f>
        <v/>
      </c>
    </row>
    <row r="24" spans="1:22" s="329" customFormat="1" ht="21.75" customHeight="1">
      <c r="A24" s="366">
        <v>5</v>
      </c>
      <c r="B24" s="364" t="s">
        <v>358</v>
      </c>
      <c r="C24" s="437" t="str">
        <f>IF(D24="","",VLOOKUP(B24,Data!$B$5:$L$503,2,FALSE))</f>
        <v>WW38330</v>
      </c>
      <c r="D24" s="356">
        <v>2</v>
      </c>
      <c r="E24" s="365" t="s">
        <v>906</v>
      </c>
      <c r="F24" s="434">
        <f>IF(D24="","",VLOOKUP(B24,Data!$B$5:$L$503,11,FALSE))</f>
        <v>4271.01</v>
      </c>
      <c r="G24" s="436">
        <f t="shared" si="2"/>
        <v>8542.02</v>
      </c>
      <c r="H24" s="435" t="str">
        <f>IF(D24="","",VLOOKUP(B24,Data!$B$5:$D$503,3,FALSE))</f>
        <v>C/T</v>
      </c>
      <c r="I24" s="435" t="str">
        <f>IF(D24="","",VLOOKUP(B24,Data!$B$5:$M$503,12,FALSE))</f>
        <v>Indonesia</v>
      </c>
      <c r="J24" s="424" t="s">
        <v>904</v>
      </c>
      <c r="K24" s="434">
        <f>IF(D24="","",VLOOKUP(B24,Data!$B$5:$E$503,4,FALSE)*D24)</f>
        <v>596</v>
      </c>
      <c r="L24" s="434">
        <f>IF(D24="","",VLOOKUP(B24,Data!$B$5:$F$503,5,FALSE)*D24)</f>
        <v>524</v>
      </c>
      <c r="M24" s="433"/>
      <c r="N24" s="432"/>
      <c r="O24" s="431"/>
      <c r="P24" s="429"/>
      <c r="Q24" s="431"/>
      <c r="R24" s="431"/>
      <c r="S24" s="429"/>
      <c r="T24" s="430"/>
      <c r="U24" s="429"/>
      <c r="V24" s="428">
        <f>IF(D24="","",VLOOKUP(B24,Data!$B$5:$J$503,9,FALSE)*D24)</f>
        <v>3.0680000000000001</v>
      </c>
    </row>
    <row r="25" spans="1:22" s="329" customFormat="1" ht="21.75" customHeight="1">
      <c r="A25" s="366">
        <v>6</v>
      </c>
      <c r="B25" s="364" t="s">
        <v>289</v>
      </c>
      <c r="C25" s="437" t="str">
        <f>IF(D25="","",VLOOKUP(B25,Data!$B$5:$L$503,2,FALSE))</f>
        <v>WW86950</v>
      </c>
      <c r="D25" s="356">
        <v>31</v>
      </c>
      <c r="E25" s="365"/>
      <c r="F25" s="434">
        <f>IF(D25="","",VLOOKUP(B25,Data!$B$5:$L$503,11,FALSE))</f>
        <v>2010.68</v>
      </c>
      <c r="G25" s="436">
        <f t="shared" si="2"/>
        <v>62331.08</v>
      </c>
      <c r="H25" s="435" t="str">
        <f>IF(D25="","",VLOOKUP(B25,Data!$B$5:$D$503,3,FALSE))</f>
        <v>C/T</v>
      </c>
      <c r="I25" s="435" t="str">
        <f>IF(D25="","",VLOOKUP(B25,Data!$B$5:$M$503,12,FALSE))</f>
        <v>Indonesia</v>
      </c>
      <c r="J25" s="424" t="s">
        <v>904</v>
      </c>
      <c r="K25" s="434">
        <f>IF(D25="","",VLOOKUP(B25,Data!$B$5:$E$503,4,FALSE)*D25)</f>
        <v>6665</v>
      </c>
      <c r="L25" s="434">
        <f>IF(D25="","",VLOOKUP(B25,Data!$B$5:$F$503,5,FALSE)*D25)</f>
        <v>6014</v>
      </c>
      <c r="M25" s="433"/>
      <c r="N25" s="432"/>
      <c r="O25" s="431"/>
      <c r="P25" s="429"/>
      <c r="Q25" s="431"/>
      <c r="R25" s="431"/>
      <c r="S25" s="429"/>
      <c r="T25" s="430"/>
      <c r="U25" s="429"/>
      <c r="V25" s="428">
        <f>IF(D25="","",VLOOKUP(B25,Data!$B$5:$J$503,9,FALSE)*D25)</f>
        <v>36.734999999999999</v>
      </c>
    </row>
    <row r="26" spans="1:22" s="329" customFormat="1" ht="21.75" customHeight="1">
      <c r="A26" s="366">
        <v>7</v>
      </c>
      <c r="B26" s="364" t="s">
        <v>90</v>
      </c>
      <c r="C26" s="437" t="str">
        <f>IF(D26="","",VLOOKUP(B26,Data!$B$5:$L$503,2,FALSE))</f>
        <v>ZU14100</v>
      </c>
      <c r="D26" s="356">
        <v>4</v>
      </c>
      <c r="E26" s="365"/>
      <c r="F26" s="434">
        <f>IF(D26="","",VLOOKUP(B26,Data!$B$5:$L$503,11,FALSE))</f>
        <v>2139.33</v>
      </c>
      <c r="G26" s="436">
        <f t="shared" si="2"/>
        <v>8557.32</v>
      </c>
      <c r="H26" s="435" t="str">
        <f>IF(D26="","",VLOOKUP(B26,Data!$B$5:$D$503,3,FALSE))</f>
        <v>C/T</v>
      </c>
      <c r="I26" s="435" t="str">
        <f>IF(D26="","",VLOOKUP(B26,Data!$B$5:$M$503,12,FALSE))</f>
        <v>Indonesia</v>
      </c>
      <c r="J26" s="424" t="s">
        <v>904</v>
      </c>
      <c r="K26" s="434">
        <f>IF(D26="","",VLOOKUP(B26,Data!$B$5:$E$503,4,FALSE)*D26)</f>
        <v>860</v>
      </c>
      <c r="L26" s="434">
        <f>IF(D26="","",VLOOKUP(B26,Data!$B$5:$F$503,5,FALSE)*D26)</f>
        <v>776</v>
      </c>
      <c r="M26" s="433"/>
      <c r="N26" s="432"/>
      <c r="O26" s="431"/>
      <c r="P26" s="429"/>
      <c r="Q26" s="431"/>
      <c r="R26" s="431"/>
      <c r="S26" s="429"/>
      <c r="T26" s="430"/>
      <c r="U26" s="429"/>
      <c r="V26" s="428">
        <f>IF(D26="","",VLOOKUP(B26,Data!$B$5:$J$503,9,FALSE)*D26)</f>
        <v>4.74</v>
      </c>
    </row>
    <row r="27" spans="1:22" s="329" customFormat="1" ht="21.75" customHeight="1">
      <c r="A27" s="366">
        <v>8</v>
      </c>
      <c r="B27" s="364" t="s">
        <v>719</v>
      </c>
      <c r="C27" s="437" t="str">
        <f>IF(D27="","",VLOOKUP(B27,Data!$B$5:$L$503,2,FALSE))</f>
        <v>VAC9560</v>
      </c>
      <c r="D27" s="363">
        <v>5</v>
      </c>
      <c r="E27" s="365"/>
      <c r="F27" s="434">
        <f>IF(D27="","",VLOOKUP(B27,Data!$B$5:$L$503,11,FALSE))</f>
        <v>2359.85</v>
      </c>
      <c r="G27" s="436">
        <f t="shared" si="2"/>
        <v>11799.25</v>
      </c>
      <c r="H27" s="435" t="str">
        <f>IF(D27="","",VLOOKUP(B27,Data!$B$5:$D$503,3,FALSE))</f>
        <v>C/T</v>
      </c>
      <c r="I27" s="435" t="str">
        <f>IF(D27="","",VLOOKUP(B27,Data!$B$5:$M$503,12,FALSE))</f>
        <v>Indonesia</v>
      </c>
      <c r="J27" s="424" t="s">
        <v>904</v>
      </c>
      <c r="K27" s="434">
        <f>IF(D27="","",VLOOKUP(B27,Data!$B$5:$E$503,4,FALSE)*D27)</f>
        <v>1100</v>
      </c>
      <c r="L27" s="434">
        <f>IF(D27="","",VLOOKUP(B27,Data!$B$5:$F$503,5,FALSE)*D27)</f>
        <v>995</v>
      </c>
      <c r="M27" s="433"/>
      <c r="N27" s="432"/>
      <c r="O27" s="431"/>
      <c r="P27" s="429"/>
      <c r="Q27" s="431"/>
      <c r="R27" s="431"/>
      <c r="S27" s="429"/>
      <c r="T27" s="430"/>
      <c r="U27" s="429"/>
      <c r="V27" s="428">
        <f>IF(D27="","",VLOOKUP(B27,Data!$B$5:$J$503,9,FALSE)*D27)</f>
        <v>5.9250000000000007</v>
      </c>
    </row>
    <row r="28" spans="1:22" s="329" customFormat="1" ht="21.75" customHeight="1">
      <c r="A28" s="366">
        <v>9</v>
      </c>
      <c r="B28" s="364" t="s">
        <v>291</v>
      </c>
      <c r="C28" s="437" t="str">
        <f>IF(D28="","",VLOOKUP(B28,Data!$B$5:$L$503,2,FALSE))</f>
        <v>WW86960</v>
      </c>
      <c r="D28" s="356">
        <v>30</v>
      </c>
      <c r="E28" s="365"/>
      <c r="F28" s="434">
        <f>IF(D28="","",VLOOKUP(B28,Data!$B$5:$L$503,11,FALSE))</f>
        <v>2173.38</v>
      </c>
      <c r="G28" s="436">
        <f t="shared" si="2"/>
        <v>65201.4</v>
      </c>
      <c r="H28" s="435" t="str">
        <f>IF(D28="","",VLOOKUP(B28,Data!$B$5:$D$503,3,FALSE))</f>
        <v>C/T</v>
      </c>
      <c r="I28" s="435" t="str">
        <f>IF(D28="","",VLOOKUP(B28,Data!$B$5:$M$503,12,FALSE))</f>
        <v>Indonesia</v>
      </c>
      <c r="J28" s="424" t="s">
        <v>904</v>
      </c>
      <c r="K28" s="434">
        <f>IF(D28="","",VLOOKUP(B28,Data!$B$5:$E$503,4,FALSE)*D28)</f>
        <v>7860</v>
      </c>
      <c r="L28" s="434">
        <f>IF(D28="","",VLOOKUP(B28,Data!$B$5:$F$503,5,FALSE)*D28)</f>
        <v>7110</v>
      </c>
      <c r="M28" s="433"/>
      <c r="N28" s="432"/>
      <c r="O28" s="431"/>
      <c r="P28" s="429"/>
      <c r="Q28" s="431"/>
      <c r="R28" s="431"/>
      <c r="S28" s="429"/>
      <c r="T28" s="430"/>
      <c r="U28" s="429"/>
      <c r="V28" s="428">
        <f>IF(D28="","",VLOOKUP(B28,Data!$B$5:$J$503,9,FALSE)*D28)</f>
        <v>44.64</v>
      </c>
    </row>
    <row r="29" spans="1:22" s="329" customFormat="1" ht="21.75" customHeight="1">
      <c r="A29" s="366">
        <v>10</v>
      </c>
      <c r="B29" s="364" t="s">
        <v>720</v>
      </c>
      <c r="C29" s="427" t="str">
        <f>IF(D29="","",VLOOKUP(B29,Data!$B$5:$L$503,2,FALSE))</f>
        <v>VAC9570</v>
      </c>
      <c r="D29" s="356">
        <v>3</v>
      </c>
      <c r="E29" s="274"/>
      <c r="F29" s="423">
        <f>IF(D29="","",VLOOKUP(B29,Data!$B$5:$L$503,11,FALSE))</f>
        <v>2540.94</v>
      </c>
      <c r="G29" s="426">
        <f t="shared" si="0"/>
        <v>7622.82</v>
      </c>
      <c r="H29" s="425" t="str">
        <f>IF(D29="","",VLOOKUP(B29,Data!$B$5:$D$503,3,FALSE))</f>
        <v>C/T</v>
      </c>
      <c r="I29" s="425" t="str">
        <f>IF(D29="","",VLOOKUP(B29,Data!$B$5:$M$503,12,FALSE))</f>
        <v>Indonesia</v>
      </c>
      <c r="J29" s="424" t="s">
        <v>904</v>
      </c>
      <c r="K29" s="423">
        <f>IF(D29="","",VLOOKUP(B29,Data!$B$5:$E$503,4,FALSE)*D29)</f>
        <v>801</v>
      </c>
      <c r="L29" s="423">
        <f>IF(D29="","",VLOOKUP(B29,Data!$B$5:$F$503,5,FALSE)*D29)</f>
        <v>726</v>
      </c>
      <c r="M29" s="422"/>
      <c r="N29" s="421"/>
      <c r="O29" s="420"/>
      <c r="P29" s="418"/>
      <c r="Q29" s="420"/>
      <c r="R29" s="420"/>
      <c r="S29" s="418"/>
      <c r="T29" s="419"/>
      <c r="U29" s="418"/>
      <c r="V29" s="417">
        <f>IF(D29="","",VLOOKUP(B29,Data!$B$5:$J$503,9,FALSE)*D29)</f>
        <v>4.4640000000000004</v>
      </c>
    </row>
    <row r="30" spans="1:22" s="329" customFormat="1" ht="23">
      <c r="A30" s="347"/>
      <c r="B30" s="380"/>
      <c r="C30" s="332"/>
      <c r="D30" s="346"/>
      <c r="E30" s="345"/>
      <c r="F30" s="416"/>
      <c r="G30" s="416"/>
      <c r="H30" s="416"/>
      <c r="I30" s="330"/>
      <c r="J30" s="330"/>
      <c r="K30" s="416"/>
      <c r="L30" s="416"/>
      <c r="M30" s="416"/>
      <c r="N30" s="415"/>
      <c r="O30" s="414"/>
      <c r="P30" s="412"/>
      <c r="Q30" s="414"/>
      <c r="R30" s="414"/>
      <c r="S30" s="412"/>
      <c r="T30" s="413"/>
      <c r="U30" s="412"/>
      <c r="V30" s="411"/>
    </row>
    <row r="31" spans="1:22" s="329" customFormat="1" ht="17.5">
      <c r="A31" s="330"/>
      <c r="B31" s="331"/>
      <c r="C31" s="332"/>
      <c r="D31" s="352">
        <f>SUM(D18:D29)</f>
        <v>81</v>
      </c>
      <c r="E31" s="333"/>
      <c r="F31" s="410"/>
      <c r="G31" s="410">
        <f>SUM(G18:G29)</f>
        <v>180613.49</v>
      </c>
      <c r="H31" s="330"/>
      <c r="I31" s="330"/>
      <c r="J31" s="330"/>
      <c r="K31" s="410">
        <f>SUM(K18:K29)</f>
        <v>19374</v>
      </c>
      <c r="L31" s="410">
        <f>SUM(L18:M29)</f>
        <v>17488</v>
      </c>
      <c r="M31" s="410">
        <f>SUM(M16:M30)</f>
        <v>0</v>
      </c>
      <c r="N31" s="410">
        <f>SUM(N18:N29)</f>
        <v>0</v>
      </c>
      <c r="O31" s="410">
        <f>SUM(O16:O30)</f>
        <v>0</v>
      </c>
      <c r="P31" s="410"/>
      <c r="Q31" s="410"/>
      <c r="R31" s="410"/>
      <c r="S31" s="410"/>
      <c r="T31" s="410">
        <f>SUM(T18:T29)</f>
        <v>0</v>
      </c>
      <c r="U31" s="410">
        <f>SUM(U16:U30)</f>
        <v>0</v>
      </c>
      <c r="V31" s="409">
        <f>SUM(V18:V29)</f>
        <v>107.637</v>
      </c>
    </row>
    <row r="32" spans="1:22">
      <c r="A32" s="344"/>
      <c r="B32" s="289"/>
      <c r="C32" s="290"/>
      <c r="D32" s="335"/>
      <c r="E32" s="301"/>
      <c r="F32" s="408" t="s">
        <v>791</v>
      </c>
      <c r="G32" s="406"/>
      <c r="H32" s="334"/>
      <c r="I32" s="334"/>
      <c r="J32" s="334"/>
      <c r="K32" s="407"/>
      <c r="L32" s="406"/>
      <c r="M32" s="303"/>
      <c r="N32" s="302"/>
      <c r="O32" s="302"/>
      <c r="P32" s="302"/>
      <c r="Q32" s="302"/>
      <c r="R32" s="302"/>
      <c r="S32" s="302"/>
      <c r="T32" s="303"/>
      <c r="U32" s="303"/>
      <c r="V32" s="405"/>
    </row>
    <row r="33" spans="1:22" ht="13">
      <c r="A33" s="282" t="s">
        <v>519</v>
      </c>
      <c r="B33" s="283"/>
      <c r="C33" s="336"/>
      <c r="D33" s="337" t="s">
        <v>524</v>
      </c>
      <c r="E33" s="296"/>
      <c r="F33" s="404" t="s">
        <v>81</v>
      </c>
      <c r="G33" s="403"/>
      <c r="H33" s="312" t="s">
        <v>82</v>
      </c>
      <c r="I33" s="338"/>
      <c r="J33" s="402" t="s">
        <v>83</v>
      </c>
      <c r="K33" s="402"/>
      <c r="L33" s="608" t="s">
        <v>84</v>
      </c>
      <c r="M33" s="609"/>
      <c r="N33" s="609"/>
      <c r="O33" s="609"/>
      <c r="P33" s="609"/>
      <c r="Q33" s="609"/>
      <c r="R33" s="609"/>
      <c r="S33" s="609"/>
      <c r="T33" s="609"/>
      <c r="U33" s="609"/>
      <c r="V33" s="610"/>
    </row>
    <row r="34" spans="1:22" ht="13">
      <c r="A34" s="289" t="s">
        <v>520</v>
      </c>
      <c r="C34" s="298"/>
      <c r="D34" s="277" t="s">
        <v>86</v>
      </c>
      <c r="F34" s="401"/>
      <c r="G34" s="400"/>
      <c r="H34" s="289" t="s">
        <v>87</v>
      </c>
      <c r="I34" s="339"/>
      <c r="J34" s="393" t="s">
        <v>88</v>
      </c>
      <c r="K34" s="393"/>
      <c r="L34" s="397"/>
      <c r="V34" s="396"/>
    </row>
    <row r="35" spans="1:22">
      <c r="A35" s="289" t="s">
        <v>521</v>
      </c>
      <c r="C35" s="290"/>
      <c r="F35" s="621"/>
      <c r="G35" s="622"/>
      <c r="H35" s="289"/>
      <c r="I35" s="339"/>
      <c r="J35" s="393" t="s">
        <v>92</v>
      </c>
      <c r="K35" s="393"/>
      <c r="L35" s="397"/>
      <c r="V35" s="396"/>
    </row>
    <row r="36" spans="1:22">
      <c r="A36" s="301"/>
      <c r="B36" s="302"/>
      <c r="C36" s="340"/>
      <c r="D36" s="277" t="s">
        <v>93</v>
      </c>
      <c r="F36" s="401"/>
      <c r="G36" s="400"/>
      <c r="H36" s="289" t="s">
        <v>94</v>
      </c>
      <c r="I36" s="339"/>
      <c r="J36" s="393"/>
      <c r="K36" s="393"/>
      <c r="L36" s="397"/>
      <c r="V36" s="396"/>
    </row>
    <row r="37" spans="1:22" ht="13">
      <c r="A37" s="282" t="s">
        <v>95</v>
      </c>
      <c r="B37" s="296"/>
      <c r="C37" s="284"/>
      <c r="D37" s="277" t="s">
        <v>96</v>
      </c>
      <c r="F37" s="399" t="s">
        <v>97</v>
      </c>
      <c r="G37" s="398"/>
      <c r="H37" s="289" t="s">
        <v>87</v>
      </c>
      <c r="I37" s="339"/>
      <c r="J37" s="393" t="s">
        <v>98</v>
      </c>
      <c r="K37" s="393"/>
      <c r="L37" s="397"/>
      <c r="V37" s="396"/>
    </row>
    <row r="38" spans="1:22" ht="13">
      <c r="A38" s="289" t="s">
        <v>533</v>
      </c>
      <c r="C38" s="290"/>
      <c r="D38" s="277" t="s">
        <v>99</v>
      </c>
      <c r="F38" s="395"/>
      <c r="G38" s="394"/>
      <c r="H38" s="289" t="s">
        <v>100</v>
      </c>
      <c r="I38" s="339"/>
      <c r="J38" s="393" t="s">
        <v>522</v>
      </c>
      <c r="K38" s="393"/>
      <c r="L38" s="613" t="s">
        <v>102</v>
      </c>
      <c r="M38" s="614"/>
      <c r="N38" s="614"/>
      <c r="O38" s="614"/>
      <c r="P38" s="614"/>
      <c r="Q38" s="614"/>
      <c r="R38" s="614"/>
      <c r="S38" s="614"/>
      <c r="T38" s="614"/>
      <c r="U38" s="614"/>
      <c r="V38" s="623"/>
    </row>
    <row r="39" spans="1:22">
      <c r="A39" s="301"/>
      <c r="B39" s="302"/>
      <c r="C39" s="303"/>
      <c r="D39" s="341"/>
      <c r="E39" s="302"/>
      <c r="F39" s="625" t="s">
        <v>908</v>
      </c>
      <c r="G39" s="626"/>
      <c r="H39" s="625" t="s">
        <v>907</v>
      </c>
      <c r="I39" s="626"/>
      <c r="J39" s="392" t="s">
        <v>103</v>
      </c>
      <c r="K39" s="392"/>
      <c r="L39" s="618" t="s">
        <v>104</v>
      </c>
      <c r="M39" s="619"/>
      <c r="N39" s="619"/>
      <c r="O39" s="619"/>
      <c r="P39" s="619"/>
      <c r="Q39" s="619"/>
      <c r="R39" s="619"/>
      <c r="S39" s="619"/>
      <c r="T39" s="619"/>
      <c r="U39" s="619"/>
      <c r="V39" s="624"/>
    </row>
    <row r="45" spans="1:22" ht="18.75" customHeight="1">
      <c r="A45" s="386" t="s">
        <v>883</v>
      </c>
      <c r="B45" s="382"/>
      <c r="C45" s="386" t="s">
        <v>571</v>
      </c>
      <c r="D45" s="389"/>
      <c r="E45" s="389"/>
      <c r="F45" s="388"/>
      <c r="G45" s="386" t="s">
        <v>877</v>
      </c>
      <c r="H45" s="382"/>
      <c r="I45" s="386" t="s">
        <v>571</v>
      </c>
    </row>
    <row r="46" spans="1:22" ht="20">
      <c r="A46" s="386" t="s">
        <v>884</v>
      </c>
      <c r="B46" s="382"/>
      <c r="C46" s="386" t="s">
        <v>888</v>
      </c>
      <c r="D46" s="389"/>
      <c r="E46" s="389"/>
      <c r="F46" s="388"/>
      <c r="G46" s="390" t="s">
        <v>878</v>
      </c>
      <c r="H46" s="391"/>
      <c r="I46" s="390" t="s">
        <v>888</v>
      </c>
    </row>
    <row r="47" spans="1:22" ht="20">
      <c r="A47" s="386" t="s">
        <v>885</v>
      </c>
      <c r="B47" s="382"/>
      <c r="C47" s="386" t="s">
        <v>571</v>
      </c>
      <c r="D47" s="389"/>
      <c r="E47" s="389"/>
      <c r="F47" s="388"/>
      <c r="G47" s="386" t="s">
        <v>879</v>
      </c>
      <c r="H47" s="382"/>
      <c r="I47" s="386" t="s">
        <v>571</v>
      </c>
    </row>
    <row r="48" spans="1:22" ht="20">
      <c r="A48" s="386" t="s">
        <v>886</v>
      </c>
      <c r="B48" s="382"/>
      <c r="C48" s="386" t="s">
        <v>571</v>
      </c>
      <c r="D48" s="389"/>
      <c r="E48" s="389"/>
      <c r="F48" s="388"/>
      <c r="G48" s="386" t="s">
        <v>880</v>
      </c>
      <c r="H48" s="382"/>
      <c r="I48" s="386" t="s">
        <v>571</v>
      </c>
    </row>
    <row r="49" spans="1:9" ht="20">
      <c r="A49" s="386" t="s">
        <v>887</v>
      </c>
      <c r="B49" s="382"/>
      <c r="C49" s="386" t="s">
        <v>571</v>
      </c>
      <c r="D49" s="389"/>
      <c r="E49" s="389"/>
      <c r="F49" s="388"/>
      <c r="G49" s="386" t="s">
        <v>882</v>
      </c>
      <c r="H49" s="382"/>
      <c r="I49" s="386" t="s">
        <v>571</v>
      </c>
    </row>
    <row r="50" spans="1:9" ht="20">
      <c r="A50" s="383"/>
      <c r="B50" s="383"/>
      <c r="C50" s="383"/>
      <c r="D50" s="383"/>
      <c r="E50" s="383"/>
      <c r="F50" s="387"/>
      <c r="G50" s="386" t="s">
        <v>881</v>
      </c>
      <c r="H50" s="382"/>
      <c r="I50" s="386" t="s">
        <v>571</v>
      </c>
    </row>
    <row r="51" spans="1:9" ht="17.5">
      <c r="A51" s="385"/>
      <c r="B51" s="383"/>
      <c r="C51" s="383"/>
      <c r="D51" s="383"/>
      <c r="E51" s="383"/>
      <c r="F51" s="383"/>
      <c r="G51" s="384"/>
      <c r="H51" s="384"/>
      <c r="I51" s="383"/>
    </row>
  </sheetData>
  <mergeCells count="6">
    <mergeCell ref="L33:V33"/>
    <mergeCell ref="F35:G35"/>
    <mergeCell ref="L38:V38"/>
    <mergeCell ref="F39:G39"/>
    <mergeCell ref="H39:I39"/>
    <mergeCell ref="L39:V39"/>
  </mergeCells>
  <printOptions horizontalCentered="1"/>
  <pageMargins left="0.15748031496062992" right="0" top="0.15748031496062992" bottom="0" header="0.55118110236220474" footer="0.19685039370078741"/>
  <pageSetup paperSize="9" scale="69" firstPageNumber="4294963191" orientation="landscape" horizontalDpi="4294967295" verticalDpi="4294967295" r:id="rId1"/>
  <headerFooter alignWithMargins="0">
    <oddHeader>&amp;R&amp;"Calibri"&amp;10&amp;K000000 Confidential&amp;1#_x000D_</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V48"/>
  <sheetViews>
    <sheetView topLeftCell="A16"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68"/>
      <c r="I10" s="469"/>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75" customHeight="1">
      <c r="A18" s="366"/>
      <c r="B18" s="250" t="s">
        <v>901</v>
      </c>
      <c r="C18" s="427" t="str">
        <f>IF(D18="","",VLOOKUP(B18,Data!$B$5:$L$503,2,FALSE))</f>
        <v/>
      </c>
      <c r="D18" s="348"/>
      <c r="E18" s="365"/>
      <c r="F18" s="423" t="str">
        <f>IF(D18="","",VLOOKUP(B18,Data!$B$5:$L$503,11,FALSE))</f>
        <v/>
      </c>
      <c r="G18" s="426" t="str">
        <f t="shared" ref="G18:G26"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784</v>
      </c>
      <c r="C19" s="437" t="str">
        <f>IF(D19="","",VLOOKUP(B19,Data!$B$5:$L$503,2,FALSE))</f>
        <v>VAD6730</v>
      </c>
      <c r="D19" s="363">
        <v>1</v>
      </c>
      <c r="E19" s="357" t="s">
        <v>518</v>
      </c>
      <c r="F19" s="434">
        <f>IF(D19="","",VLOOKUP(B19,Data!$B$5:$L$503,11,FALSE))</f>
        <v>2487.0100000000002</v>
      </c>
      <c r="G19" s="436">
        <f t="shared" si="0"/>
        <v>2487.0100000000002</v>
      </c>
      <c r="H19" s="435" t="str">
        <f>IF(D19="","",VLOOKUP(B19,Data!$B$5:$D$503,3,FALSE))</f>
        <v>C/T</v>
      </c>
      <c r="I19" s="435" t="str">
        <f>IF(D19="","",VLOOKUP(B19,Data!$B$5:$M$503,12,FALSE))</f>
        <v>Indonesia</v>
      </c>
      <c r="J19" s="424" t="s">
        <v>896</v>
      </c>
      <c r="K19" s="434">
        <f>IF(D19="","",VLOOKUP(B19,Data!$B$5:$E$503,4,FALSE)*D19)</f>
        <v>220</v>
      </c>
      <c r="L19" s="434">
        <f>IF(D19="","",VLOOKUP(B19,Data!$B$5:$F$503,5,FALSE)*D19)</f>
        <v>199</v>
      </c>
      <c r="M19" s="433"/>
      <c r="N19" s="432"/>
      <c r="O19" s="431"/>
      <c r="P19" s="429"/>
      <c r="Q19" s="431"/>
      <c r="R19" s="431"/>
      <c r="S19" s="429"/>
      <c r="T19" s="430"/>
      <c r="U19" s="429"/>
      <c r="V19" s="428">
        <f>IF(D19="","",VLOOKUP(B19,Data!$B$5:$J$503,9,FALSE)*D19)</f>
        <v>1.1850000000000001</v>
      </c>
    </row>
    <row r="20" spans="1:22" s="329" customFormat="1" ht="21" customHeight="1">
      <c r="A20" s="349"/>
      <c r="B20" s="250" t="s">
        <v>905</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2" s="329" customFormat="1" ht="21.75" customHeight="1">
      <c r="A21" s="366">
        <v>2</v>
      </c>
      <c r="B21" s="364" t="s">
        <v>89</v>
      </c>
      <c r="C21" s="437" t="str">
        <f>IF(D21="","",VLOOKUP(B21,Data!$B$5:$L$503,2,FALSE))</f>
        <v>ZU14120</v>
      </c>
      <c r="D21" s="356">
        <v>4</v>
      </c>
      <c r="E21" s="357" t="s">
        <v>895</v>
      </c>
      <c r="F21" s="434">
        <f>IF(D21="","",VLOOKUP(B21,Data!$B$5:$L$503,11,FALSE))</f>
        <v>2435.66</v>
      </c>
      <c r="G21" s="436">
        <f t="shared" si="0"/>
        <v>9742.64</v>
      </c>
      <c r="H21" s="435" t="str">
        <f>IF(D21="","",VLOOKUP(B21,Data!$B$5:$D$503,3,FALSE))</f>
        <v>C/T</v>
      </c>
      <c r="I21" s="435" t="str">
        <f>IF(D21="","",VLOOKUP(B21,Data!$B$5:$M$503,12,FALSE))</f>
        <v>Indonesia</v>
      </c>
      <c r="J21" s="424" t="s">
        <v>904</v>
      </c>
      <c r="K21" s="434">
        <f>IF(D21="","",VLOOKUP(B21,Data!$B$5:$E$503,4,FALSE)*D21)</f>
        <v>860</v>
      </c>
      <c r="L21" s="434">
        <f>IF(D21="","",VLOOKUP(B21,Data!$B$5:$F$503,5,FALSE)*D21)</f>
        <v>776</v>
      </c>
      <c r="M21" s="433"/>
      <c r="N21" s="432"/>
      <c r="O21" s="431"/>
      <c r="P21" s="429"/>
      <c r="Q21" s="431"/>
      <c r="R21" s="431"/>
      <c r="S21" s="429"/>
      <c r="T21" s="430"/>
      <c r="U21" s="429"/>
      <c r="V21" s="428">
        <f>IF(D21="","",VLOOKUP(B21,Data!$B$5:$J$503,9,FALSE)*D21)</f>
        <v>4.74</v>
      </c>
    </row>
    <row r="22" spans="1:22" s="329" customFormat="1" ht="21.75" customHeight="1">
      <c r="A22" s="366">
        <v>3</v>
      </c>
      <c r="B22" s="364" t="s">
        <v>90</v>
      </c>
      <c r="C22" s="437" t="str">
        <f>IF(D22="","",VLOOKUP(B22,Data!$B$5:$L$503,2,FALSE))</f>
        <v>ZU14100</v>
      </c>
      <c r="D22" s="356">
        <v>3</v>
      </c>
      <c r="E22" s="365"/>
      <c r="F22" s="434">
        <f>IF(D22="","",VLOOKUP(B22,Data!$B$5:$L$503,11,FALSE))</f>
        <v>2139.33</v>
      </c>
      <c r="G22" s="436">
        <f t="shared" si="0"/>
        <v>6417.99</v>
      </c>
      <c r="H22" s="435" t="str">
        <f>IF(D22="","",VLOOKUP(B22,Data!$B$5:$D$503,3,FALSE))</f>
        <v>C/T</v>
      </c>
      <c r="I22" s="435" t="str">
        <f>IF(D22="","",VLOOKUP(B22,Data!$B$5:$M$503,12,FALSE))</f>
        <v>Indonesia</v>
      </c>
      <c r="J22" s="424" t="s">
        <v>904</v>
      </c>
      <c r="K22" s="434">
        <f>IF(D22="","",VLOOKUP(B22,Data!$B$5:$E$503,4,FALSE)*D22)</f>
        <v>645</v>
      </c>
      <c r="L22" s="434">
        <f>IF(D22="","",VLOOKUP(B22,Data!$B$5:$F$503,5,FALSE)*D22)</f>
        <v>582</v>
      </c>
      <c r="M22" s="433"/>
      <c r="N22" s="432"/>
      <c r="O22" s="431"/>
      <c r="P22" s="429"/>
      <c r="Q22" s="431"/>
      <c r="R22" s="431"/>
      <c r="S22" s="429"/>
      <c r="T22" s="430"/>
      <c r="U22" s="429"/>
      <c r="V22" s="428">
        <f>IF(D22="","",VLOOKUP(B22,Data!$B$5:$J$503,9,FALSE)*D22)</f>
        <v>3.5550000000000002</v>
      </c>
    </row>
    <row r="23" spans="1:22" s="329" customFormat="1" ht="21.75" customHeight="1">
      <c r="A23" s="366">
        <v>4</v>
      </c>
      <c r="B23" s="364" t="s">
        <v>719</v>
      </c>
      <c r="C23" s="437" t="str">
        <f>IF(D23="","",VLOOKUP(B23,Data!$B$5:$L$503,2,FALSE))</f>
        <v>VAC9560</v>
      </c>
      <c r="D23" s="356">
        <v>3</v>
      </c>
      <c r="E23" s="365" t="s">
        <v>523</v>
      </c>
      <c r="F23" s="434">
        <f>IF(D23="","",VLOOKUP(B23,Data!$B$5:$L$503,11,FALSE))</f>
        <v>2359.85</v>
      </c>
      <c r="G23" s="436">
        <f t="shared" si="0"/>
        <v>7079.5499999999993</v>
      </c>
      <c r="H23" s="435" t="str">
        <f>IF(D23="","",VLOOKUP(B23,Data!$B$5:$D$503,3,FALSE))</f>
        <v>C/T</v>
      </c>
      <c r="I23" s="435" t="str">
        <f>IF(D23="","",VLOOKUP(B23,Data!$B$5:$M$503,12,FALSE))</f>
        <v>Indonesia</v>
      </c>
      <c r="J23" s="424" t="s">
        <v>904</v>
      </c>
      <c r="K23" s="434">
        <f>IF(D23="","",VLOOKUP(B23,Data!$B$5:$E$503,4,FALSE)*D23)</f>
        <v>660</v>
      </c>
      <c r="L23" s="434">
        <f>IF(D23="","",VLOOKUP(B23,Data!$B$5:$F$503,5,FALSE)*D23)</f>
        <v>597</v>
      </c>
      <c r="M23" s="433"/>
      <c r="N23" s="432"/>
      <c r="O23" s="431"/>
      <c r="P23" s="429"/>
      <c r="Q23" s="431"/>
      <c r="R23" s="431"/>
      <c r="S23" s="429"/>
      <c r="T23" s="430"/>
      <c r="U23" s="429"/>
      <c r="V23" s="428">
        <f>IF(D23="","",VLOOKUP(B23,Data!$B$5:$J$503,9,FALSE)*D23)</f>
        <v>3.5550000000000002</v>
      </c>
    </row>
    <row r="24" spans="1:22" s="329" customFormat="1" ht="21.75" customHeight="1">
      <c r="A24" s="366">
        <v>5</v>
      </c>
      <c r="B24" s="470" t="s">
        <v>783</v>
      </c>
      <c r="C24" s="471" t="str">
        <f>IF(D24="","",VLOOKUP(B24,Data!$B$5:$L$503,2,FALSE))</f>
        <v>VAD6720</v>
      </c>
      <c r="D24" s="363">
        <v>1</v>
      </c>
      <c r="E24" s="365"/>
      <c r="F24" s="434">
        <f>IF(D24="","",VLOOKUP(B24,Data!$B$5:$L$503,11,FALSE))</f>
        <v>2784.32</v>
      </c>
      <c r="G24" s="436">
        <f t="shared" si="0"/>
        <v>2784.32</v>
      </c>
      <c r="H24" s="435" t="str">
        <f>IF(D24="","",VLOOKUP(B24,Data!$B$5:$D$503,3,FALSE))</f>
        <v>C/T</v>
      </c>
      <c r="I24" s="435" t="str">
        <f>IF(D24="","",VLOOKUP(B24,Data!$B$5:$M$503,12,FALSE))</f>
        <v>Indonesia</v>
      </c>
      <c r="J24" s="424" t="s">
        <v>904</v>
      </c>
      <c r="K24" s="434">
        <f>IF(D24="","",VLOOKUP(B24,Data!$B$5:$E$503,4,FALSE)*D24)</f>
        <v>220</v>
      </c>
      <c r="L24" s="434">
        <f>IF(D24="","",VLOOKUP(B24,Data!$B$5:$F$503,5,FALSE)*D24)</f>
        <v>194</v>
      </c>
      <c r="M24" s="433"/>
      <c r="N24" s="432"/>
      <c r="O24" s="431"/>
      <c r="P24" s="429"/>
      <c r="Q24" s="431"/>
      <c r="R24" s="431"/>
      <c r="S24" s="429"/>
      <c r="T24" s="430"/>
      <c r="U24" s="429"/>
      <c r="V24" s="428">
        <f>IF(D24="","",VLOOKUP(B24,Data!$B$5:$J$503,9,FALSE)*D24)</f>
        <v>1.1850000000000001</v>
      </c>
    </row>
    <row r="25" spans="1:22" s="329" customFormat="1" ht="21.75" customHeight="1">
      <c r="A25" s="366">
        <v>6</v>
      </c>
      <c r="B25" s="364" t="s">
        <v>784</v>
      </c>
      <c r="C25" s="437" t="str">
        <f>IF(D25="","",VLOOKUP(B25,Data!$B$5:$L$503,2,FALSE))</f>
        <v>VAD6730</v>
      </c>
      <c r="D25" s="356">
        <v>1</v>
      </c>
      <c r="E25" s="365"/>
      <c r="F25" s="434">
        <f>IF(D25="","",VLOOKUP(B25,Data!$B$5:$L$503,11,FALSE))</f>
        <v>2487.0100000000002</v>
      </c>
      <c r="G25" s="436">
        <f t="shared" si="0"/>
        <v>2487.0100000000002</v>
      </c>
      <c r="H25" s="435" t="str">
        <f>IF(D25="","",VLOOKUP(B25,Data!$B$5:$D$503,3,FALSE))</f>
        <v>C/T</v>
      </c>
      <c r="I25" s="435" t="str">
        <f>IF(D25="","",VLOOKUP(B25,Data!$B$5:$M$503,12,FALSE))</f>
        <v>Indonesia</v>
      </c>
      <c r="J25" s="424" t="s">
        <v>904</v>
      </c>
      <c r="K25" s="434">
        <f>IF(D25="","",VLOOKUP(B25,Data!$B$5:$E$503,4,FALSE)*D25)</f>
        <v>220</v>
      </c>
      <c r="L25" s="434">
        <f>IF(D25="","",VLOOKUP(B25,Data!$B$5:$F$503,5,FALSE)*D25)</f>
        <v>199</v>
      </c>
      <c r="M25" s="433"/>
      <c r="N25" s="432"/>
      <c r="O25" s="431"/>
      <c r="P25" s="429"/>
      <c r="Q25" s="431"/>
      <c r="R25" s="431"/>
      <c r="S25" s="429"/>
      <c r="T25" s="430"/>
      <c r="U25" s="429"/>
      <c r="V25" s="428">
        <f>IF(D25="","",VLOOKUP(B25,Data!$B$5:$J$503,9,FALSE)*D25)</f>
        <v>1.1850000000000001</v>
      </c>
    </row>
    <row r="26" spans="1:22" s="329" customFormat="1" ht="21.75" customHeight="1">
      <c r="A26" s="366">
        <v>7</v>
      </c>
      <c r="B26" s="364" t="s">
        <v>720</v>
      </c>
      <c r="C26" s="427" t="str">
        <f>IF(D26="","",VLOOKUP(B26,Data!$B$5:$L$503,2,FALSE))</f>
        <v>VAC9570</v>
      </c>
      <c r="D26" s="356">
        <v>8</v>
      </c>
      <c r="E26" s="274"/>
      <c r="F26" s="423">
        <f>IF(D26="","",VLOOKUP(B26,Data!$B$5:$L$503,11,FALSE))</f>
        <v>2540.94</v>
      </c>
      <c r="G26" s="426">
        <f t="shared" si="0"/>
        <v>20327.52</v>
      </c>
      <c r="H26" s="425" t="str">
        <f>IF(D26="","",VLOOKUP(B26,Data!$B$5:$D$503,3,FALSE))</f>
        <v>C/T</v>
      </c>
      <c r="I26" s="425" t="str">
        <f>IF(D26="","",VLOOKUP(B26,Data!$B$5:$M$503,12,FALSE))</f>
        <v>Indonesia</v>
      </c>
      <c r="J26" s="424" t="s">
        <v>904</v>
      </c>
      <c r="K26" s="423">
        <f>IF(D26="","",VLOOKUP(B26,Data!$B$5:$E$503,4,FALSE)*D26)</f>
        <v>2136</v>
      </c>
      <c r="L26" s="423">
        <f>IF(D26="","",VLOOKUP(B26,Data!$B$5:$F$503,5,FALSE)*D26)</f>
        <v>1936</v>
      </c>
      <c r="M26" s="422"/>
      <c r="N26" s="421"/>
      <c r="O26" s="420"/>
      <c r="P26" s="418"/>
      <c r="Q26" s="420"/>
      <c r="R26" s="420"/>
      <c r="S26" s="418"/>
      <c r="T26" s="419"/>
      <c r="U26" s="418"/>
      <c r="V26" s="417">
        <f>IF(D26="","",VLOOKUP(B26,Data!$B$5:$J$503,9,FALSE)*D26)</f>
        <v>11.904</v>
      </c>
    </row>
    <row r="27" spans="1:22" s="329" customFormat="1" ht="23">
      <c r="A27" s="347"/>
      <c r="B27" s="380"/>
      <c r="C27" s="332"/>
      <c r="D27" s="346"/>
      <c r="E27" s="345"/>
      <c r="F27" s="416"/>
      <c r="G27" s="416"/>
      <c r="H27" s="416"/>
      <c r="I27" s="330"/>
      <c r="J27" s="330"/>
      <c r="K27" s="416"/>
      <c r="L27" s="416"/>
      <c r="M27" s="416"/>
      <c r="N27" s="415"/>
      <c r="O27" s="414"/>
      <c r="P27" s="412"/>
      <c r="Q27" s="414"/>
      <c r="R27" s="414"/>
      <c r="S27" s="412"/>
      <c r="T27" s="413"/>
      <c r="U27" s="412"/>
      <c r="V27" s="411"/>
    </row>
    <row r="28" spans="1:22" s="329" customFormat="1" ht="17.5">
      <c r="A28" s="330"/>
      <c r="B28" s="331"/>
      <c r="C28" s="332"/>
      <c r="D28" s="352">
        <f>SUM(D18:D26)</f>
        <v>21</v>
      </c>
      <c r="E28" s="333"/>
      <c r="F28" s="410"/>
      <c r="G28" s="410">
        <f>SUM(G18:G26)</f>
        <v>51326.039999999994</v>
      </c>
      <c r="H28" s="330"/>
      <c r="I28" s="330"/>
      <c r="J28" s="330"/>
      <c r="K28" s="410">
        <f>SUM(K18:K26)</f>
        <v>4961</v>
      </c>
      <c r="L28" s="410">
        <f>SUM(L18:M26)</f>
        <v>4483</v>
      </c>
      <c r="M28" s="410">
        <f>SUM(M16:M27)</f>
        <v>0</v>
      </c>
      <c r="N28" s="410">
        <f>SUM(N18:N26)</f>
        <v>0</v>
      </c>
      <c r="O28" s="410">
        <f>SUM(O16:O27)</f>
        <v>0</v>
      </c>
      <c r="P28" s="410"/>
      <c r="Q28" s="410"/>
      <c r="R28" s="410"/>
      <c r="S28" s="410"/>
      <c r="T28" s="410">
        <f>SUM(T18:T26)</f>
        <v>0</v>
      </c>
      <c r="U28" s="410">
        <f>SUM(U16:U27)</f>
        <v>0</v>
      </c>
      <c r="V28" s="409">
        <f>SUM(V18:V26)</f>
        <v>27.309000000000001</v>
      </c>
    </row>
    <row r="29" spans="1:22">
      <c r="A29" s="344"/>
      <c r="B29" s="289"/>
      <c r="C29" s="290"/>
      <c r="D29" s="335"/>
      <c r="E29" s="301"/>
      <c r="F29" s="408" t="s">
        <v>791</v>
      </c>
      <c r="G29" s="406"/>
      <c r="H29" s="334"/>
      <c r="I29" s="334"/>
      <c r="J29" s="334"/>
      <c r="K29" s="407"/>
      <c r="L29" s="406"/>
      <c r="M29" s="303"/>
      <c r="N29" s="302"/>
      <c r="O29" s="302"/>
      <c r="P29" s="302"/>
      <c r="Q29" s="302"/>
      <c r="R29" s="302"/>
      <c r="S29" s="302"/>
      <c r="T29" s="303"/>
      <c r="U29" s="303"/>
      <c r="V29" s="405"/>
    </row>
    <row r="30" spans="1:22" ht="13">
      <c r="A30" s="282" t="s">
        <v>519</v>
      </c>
      <c r="B30" s="283"/>
      <c r="C30" s="336"/>
      <c r="D30" s="337" t="s">
        <v>524</v>
      </c>
      <c r="E30" s="296"/>
      <c r="F30" s="404" t="s">
        <v>81</v>
      </c>
      <c r="G30" s="403"/>
      <c r="H30" s="312" t="s">
        <v>82</v>
      </c>
      <c r="I30" s="338"/>
      <c r="J30" s="402" t="s">
        <v>83</v>
      </c>
      <c r="K30" s="402"/>
      <c r="L30" s="608" t="s">
        <v>84</v>
      </c>
      <c r="M30" s="609"/>
      <c r="N30" s="609"/>
      <c r="O30" s="609"/>
      <c r="P30" s="609"/>
      <c r="Q30" s="609"/>
      <c r="R30" s="609"/>
      <c r="S30" s="609"/>
      <c r="T30" s="609"/>
      <c r="U30" s="609"/>
      <c r="V30" s="610"/>
    </row>
    <row r="31" spans="1:22" ht="13">
      <c r="A31" s="289" t="s">
        <v>520</v>
      </c>
      <c r="C31" s="298"/>
      <c r="D31" s="277" t="s">
        <v>86</v>
      </c>
      <c r="F31" s="401"/>
      <c r="G31" s="400"/>
      <c r="H31" s="289" t="s">
        <v>87</v>
      </c>
      <c r="I31" s="339"/>
      <c r="J31" s="393" t="s">
        <v>88</v>
      </c>
      <c r="K31" s="393"/>
      <c r="L31" s="397"/>
      <c r="V31" s="396"/>
    </row>
    <row r="32" spans="1:22">
      <c r="A32" s="289" t="s">
        <v>521</v>
      </c>
      <c r="C32" s="290"/>
      <c r="F32" s="621"/>
      <c r="G32" s="622"/>
      <c r="H32" s="289"/>
      <c r="I32" s="339"/>
      <c r="J32" s="393" t="s">
        <v>92</v>
      </c>
      <c r="K32" s="393"/>
      <c r="L32" s="397"/>
      <c r="V32" s="396"/>
    </row>
    <row r="33" spans="1:22">
      <c r="A33" s="301"/>
      <c r="B33" s="302"/>
      <c r="C33" s="340"/>
      <c r="D33" s="277" t="s">
        <v>93</v>
      </c>
      <c r="F33" s="401"/>
      <c r="G33" s="400"/>
      <c r="H33" s="289" t="s">
        <v>94</v>
      </c>
      <c r="I33" s="339"/>
      <c r="J33" s="393"/>
      <c r="K33" s="393"/>
      <c r="L33" s="397"/>
      <c r="V33" s="396"/>
    </row>
    <row r="34" spans="1:22" ht="13">
      <c r="A34" s="282" t="s">
        <v>95</v>
      </c>
      <c r="B34" s="296"/>
      <c r="C34" s="284"/>
      <c r="D34" s="277" t="s">
        <v>96</v>
      </c>
      <c r="F34" s="399" t="s">
        <v>97</v>
      </c>
      <c r="G34" s="398"/>
      <c r="H34" s="289" t="s">
        <v>87</v>
      </c>
      <c r="I34" s="339"/>
      <c r="J34" s="393" t="s">
        <v>98</v>
      </c>
      <c r="K34" s="393"/>
      <c r="L34" s="397"/>
      <c r="V34" s="396"/>
    </row>
    <row r="35" spans="1:22" ht="13">
      <c r="A35" s="289" t="s">
        <v>533</v>
      </c>
      <c r="C35" s="290"/>
      <c r="D35" s="277" t="s">
        <v>99</v>
      </c>
      <c r="F35" s="395"/>
      <c r="G35" s="394"/>
      <c r="H35" s="289" t="s">
        <v>100</v>
      </c>
      <c r="I35" s="339"/>
      <c r="J35" s="393" t="s">
        <v>522</v>
      </c>
      <c r="K35" s="393"/>
      <c r="L35" s="613" t="s">
        <v>102</v>
      </c>
      <c r="M35" s="614"/>
      <c r="N35" s="614"/>
      <c r="O35" s="614"/>
      <c r="P35" s="614"/>
      <c r="Q35" s="614"/>
      <c r="R35" s="614"/>
      <c r="S35" s="614"/>
      <c r="T35" s="614"/>
      <c r="U35" s="614"/>
      <c r="V35" s="623"/>
    </row>
    <row r="36" spans="1:22">
      <c r="A36" s="301"/>
      <c r="B36" s="302"/>
      <c r="C36" s="303"/>
      <c r="D36" s="341"/>
      <c r="E36" s="302"/>
      <c r="F36" s="625" t="s">
        <v>910</v>
      </c>
      <c r="G36" s="626"/>
      <c r="H36" s="625" t="s">
        <v>909</v>
      </c>
      <c r="I36" s="626"/>
      <c r="J36" s="392" t="s">
        <v>103</v>
      </c>
      <c r="K36" s="392"/>
      <c r="L36" s="618" t="s">
        <v>104</v>
      </c>
      <c r="M36" s="619"/>
      <c r="N36" s="619"/>
      <c r="O36" s="619"/>
      <c r="P36" s="619"/>
      <c r="Q36" s="619"/>
      <c r="R36" s="619"/>
      <c r="S36" s="619"/>
      <c r="T36" s="619"/>
      <c r="U36" s="619"/>
      <c r="V36" s="624"/>
    </row>
    <row r="42" spans="1:22" ht="18.75" customHeight="1">
      <c r="A42" s="386" t="s">
        <v>883</v>
      </c>
      <c r="B42" s="382"/>
      <c r="C42" s="386" t="s">
        <v>571</v>
      </c>
      <c r="D42" s="389"/>
      <c r="E42" s="389"/>
      <c r="F42" s="388"/>
      <c r="G42" s="386" t="s">
        <v>877</v>
      </c>
      <c r="H42" s="382"/>
      <c r="I42" s="386" t="s">
        <v>571</v>
      </c>
    </row>
    <row r="43" spans="1:22" ht="20">
      <c r="A43" s="386" t="s">
        <v>884</v>
      </c>
      <c r="B43" s="382"/>
      <c r="C43" s="386" t="s">
        <v>888</v>
      </c>
      <c r="D43" s="389"/>
      <c r="E43" s="389"/>
      <c r="F43" s="388"/>
      <c r="G43" s="390" t="s">
        <v>878</v>
      </c>
      <c r="H43" s="391"/>
      <c r="I43" s="390" t="s">
        <v>888</v>
      </c>
    </row>
    <row r="44" spans="1:22" ht="20">
      <c r="A44" s="386" t="s">
        <v>885</v>
      </c>
      <c r="B44" s="382"/>
      <c r="C44" s="386" t="s">
        <v>571</v>
      </c>
      <c r="D44" s="389"/>
      <c r="E44" s="389"/>
      <c r="F44" s="388"/>
      <c r="G44" s="386" t="s">
        <v>879</v>
      </c>
      <c r="H44" s="382"/>
      <c r="I44" s="386" t="s">
        <v>571</v>
      </c>
    </row>
    <row r="45" spans="1:22" ht="20">
      <c r="A45" s="386" t="s">
        <v>886</v>
      </c>
      <c r="B45" s="382"/>
      <c r="C45" s="386" t="s">
        <v>571</v>
      </c>
      <c r="D45" s="389"/>
      <c r="E45" s="389"/>
      <c r="F45" s="388"/>
      <c r="G45" s="386" t="s">
        <v>880</v>
      </c>
      <c r="H45" s="382"/>
      <c r="I45" s="386" t="s">
        <v>571</v>
      </c>
    </row>
    <row r="46" spans="1:22" ht="20">
      <c r="A46" s="386" t="s">
        <v>887</v>
      </c>
      <c r="B46" s="382"/>
      <c r="C46" s="386" t="s">
        <v>571</v>
      </c>
      <c r="D46" s="389"/>
      <c r="E46" s="389"/>
      <c r="F46" s="388"/>
      <c r="G46" s="386" t="s">
        <v>882</v>
      </c>
      <c r="H46" s="382"/>
      <c r="I46" s="386" t="s">
        <v>571</v>
      </c>
    </row>
    <row r="47" spans="1:22" ht="20">
      <c r="A47" s="383"/>
      <c r="B47" s="383"/>
      <c r="C47" s="383"/>
      <c r="D47" s="383"/>
      <c r="E47" s="383"/>
      <c r="F47" s="387"/>
      <c r="G47" s="386" t="s">
        <v>881</v>
      </c>
      <c r="H47" s="382"/>
      <c r="I47" s="386" t="s">
        <v>571</v>
      </c>
    </row>
    <row r="48" spans="1:22" ht="17.5">
      <c r="A48" s="385"/>
      <c r="B48" s="383"/>
      <c r="C48" s="383"/>
      <c r="D48" s="383"/>
      <c r="E48" s="383"/>
      <c r="F48" s="383"/>
      <c r="G48" s="384"/>
      <c r="H48" s="384"/>
      <c r="I48" s="383"/>
    </row>
  </sheetData>
  <mergeCells count="6">
    <mergeCell ref="L30:V30"/>
    <mergeCell ref="F32:G32"/>
    <mergeCell ref="L35:V35"/>
    <mergeCell ref="F36:G36"/>
    <mergeCell ref="H36:I36"/>
    <mergeCell ref="L36:V36"/>
  </mergeCells>
  <printOptions horizontalCentered="1"/>
  <pageMargins left="0.15748031496062992" right="0" top="0.15748031496062992" bottom="0" header="0.55118110236220474" footer="0.19685039370078741"/>
  <pageSetup paperSize="9" scale="69" firstPageNumber="4294963191" orientation="landscape" horizontalDpi="4294967295" verticalDpi="4294967295" r:id="rId1"/>
  <headerFooter alignWithMargins="0">
    <oddHeader>&amp;R&amp;"Calibri"&amp;10&amp;K000000 Confidential&amp;1#_x000D_</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V47"/>
  <sheetViews>
    <sheetView topLeftCell="A16" zoomScale="70" zoomScaleNormal="70" zoomScaleSheetLayoutView="75" workbookViewId="0">
      <selection activeCell="A19" sqref="A19:A22"/>
    </sheetView>
  </sheetViews>
  <sheetFormatPr defaultColWidth="9.1796875" defaultRowHeight="12.5"/>
  <cols>
    <col min="1" max="1" width="8.81640625" style="276" customWidth="1"/>
    <col min="2" max="2" width="34.1796875" style="276" customWidth="1"/>
    <col min="3" max="3" width="16.453125" style="276" bestFit="1" customWidth="1"/>
    <col min="4" max="4" width="9.453125" style="277" customWidth="1"/>
    <col min="5" max="5" width="12.453125" style="276" customWidth="1"/>
    <col min="6" max="7" width="16.1796875" style="382" customWidth="1"/>
    <col min="8" max="8" width="7.453125" style="276" customWidth="1"/>
    <col min="9" max="9" width="14.1796875" style="276" customWidth="1"/>
    <col min="10" max="10" width="11.1796875" style="276" customWidth="1"/>
    <col min="11" max="11" width="15.81640625" style="382" customWidth="1"/>
    <col min="12" max="12" width="14.81640625" style="382" customWidth="1"/>
    <col min="13" max="13" width="0.1796875" style="276" customWidth="1"/>
    <col min="14" max="14" width="2.6328125" style="276" customWidth="1"/>
    <col min="15" max="20" width="1.81640625" style="276" customWidth="1"/>
    <col min="21" max="21" width="9.1796875" style="276" customWidth="1"/>
    <col min="22" max="22" width="11.81640625" style="381" customWidth="1"/>
    <col min="23" max="23" width="21.54296875" style="276" bestFit="1" customWidth="1"/>
    <col min="24" max="24" width="18.81640625" style="276" bestFit="1" customWidth="1"/>
    <col min="25" max="25" width="9.1796875" style="276"/>
    <col min="26" max="27" width="9.1796875" style="276" customWidth="1"/>
    <col min="28" max="16384" width="9.1796875" style="276"/>
  </cols>
  <sheetData>
    <row r="1" spans="1:22">
      <c r="A1" s="275"/>
      <c r="B1" s="275"/>
    </row>
    <row r="2" spans="1:22" ht="14">
      <c r="N2" s="351"/>
      <c r="O2" s="351"/>
      <c r="P2" s="351"/>
      <c r="Q2" s="351"/>
    </row>
    <row r="3" spans="1:22" ht="20">
      <c r="A3" s="278" t="s">
        <v>40</v>
      </c>
      <c r="B3" s="278"/>
      <c r="C3" s="278"/>
      <c r="D3" s="279"/>
      <c r="E3" s="278"/>
      <c r="F3" s="462"/>
      <c r="G3" s="462"/>
      <c r="H3" s="278"/>
      <c r="I3" s="278"/>
      <c r="J3" s="278"/>
      <c r="K3" s="462"/>
      <c r="L3" s="462"/>
      <c r="M3" s="278"/>
      <c r="N3" s="278"/>
      <c r="O3" s="278"/>
      <c r="P3" s="278"/>
      <c r="Q3" s="278"/>
      <c r="R3" s="278"/>
      <c r="S3" s="278"/>
      <c r="T3" s="278"/>
      <c r="U3" s="278"/>
      <c r="V3" s="461"/>
    </row>
    <row r="4" spans="1:22" ht="3.75" customHeight="1"/>
    <row r="5" spans="1:22">
      <c r="A5" s="276" t="s">
        <v>497</v>
      </c>
      <c r="H5" s="280" t="s">
        <v>42</v>
      </c>
      <c r="I5" s="281">
        <f ca="1">TODAY()</f>
        <v>44824</v>
      </c>
      <c r="J5" s="281"/>
      <c r="K5" s="460"/>
      <c r="L5" s="459"/>
      <c r="M5" s="280"/>
      <c r="N5" s="280"/>
      <c r="O5" s="280"/>
      <c r="P5" s="280"/>
      <c r="Q5" s="280"/>
      <c r="R5" s="280"/>
      <c r="S5" s="280"/>
      <c r="T5" s="280"/>
      <c r="U5" s="280"/>
    </row>
    <row r="6" spans="1:22" ht="13">
      <c r="A6" s="282" t="s">
        <v>43</v>
      </c>
      <c r="B6" s="283"/>
      <c r="C6" s="284"/>
      <c r="D6" s="285"/>
      <c r="E6" s="283"/>
      <c r="F6" s="404" t="s">
        <v>44</v>
      </c>
      <c r="G6" s="458"/>
      <c r="H6" s="286" t="s">
        <v>45</v>
      </c>
      <c r="I6" s="287"/>
      <c r="J6" s="288"/>
      <c r="K6" s="404" t="s">
        <v>46</v>
      </c>
      <c r="L6" s="458"/>
      <c r="M6" s="288"/>
      <c r="N6" s="288"/>
      <c r="O6" s="282"/>
      <c r="P6" s="288"/>
      <c r="Q6" s="288"/>
      <c r="R6" s="288"/>
      <c r="S6" s="288"/>
      <c r="T6" s="283"/>
      <c r="U6" s="283"/>
      <c r="V6" s="457"/>
    </row>
    <row r="7" spans="1:22" ht="13">
      <c r="A7" s="289" t="s">
        <v>527</v>
      </c>
      <c r="C7" s="290"/>
      <c r="D7" s="291" t="s">
        <v>47</v>
      </c>
      <c r="E7" s="292"/>
      <c r="F7" s="456" t="s">
        <v>48</v>
      </c>
      <c r="G7" s="455"/>
      <c r="H7" s="293" t="s">
        <v>49</v>
      </c>
      <c r="I7" s="294"/>
      <c r="J7" s="292"/>
      <c r="K7" s="456" t="s">
        <v>50</v>
      </c>
      <c r="L7" s="455"/>
      <c r="M7" s="292"/>
      <c r="N7" s="292"/>
      <c r="O7" s="293" t="s">
        <v>51</v>
      </c>
      <c r="P7" s="292"/>
      <c r="Q7" s="292"/>
      <c r="R7" s="292"/>
      <c r="S7" s="292"/>
      <c r="T7" s="292"/>
      <c r="U7" s="292"/>
      <c r="V7" s="454"/>
    </row>
    <row r="8" spans="1:22">
      <c r="A8" s="289" t="s">
        <v>528</v>
      </c>
      <c r="C8" s="290"/>
      <c r="D8" s="295"/>
      <c r="F8" s="397"/>
      <c r="G8" s="452"/>
      <c r="H8" s="289"/>
      <c r="J8" s="284"/>
      <c r="K8" s="397"/>
      <c r="L8" s="402"/>
      <c r="N8" s="284"/>
      <c r="T8" s="296"/>
      <c r="U8" s="296"/>
      <c r="V8" s="453"/>
    </row>
    <row r="9" spans="1:22">
      <c r="A9" s="289" t="s">
        <v>529</v>
      </c>
      <c r="C9" s="290"/>
      <c r="D9" s="295" t="s">
        <v>52</v>
      </c>
      <c r="F9" s="397" t="s">
        <v>53</v>
      </c>
      <c r="G9" s="452"/>
      <c r="H9" s="289" t="s">
        <v>54</v>
      </c>
      <c r="J9" s="290"/>
      <c r="K9" s="397" t="s">
        <v>55</v>
      </c>
      <c r="L9" s="393"/>
      <c r="N9" s="290"/>
      <c r="O9" s="276" t="s">
        <v>56</v>
      </c>
      <c r="V9" s="396"/>
    </row>
    <row r="10" spans="1:22" ht="13">
      <c r="A10" s="289" t="s">
        <v>530</v>
      </c>
      <c r="C10" s="350" t="s">
        <v>531</v>
      </c>
      <c r="D10" s="295" t="s">
        <v>57</v>
      </c>
      <c r="F10" s="397"/>
      <c r="G10" s="452"/>
      <c r="H10" s="472"/>
      <c r="I10" s="473"/>
      <c r="J10" s="297"/>
      <c r="K10" s="397"/>
      <c r="L10" s="393"/>
      <c r="N10" s="290"/>
      <c r="V10" s="396"/>
    </row>
    <row r="11" spans="1:22" ht="13">
      <c r="A11" s="289"/>
      <c r="C11" s="290"/>
      <c r="D11" s="299"/>
      <c r="E11" s="300"/>
      <c r="F11" s="397" t="s">
        <v>58</v>
      </c>
      <c r="G11" s="452"/>
      <c r="H11" s="289" t="s">
        <v>59</v>
      </c>
      <c r="J11" s="290"/>
      <c r="K11" s="397" t="s">
        <v>498</v>
      </c>
      <c r="L11" s="393"/>
      <c r="N11" s="290"/>
      <c r="O11" s="276" t="s">
        <v>61</v>
      </c>
      <c r="V11" s="396"/>
    </row>
    <row r="12" spans="1:22">
      <c r="A12" s="301" t="s">
        <v>62</v>
      </c>
      <c r="C12" s="290"/>
      <c r="D12" s="295" t="s">
        <v>63</v>
      </c>
      <c r="F12" s="397"/>
      <c r="G12" s="452"/>
      <c r="H12" s="289"/>
      <c r="J12" s="290"/>
      <c r="K12" s="397"/>
      <c r="L12" s="393"/>
      <c r="N12" s="290"/>
      <c r="V12" s="396"/>
    </row>
    <row r="13" spans="1:22">
      <c r="A13" s="301"/>
      <c r="B13" s="302"/>
      <c r="C13" s="303"/>
      <c r="D13" s="295" t="s">
        <v>64</v>
      </c>
      <c r="F13" s="451"/>
      <c r="G13" s="406"/>
      <c r="H13" s="301"/>
      <c r="I13" s="302"/>
      <c r="J13" s="303"/>
      <c r="K13" s="451"/>
      <c r="L13" s="392"/>
      <c r="M13" s="302"/>
      <c r="N13" s="303"/>
      <c r="O13" s="302"/>
      <c r="P13" s="302"/>
      <c r="Q13" s="302"/>
      <c r="R13" s="302"/>
      <c r="S13" s="302"/>
      <c r="T13" s="302"/>
      <c r="U13" s="302"/>
      <c r="V13" s="405"/>
    </row>
    <row r="14" spans="1:22">
      <c r="A14" s="304" t="s">
        <v>499</v>
      </c>
      <c r="B14" s="305" t="s">
        <v>500</v>
      </c>
      <c r="C14" s="305"/>
      <c r="D14" s="306" t="s">
        <v>501</v>
      </c>
      <c r="E14" s="307" t="s">
        <v>502</v>
      </c>
      <c r="F14" s="450" t="s">
        <v>503</v>
      </c>
      <c r="G14" s="450" t="s">
        <v>70</v>
      </c>
      <c r="H14" s="308" t="s">
        <v>504</v>
      </c>
      <c r="I14" s="308" t="s">
        <v>505</v>
      </c>
      <c r="J14" s="309" t="s">
        <v>506</v>
      </c>
      <c r="K14" s="449" t="s">
        <v>507</v>
      </c>
      <c r="L14" s="449" t="s">
        <v>508</v>
      </c>
      <c r="M14" s="310"/>
      <c r="N14" s="310" t="s">
        <v>509</v>
      </c>
      <c r="O14" s="304"/>
      <c r="P14" s="304"/>
      <c r="Q14" s="304"/>
      <c r="R14" s="304"/>
      <c r="S14" s="304"/>
      <c r="T14" s="304"/>
      <c r="U14" s="304"/>
      <c r="V14" s="448" t="s">
        <v>510</v>
      </c>
    </row>
    <row r="15" spans="1:22">
      <c r="A15" s="311"/>
      <c r="B15" s="312"/>
      <c r="C15" s="284"/>
      <c r="D15" s="313" t="s">
        <v>511</v>
      </c>
      <c r="E15" s="314" t="s">
        <v>514</v>
      </c>
      <c r="F15" s="447" t="s">
        <v>515</v>
      </c>
      <c r="G15" s="447" t="s">
        <v>515</v>
      </c>
      <c r="H15" s="307"/>
      <c r="I15" s="307"/>
      <c r="J15" s="307"/>
      <c r="K15" s="447" t="s">
        <v>516</v>
      </c>
      <c r="L15" s="446" t="s">
        <v>516</v>
      </c>
      <c r="M15" s="315"/>
      <c r="N15" s="316" t="s">
        <v>517</v>
      </c>
      <c r="O15" s="317"/>
      <c r="P15" s="317"/>
      <c r="Q15" s="317"/>
      <c r="R15" s="317"/>
      <c r="S15" s="317"/>
      <c r="T15" s="318"/>
      <c r="U15" s="318"/>
      <c r="V15" s="445" t="s">
        <v>74</v>
      </c>
    </row>
    <row r="16" spans="1:22" ht="18.649999999999999" customHeight="1">
      <c r="A16" s="319"/>
      <c r="B16" s="320" t="s">
        <v>532</v>
      </c>
      <c r="C16" s="321"/>
      <c r="D16" s="322"/>
      <c r="E16" s="319"/>
      <c r="F16" s="442"/>
      <c r="G16" s="442"/>
      <c r="H16" s="319"/>
      <c r="I16" s="319"/>
      <c r="J16" s="319"/>
      <c r="K16" s="442"/>
      <c r="L16" s="444"/>
      <c r="M16" s="323"/>
      <c r="N16" s="324"/>
      <c r="O16" s="324"/>
      <c r="P16" s="324"/>
      <c r="Q16" s="324"/>
      <c r="R16" s="324"/>
      <c r="S16" s="324"/>
      <c r="T16" s="323"/>
      <c r="U16" s="323"/>
      <c r="V16" s="443"/>
    </row>
    <row r="17" spans="1:22" ht="11.75" customHeight="1">
      <c r="A17" s="319"/>
      <c r="B17" s="325"/>
      <c r="C17" s="324"/>
      <c r="D17" s="322"/>
      <c r="E17" s="319"/>
      <c r="F17" s="442"/>
      <c r="G17" s="442"/>
      <c r="H17" s="326"/>
      <c r="I17" s="326"/>
      <c r="J17" s="326"/>
      <c r="K17" s="441"/>
      <c r="L17" s="440"/>
      <c r="M17" s="327"/>
      <c r="N17" s="328"/>
      <c r="O17" s="328"/>
      <c r="P17" s="328"/>
      <c r="Q17" s="328"/>
      <c r="R17" s="328"/>
      <c r="S17" s="328"/>
      <c r="T17" s="327"/>
      <c r="U17" s="327"/>
      <c r="V17" s="439"/>
    </row>
    <row r="18" spans="1:22" s="329" customFormat="1" ht="21.75" customHeight="1">
      <c r="A18" s="366"/>
      <c r="B18" s="250" t="s">
        <v>905</v>
      </c>
      <c r="C18" s="427" t="str">
        <f>IF(D18="","",VLOOKUP(B18,Data!$B$5:$L$503,2,FALSE))</f>
        <v/>
      </c>
      <c r="D18" s="348"/>
      <c r="E18" s="365"/>
      <c r="F18" s="423" t="str">
        <f>IF(D18="","",VLOOKUP(B18,Data!$B$5:$L$503,11,FALSE))</f>
        <v/>
      </c>
      <c r="G18" s="426" t="str">
        <f t="shared" ref="G18:G25" si="0">IF(D18&gt;0,D18*F18,"-")</f>
        <v>-</v>
      </c>
      <c r="H18" s="425" t="str">
        <f>IF(D18="","",VLOOKUP(B18,Data!$B$5:$D$503,3,FALSE))</f>
        <v/>
      </c>
      <c r="I18" s="425" t="str">
        <f>IF(D18="","",VLOOKUP(B18,Data!$B$5:$M$503,12,FALSE))</f>
        <v/>
      </c>
      <c r="J18" s="438"/>
      <c r="K18" s="423" t="str">
        <f>IF(D18="","",VLOOKUP(B18,Data!$B$5:$E$503,4,FALSE)*D18)</f>
        <v/>
      </c>
      <c r="L18" s="423" t="str">
        <f>IF(D18="","",VLOOKUP(B18,Data!$B$5:$F$503,5,FALSE)*D18)</f>
        <v/>
      </c>
      <c r="M18" s="422"/>
      <c r="N18" s="421"/>
      <c r="O18" s="420"/>
      <c r="P18" s="418"/>
      <c r="Q18" s="420"/>
      <c r="R18" s="420"/>
      <c r="S18" s="418"/>
      <c r="T18" s="419"/>
      <c r="U18" s="418"/>
      <c r="V18" s="417" t="str">
        <f>IF(D18="","",VLOOKUP(B18,Data!$B$5:$J$503,9,FALSE)*D18)</f>
        <v/>
      </c>
    </row>
    <row r="19" spans="1:22" s="329" customFormat="1" ht="21.75" customHeight="1">
      <c r="A19" s="366">
        <v>1</v>
      </c>
      <c r="B19" s="364" t="s">
        <v>783</v>
      </c>
      <c r="C19" s="437" t="str">
        <f>IF(D19="","",VLOOKUP(B19,Data!$B$5:$L$503,2,FALSE))</f>
        <v>VAD6720</v>
      </c>
      <c r="D19" s="363">
        <v>1</v>
      </c>
      <c r="E19" s="357" t="s">
        <v>518</v>
      </c>
      <c r="F19" s="434">
        <f>IF(D19="","",VLOOKUP(B19,Data!$B$5:$L$503,11,FALSE))</f>
        <v>2784.32</v>
      </c>
      <c r="G19" s="436">
        <f t="shared" si="0"/>
        <v>2784.32</v>
      </c>
      <c r="H19" s="435" t="str">
        <f>IF(D19="","",VLOOKUP(B19,Data!$B$5:$D$503,3,FALSE))</f>
        <v>C/T</v>
      </c>
      <c r="I19" s="435" t="str">
        <f>IF(D19="","",VLOOKUP(B19,Data!$B$5:$M$503,12,FALSE))</f>
        <v>Indonesia</v>
      </c>
      <c r="J19" s="424" t="s">
        <v>904</v>
      </c>
      <c r="K19" s="434">
        <f>IF(D19="","",VLOOKUP(B19,Data!$B$5:$E$503,4,FALSE)*D19)</f>
        <v>220</v>
      </c>
      <c r="L19" s="434">
        <f>IF(D19="","",VLOOKUP(B19,Data!$B$5:$F$503,5,FALSE)*D19)</f>
        <v>194</v>
      </c>
      <c r="M19" s="433"/>
      <c r="N19" s="432"/>
      <c r="O19" s="431"/>
      <c r="P19" s="429"/>
      <c r="Q19" s="431"/>
      <c r="R19" s="431"/>
      <c r="S19" s="429"/>
      <c r="T19" s="430"/>
      <c r="U19" s="429"/>
      <c r="V19" s="428">
        <f>IF(D19="","",VLOOKUP(B19,Data!$B$5:$J$503,9,FALSE)*D19)</f>
        <v>1.1850000000000001</v>
      </c>
    </row>
    <row r="20" spans="1:22" s="329" customFormat="1" ht="21" customHeight="1">
      <c r="A20" s="349"/>
      <c r="B20" s="250" t="s">
        <v>912</v>
      </c>
      <c r="C20" s="427" t="str">
        <f>IF(D20="","",VLOOKUP(B20,Data!$B$5:$L$503,2,FALSE))</f>
        <v/>
      </c>
      <c r="D20" s="348"/>
      <c r="E20" s="357"/>
      <c r="F20" s="423" t="str">
        <f>IF(D20="","",VLOOKUP(B20,Data!$B$5:$L$503,11,FALSE))</f>
        <v/>
      </c>
      <c r="G20" s="426" t="str">
        <f t="shared" si="0"/>
        <v>-</v>
      </c>
      <c r="H20" s="425" t="str">
        <f>IF(D20="","",VLOOKUP(B20,Data!$B$5:$D$503,3,FALSE))</f>
        <v/>
      </c>
      <c r="I20" s="425" t="str">
        <f>IF(D20="","",VLOOKUP(B20,Data!$B$5:$M$503,12,FALSE))</f>
        <v/>
      </c>
      <c r="J20" s="438"/>
      <c r="K20" s="423" t="str">
        <f>IF(D20="","",VLOOKUP(B20,Data!$B$5:$E$503,4,FALSE)*D20)</f>
        <v/>
      </c>
      <c r="L20" s="423" t="str">
        <f>IF(D20="","",VLOOKUP(B20,Data!$B$5:$F$503,5,FALSE)*D20)</f>
        <v/>
      </c>
      <c r="M20" s="422"/>
      <c r="N20" s="421"/>
      <c r="O20" s="420"/>
      <c r="P20" s="418"/>
      <c r="Q20" s="420"/>
      <c r="R20" s="420"/>
      <c r="S20" s="418"/>
      <c r="T20" s="419"/>
      <c r="U20" s="418"/>
      <c r="V20" s="417" t="str">
        <f>IF(D20="","",VLOOKUP(B20,Data!$B$5:$J$503,9,FALSE)*D20)</f>
        <v/>
      </c>
    </row>
    <row r="21" spans="1:22" s="329" customFormat="1" ht="21.75" customHeight="1">
      <c r="A21" s="366">
        <v>2</v>
      </c>
      <c r="B21" s="364" t="s">
        <v>289</v>
      </c>
      <c r="C21" s="437" t="str">
        <f>IF(D21="","",VLOOKUP(B21,Data!$B$5:$L$503,2,FALSE))</f>
        <v>WW86950</v>
      </c>
      <c r="D21" s="356">
        <v>21</v>
      </c>
      <c r="E21" s="357" t="s">
        <v>895</v>
      </c>
      <c r="F21" s="434">
        <f>IF(D21="","",VLOOKUP(B21,Data!$B$5:$L$503,11,FALSE))</f>
        <v>2010.68</v>
      </c>
      <c r="G21" s="436">
        <f t="shared" si="0"/>
        <v>42224.28</v>
      </c>
      <c r="H21" s="435" t="str">
        <f>IF(D21="","",VLOOKUP(B21,Data!$B$5:$D$503,3,FALSE))</f>
        <v>C/T</v>
      </c>
      <c r="I21" s="435" t="str">
        <f>IF(D21="","",VLOOKUP(B21,Data!$B$5:$M$503,12,FALSE))</f>
        <v>Indonesia</v>
      </c>
      <c r="J21" s="424" t="s">
        <v>911</v>
      </c>
      <c r="K21" s="434">
        <f>IF(D21="","",VLOOKUP(B21,Data!$B$5:$E$503,4,FALSE)*D21)</f>
        <v>4515</v>
      </c>
      <c r="L21" s="434">
        <f>IF(D21="","",VLOOKUP(B21,Data!$B$5:$F$503,5,FALSE)*D21)</f>
        <v>4074</v>
      </c>
      <c r="M21" s="433"/>
      <c r="N21" s="432"/>
      <c r="O21" s="431"/>
      <c r="P21" s="429"/>
      <c r="Q21" s="431"/>
      <c r="R21" s="431"/>
      <c r="S21" s="429"/>
      <c r="T21" s="430"/>
      <c r="U21" s="429"/>
      <c r="V21" s="428">
        <f>IF(D21="","",VLOOKUP(B21,Data!$B$5:$J$503,9,FALSE)*D21)</f>
        <v>24.885000000000002</v>
      </c>
    </row>
    <row r="22" spans="1:22" s="329" customFormat="1" ht="21.75" customHeight="1">
      <c r="A22" s="366">
        <v>3</v>
      </c>
      <c r="B22" s="364" t="s">
        <v>89</v>
      </c>
      <c r="C22" s="437" t="str">
        <f>IF(D22="","",VLOOKUP(B22,Data!$B$5:$L$503,2,FALSE))</f>
        <v>ZU14120</v>
      </c>
      <c r="D22" s="356">
        <v>3</v>
      </c>
      <c r="E22" s="365"/>
      <c r="F22" s="434">
        <f>IF(D22="","",VLOOKUP(B22,Data!$B$5:$L$503,11,FALSE))</f>
        <v>2435.66</v>
      </c>
      <c r="G22" s="436">
        <f t="shared" si="0"/>
        <v>7306.98</v>
      </c>
      <c r="H22" s="435" t="str">
        <f>IF(D22="","",VLOOKUP(B22,Data!$B$5:$D$503,3,FALSE))</f>
        <v>C/T</v>
      </c>
      <c r="I22" s="435" t="str">
        <f>IF(D22="","",VLOOKUP(B22,Data!$B$5:$M$503,12,FALSE))</f>
        <v>Indonesia</v>
      </c>
      <c r="J22" s="424" t="s">
        <v>911</v>
      </c>
      <c r="K22" s="434">
        <f>IF(D22="","",VLOOKUP(B22,Data!$B$5:$E$503,4,FALSE)*D22)</f>
        <v>645</v>
      </c>
      <c r="L22" s="434">
        <f>IF(D22="","",VLOOKUP(B22,Data!$B$5:$F$503,5,FALSE)*D22)</f>
        <v>582</v>
      </c>
      <c r="M22" s="433"/>
      <c r="N22" s="432"/>
      <c r="O22" s="431"/>
      <c r="P22" s="429"/>
      <c r="Q22" s="431"/>
      <c r="R22" s="431"/>
      <c r="S22" s="429"/>
      <c r="T22" s="430"/>
      <c r="U22" s="429"/>
      <c r="V22" s="428">
        <f>IF(D22="","",VLOOKUP(B22,Data!$B$5:$J$503,9,FALSE)*D22)</f>
        <v>3.5550000000000002</v>
      </c>
    </row>
    <row r="23" spans="1:22" s="329" customFormat="1" ht="21.75" customHeight="1">
      <c r="A23" s="366">
        <v>4</v>
      </c>
      <c r="B23" s="470" t="s">
        <v>719</v>
      </c>
      <c r="C23" s="471" t="str">
        <f>IF(D23="","",VLOOKUP(B23,Data!$B$5:$L$503,2,FALSE))</f>
        <v>VAC9560</v>
      </c>
      <c r="D23" s="363">
        <v>5</v>
      </c>
      <c r="E23" s="365" t="s">
        <v>906</v>
      </c>
      <c r="F23" s="434">
        <f>IF(D23="","",VLOOKUP(B23,Data!$B$5:$L$503,11,FALSE))</f>
        <v>2359.85</v>
      </c>
      <c r="G23" s="436">
        <f t="shared" si="0"/>
        <v>11799.25</v>
      </c>
      <c r="H23" s="435" t="str">
        <f>IF(D23="","",VLOOKUP(B23,Data!$B$5:$D$503,3,FALSE))</f>
        <v>C/T</v>
      </c>
      <c r="I23" s="435" t="str">
        <f>IF(D23="","",VLOOKUP(B23,Data!$B$5:$M$503,12,FALSE))</f>
        <v>Indonesia</v>
      </c>
      <c r="J23" s="424" t="s">
        <v>911</v>
      </c>
      <c r="K23" s="434">
        <f>IF(D23="","",VLOOKUP(B23,Data!$B$5:$E$503,4,FALSE)*D23)</f>
        <v>1100</v>
      </c>
      <c r="L23" s="434">
        <f>IF(D23="","",VLOOKUP(B23,Data!$B$5:$F$503,5,FALSE)*D23)</f>
        <v>995</v>
      </c>
      <c r="M23" s="433"/>
      <c r="N23" s="432"/>
      <c r="O23" s="431"/>
      <c r="P23" s="429"/>
      <c r="Q23" s="431"/>
      <c r="R23" s="431"/>
      <c r="S23" s="429"/>
      <c r="T23" s="430"/>
      <c r="U23" s="429"/>
      <c r="V23" s="428">
        <f>IF(D23="","",VLOOKUP(B23,Data!$B$5:$J$503,9,FALSE)*D23)</f>
        <v>5.9250000000000007</v>
      </c>
    </row>
    <row r="24" spans="1:22" s="329" customFormat="1" ht="21.75" customHeight="1">
      <c r="A24" s="366">
        <v>5</v>
      </c>
      <c r="B24" s="364" t="s">
        <v>291</v>
      </c>
      <c r="C24" s="437" t="str">
        <f>IF(D24="","",VLOOKUP(B24,Data!$B$5:$L$503,2,FALSE))</f>
        <v>WW86960</v>
      </c>
      <c r="D24" s="356">
        <v>20</v>
      </c>
      <c r="E24" s="365"/>
      <c r="F24" s="434">
        <f>IF(D24="","",VLOOKUP(B24,Data!$B$5:$L$503,11,FALSE))</f>
        <v>2173.38</v>
      </c>
      <c r="G24" s="436">
        <f t="shared" si="0"/>
        <v>43467.600000000006</v>
      </c>
      <c r="H24" s="435" t="str">
        <f>IF(D24="","",VLOOKUP(B24,Data!$B$5:$D$503,3,FALSE))</f>
        <v>C/T</v>
      </c>
      <c r="I24" s="435" t="str">
        <f>IF(D24="","",VLOOKUP(B24,Data!$B$5:$M$503,12,FALSE))</f>
        <v>Indonesia</v>
      </c>
      <c r="J24" s="424" t="s">
        <v>911</v>
      </c>
      <c r="K24" s="434">
        <f>IF(D24="","",VLOOKUP(B24,Data!$B$5:$E$503,4,FALSE)*D24)</f>
        <v>5240</v>
      </c>
      <c r="L24" s="434">
        <f>IF(D24="","",VLOOKUP(B24,Data!$B$5:$F$503,5,FALSE)*D24)</f>
        <v>4740</v>
      </c>
      <c r="M24" s="433"/>
      <c r="N24" s="432"/>
      <c r="O24" s="431"/>
      <c r="P24" s="429"/>
      <c r="Q24" s="431"/>
      <c r="R24" s="431"/>
      <c r="S24" s="429"/>
      <c r="T24" s="430"/>
      <c r="U24" s="429"/>
      <c r="V24" s="428">
        <f>IF(D24="","",VLOOKUP(B24,Data!$B$5:$J$503,9,FALSE)*D24)</f>
        <v>29.759999999999998</v>
      </c>
    </row>
    <row r="25" spans="1:22" s="329" customFormat="1" ht="21.75" customHeight="1">
      <c r="A25" s="366">
        <v>6</v>
      </c>
      <c r="B25" s="364" t="s">
        <v>720</v>
      </c>
      <c r="C25" s="427" t="str">
        <f>IF(D25="","",VLOOKUP(B25,Data!$B$5:$L$503,2,FALSE))</f>
        <v>VAC9570</v>
      </c>
      <c r="D25" s="356">
        <v>2</v>
      </c>
      <c r="E25" s="274"/>
      <c r="F25" s="423">
        <f>IF(D25="","",VLOOKUP(B25,Data!$B$5:$L$503,11,FALSE))</f>
        <v>2540.94</v>
      </c>
      <c r="G25" s="426">
        <f t="shared" si="0"/>
        <v>5081.88</v>
      </c>
      <c r="H25" s="425" t="str">
        <f>IF(D25="","",VLOOKUP(B25,Data!$B$5:$D$503,3,FALSE))</f>
        <v>C/T</v>
      </c>
      <c r="I25" s="425" t="str">
        <f>IF(D25="","",VLOOKUP(B25,Data!$B$5:$M$503,12,FALSE))</f>
        <v>Indonesia</v>
      </c>
      <c r="J25" s="424" t="s">
        <v>911</v>
      </c>
      <c r="K25" s="423">
        <f>IF(D25="","",VLOOKUP(B25,Data!$B$5:$E$503,4,FALSE)*D25)</f>
        <v>534</v>
      </c>
      <c r="L25" s="423">
        <f>IF(D25="","",VLOOKUP(B25,Data!$B$5:$F$503,5,FALSE)*D25)</f>
        <v>484</v>
      </c>
      <c r="M25" s="422"/>
      <c r="N25" s="421"/>
      <c r="O25" s="420"/>
      <c r="P25" s="418"/>
      <c r="Q25" s="420"/>
      <c r="R25" s="420"/>
      <c r="S25" s="418"/>
      <c r="T25" s="419"/>
      <c r="U25" s="418"/>
      <c r="V25" s="417">
        <f>IF(D25="","",VLOOKUP(B25,Data!$B$5:$J$503,9,FALSE)*D25)</f>
        <v>2.976</v>
      </c>
    </row>
    <row r="26" spans="1:22" s="329" customFormat="1" ht="23">
      <c r="A26" s="347"/>
      <c r="B26" s="380"/>
      <c r="C26" s="332"/>
      <c r="D26" s="346"/>
      <c r="E26" s="345"/>
      <c r="F26" s="416"/>
      <c r="G26" s="416"/>
      <c r="H26" s="416"/>
      <c r="I26" s="330"/>
      <c r="J26" s="330"/>
      <c r="K26" s="416"/>
      <c r="L26" s="416"/>
      <c r="M26" s="416"/>
      <c r="N26" s="415"/>
      <c r="O26" s="414"/>
      <c r="P26" s="412"/>
      <c r="Q26" s="414"/>
      <c r="R26" s="414"/>
      <c r="S26" s="412"/>
      <c r="T26" s="413"/>
      <c r="U26" s="412"/>
      <c r="V26" s="411"/>
    </row>
    <row r="27" spans="1:22" s="329" customFormat="1" ht="17.5">
      <c r="A27" s="330"/>
      <c r="B27" s="331"/>
      <c r="C27" s="332"/>
      <c r="D27" s="352">
        <f>SUM(D18:D25)</f>
        <v>52</v>
      </c>
      <c r="E27" s="333"/>
      <c r="F27" s="410"/>
      <c r="G27" s="410">
        <f>SUM(G18:G25)</f>
        <v>112664.31000000001</v>
      </c>
      <c r="H27" s="330"/>
      <c r="I27" s="330"/>
      <c r="J27" s="330"/>
      <c r="K27" s="410">
        <f>SUM(K18:K25)</f>
        <v>12254</v>
      </c>
      <c r="L27" s="410">
        <f>SUM(L18:M25)</f>
        <v>11069</v>
      </c>
      <c r="M27" s="410">
        <f>SUM(M16:M26)</f>
        <v>0</v>
      </c>
      <c r="N27" s="410">
        <f>SUM(N18:N25)</f>
        <v>0</v>
      </c>
      <c r="O27" s="410">
        <f>SUM(O16:O26)</f>
        <v>0</v>
      </c>
      <c r="P27" s="410"/>
      <c r="Q27" s="410"/>
      <c r="R27" s="410"/>
      <c r="S27" s="410"/>
      <c r="T27" s="410">
        <f>SUM(T18:T25)</f>
        <v>0</v>
      </c>
      <c r="U27" s="410">
        <f>SUM(U16:U26)</f>
        <v>0</v>
      </c>
      <c r="V27" s="409">
        <f>SUM(V18:V25)</f>
        <v>68.286000000000001</v>
      </c>
    </row>
    <row r="28" spans="1:22">
      <c r="A28" s="344"/>
      <c r="B28" s="289"/>
      <c r="C28" s="290"/>
      <c r="D28" s="335"/>
      <c r="E28" s="301"/>
      <c r="F28" s="408" t="s">
        <v>791</v>
      </c>
      <c r="G28" s="406"/>
      <c r="H28" s="334"/>
      <c r="I28" s="334"/>
      <c r="J28" s="334"/>
      <c r="K28" s="407"/>
      <c r="L28" s="406"/>
      <c r="M28" s="303"/>
      <c r="N28" s="302"/>
      <c r="O28" s="302"/>
      <c r="P28" s="302"/>
      <c r="Q28" s="302"/>
      <c r="R28" s="302"/>
      <c r="S28" s="302"/>
      <c r="T28" s="303"/>
      <c r="U28" s="303"/>
      <c r="V28" s="405"/>
    </row>
    <row r="29" spans="1:22" ht="13">
      <c r="A29" s="282" t="s">
        <v>519</v>
      </c>
      <c r="B29" s="283"/>
      <c r="C29" s="336"/>
      <c r="D29" s="337" t="s">
        <v>524</v>
      </c>
      <c r="E29" s="296"/>
      <c r="F29" s="404" t="s">
        <v>81</v>
      </c>
      <c r="G29" s="403"/>
      <c r="H29" s="312" t="s">
        <v>82</v>
      </c>
      <c r="I29" s="338"/>
      <c r="J29" s="402" t="s">
        <v>83</v>
      </c>
      <c r="K29" s="402"/>
      <c r="L29" s="608" t="s">
        <v>84</v>
      </c>
      <c r="M29" s="609"/>
      <c r="N29" s="609"/>
      <c r="O29" s="609"/>
      <c r="P29" s="609"/>
      <c r="Q29" s="609"/>
      <c r="R29" s="609"/>
      <c r="S29" s="609"/>
      <c r="T29" s="609"/>
      <c r="U29" s="609"/>
      <c r="V29" s="610"/>
    </row>
    <row r="30" spans="1:22" ht="13">
      <c r="A30" s="289" t="s">
        <v>520</v>
      </c>
      <c r="C30" s="298"/>
      <c r="D30" s="277" t="s">
        <v>86</v>
      </c>
      <c r="F30" s="401"/>
      <c r="G30" s="400"/>
      <c r="H30" s="289" t="s">
        <v>87</v>
      </c>
      <c r="I30" s="339"/>
      <c r="J30" s="393" t="s">
        <v>88</v>
      </c>
      <c r="K30" s="393"/>
      <c r="L30" s="397"/>
      <c r="V30" s="396"/>
    </row>
    <row r="31" spans="1:22">
      <c r="A31" s="289" t="s">
        <v>521</v>
      </c>
      <c r="C31" s="290"/>
      <c r="F31" s="621"/>
      <c r="G31" s="622"/>
      <c r="H31" s="289"/>
      <c r="I31" s="339"/>
      <c r="J31" s="393" t="s">
        <v>92</v>
      </c>
      <c r="K31" s="393"/>
      <c r="L31" s="397"/>
      <c r="V31" s="396"/>
    </row>
    <row r="32" spans="1:22">
      <c r="A32" s="301"/>
      <c r="B32" s="302"/>
      <c r="C32" s="340"/>
      <c r="D32" s="277" t="s">
        <v>93</v>
      </c>
      <c r="F32" s="401"/>
      <c r="G32" s="400"/>
      <c r="H32" s="289" t="s">
        <v>94</v>
      </c>
      <c r="I32" s="339"/>
      <c r="J32" s="393"/>
      <c r="K32" s="393"/>
      <c r="L32" s="397"/>
      <c r="V32" s="396"/>
    </row>
    <row r="33" spans="1:22" ht="13">
      <c r="A33" s="282" t="s">
        <v>95</v>
      </c>
      <c r="B33" s="296"/>
      <c r="C33" s="284"/>
      <c r="D33" s="277" t="s">
        <v>96</v>
      </c>
      <c r="F33" s="399" t="s">
        <v>97</v>
      </c>
      <c r="G33" s="398"/>
      <c r="H33" s="289" t="s">
        <v>87</v>
      </c>
      <c r="I33" s="339"/>
      <c r="J33" s="393" t="s">
        <v>98</v>
      </c>
      <c r="K33" s="393"/>
      <c r="L33" s="397"/>
      <c r="V33" s="396"/>
    </row>
    <row r="34" spans="1:22" ht="13">
      <c r="A34" s="289" t="s">
        <v>533</v>
      </c>
      <c r="C34" s="290"/>
      <c r="D34" s="277" t="s">
        <v>99</v>
      </c>
      <c r="F34" s="395"/>
      <c r="G34" s="394"/>
      <c r="H34" s="289" t="s">
        <v>100</v>
      </c>
      <c r="I34" s="339"/>
      <c r="J34" s="393" t="s">
        <v>522</v>
      </c>
      <c r="K34" s="393"/>
      <c r="L34" s="613" t="s">
        <v>102</v>
      </c>
      <c r="M34" s="614"/>
      <c r="N34" s="614"/>
      <c r="O34" s="614"/>
      <c r="P34" s="614"/>
      <c r="Q34" s="614"/>
      <c r="R34" s="614"/>
      <c r="S34" s="614"/>
      <c r="T34" s="614"/>
      <c r="U34" s="614"/>
      <c r="V34" s="623"/>
    </row>
    <row r="35" spans="1:22">
      <c r="A35" s="301"/>
      <c r="B35" s="302"/>
      <c r="C35" s="303"/>
      <c r="D35" s="341"/>
      <c r="E35" s="302"/>
      <c r="F35" s="625" t="s">
        <v>914</v>
      </c>
      <c r="G35" s="626"/>
      <c r="H35" s="625" t="s">
        <v>913</v>
      </c>
      <c r="I35" s="626"/>
      <c r="J35" s="392" t="s">
        <v>103</v>
      </c>
      <c r="K35" s="392"/>
      <c r="L35" s="618" t="s">
        <v>104</v>
      </c>
      <c r="M35" s="619"/>
      <c r="N35" s="619"/>
      <c r="O35" s="619"/>
      <c r="P35" s="619"/>
      <c r="Q35" s="619"/>
      <c r="R35" s="619"/>
      <c r="S35" s="619"/>
      <c r="T35" s="619"/>
      <c r="U35" s="619"/>
      <c r="V35" s="624"/>
    </row>
    <row r="41" spans="1:22" ht="18.75" customHeight="1">
      <c r="A41" s="386" t="s">
        <v>883</v>
      </c>
      <c r="B41" s="382"/>
      <c r="C41" s="386" t="s">
        <v>571</v>
      </c>
      <c r="D41" s="389"/>
      <c r="E41" s="389"/>
      <c r="F41" s="388"/>
      <c r="G41" s="386" t="s">
        <v>877</v>
      </c>
      <c r="H41" s="382"/>
      <c r="I41" s="386" t="s">
        <v>571</v>
      </c>
    </row>
    <row r="42" spans="1:22" ht="20">
      <c r="A42" s="386" t="s">
        <v>884</v>
      </c>
      <c r="B42" s="382"/>
      <c r="C42" s="386" t="s">
        <v>888</v>
      </c>
      <c r="D42" s="389"/>
      <c r="E42" s="389"/>
      <c r="F42" s="388"/>
      <c r="G42" s="390" t="s">
        <v>878</v>
      </c>
      <c r="H42" s="391"/>
      <c r="I42" s="390" t="s">
        <v>888</v>
      </c>
    </row>
    <row r="43" spans="1:22" ht="20">
      <c r="A43" s="386" t="s">
        <v>885</v>
      </c>
      <c r="B43" s="382"/>
      <c r="C43" s="386" t="s">
        <v>571</v>
      </c>
      <c r="D43" s="389"/>
      <c r="E43" s="389"/>
      <c r="F43" s="388"/>
      <c r="G43" s="386" t="s">
        <v>879</v>
      </c>
      <c r="H43" s="382"/>
      <c r="I43" s="386" t="s">
        <v>571</v>
      </c>
    </row>
    <row r="44" spans="1:22" ht="20">
      <c r="A44" s="386" t="s">
        <v>886</v>
      </c>
      <c r="B44" s="382"/>
      <c r="C44" s="386" t="s">
        <v>571</v>
      </c>
      <c r="D44" s="389"/>
      <c r="E44" s="389"/>
      <c r="F44" s="388"/>
      <c r="G44" s="386" t="s">
        <v>880</v>
      </c>
      <c r="H44" s="382"/>
      <c r="I44" s="386" t="s">
        <v>571</v>
      </c>
    </row>
    <row r="45" spans="1:22" ht="20">
      <c r="A45" s="386" t="s">
        <v>887</v>
      </c>
      <c r="B45" s="382"/>
      <c r="C45" s="386" t="s">
        <v>571</v>
      </c>
      <c r="D45" s="389"/>
      <c r="E45" s="389"/>
      <c r="F45" s="388"/>
      <c r="G45" s="386" t="s">
        <v>882</v>
      </c>
      <c r="H45" s="382"/>
      <c r="I45" s="386" t="s">
        <v>571</v>
      </c>
    </row>
    <row r="46" spans="1:22" ht="20">
      <c r="A46" s="383"/>
      <c r="B46" s="383"/>
      <c r="C46" s="383"/>
      <c r="D46" s="383"/>
      <c r="E46" s="383"/>
      <c r="F46" s="387"/>
      <c r="G46" s="386" t="s">
        <v>881</v>
      </c>
      <c r="H46" s="382"/>
      <c r="I46" s="386" t="s">
        <v>571</v>
      </c>
    </row>
    <row r="47" spans="1:22" ht="17.5">
      <c r="A47" s="385"/>
      <c r="B47" s="383"/>
      <c r="C47" s="383"/>
      <c r="D47" s="383"/>
      <c r="E47" s="383"/>
      <c r="F47" s="383"/>
      <c r="G47" s="384"/>
      <c r="H47" s="384"/>
      <c r="I47" s="383"/>
    </row>
  </sheetData>
  <mergeCells count="6">
    <mergeCell ref="L29:V29"/>
    <mergeCell ref="F31:G31"/>
    <mergeCell ref="L34:V34"/>
    <mergeCell ref="F35:G35"/>
    <mergeCell ref="H35:I35"/>
    <mergeCell ref="L35:V35"/>
  </mergeCells>
  <printOptions horizontalCentered="1"/>
  <pageMargins left="0.15748031496062992" right="0" top="0.15748031496062992" bottom="0" header="0.55118110236220474" footer="0.19685039370078741"/>
  <pageSetup paperSize="9" scale="69" firstPageNumber="4294963191" orientation="landscape" r:id="rId1"/>
  <headerFooter alignWithMargins="0">
    <oddHeader>&amp;R&amp;"Calibri"&amp;10&amp;K000000 Confidential&amp;1#_x000D_</oddHeader>
  </headerFooter>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48</vt:i4>
      </vt:variant>
      <vt:variant>
        <vt:lpstr>Named Ranges</vt:lpstr>
      </vt:variant>
      <vt:variant>
        <vt:i4>50</vt:i4>
      </vt:variant>
    </vt:vector>
  </HeadingPairs>
  <TitlesOfParts>
    <vt:vector size="98" baseType="lpstr">
      <vt:lpstr>Kubikasi</vt:lpstr>
      <vt:lpstr>BERAT CONT</vt:lpstr>
      <vt:lpstr>Data</vt:lpstr>
      <vt:lpstr>SMZ Piano (OKT 13)</vt:lpstr>
      <vt:lpstr>SMZ Piano (OKT 13) (2)</vt:lpstr>
      <vt:lpstr>SMZ Piano (OKT 21)</vt:lpstr>
      <vt:lpstr>SMZ Piano (NOV 11)</vt:lpstr>
      <vt:lpstr>SMZ Piano (NOV 26)</vt:lpstr>
      <vt:lpstr>202114</vt:lpstr>
      <vt:lpstr>20211217</vt:lpstr>
      <vt:lpstr>20211227</vt:lpstr>
      <vt:lpstr>20211229</vt:lpstr>
      <vt:lpstr>20220110</vt:lpstr>
      <vt:lpstr>20220114</vt:lpstr>
      <vt:lpstr>20220124</vt:lpstr>
      <vt:lpstr>20220125</vt:lpstr>
      <vt:lpstr>20220126</vt:lpstr>
      <vt:lpstr>20220202</vt:lpstr>
      <vt:lpstr>20220212</vt:lpstr>
      <vt:lpstr>20220216</vt:lpstr>
      <vt:lpstr>20220301</vt:lpstr>
      <vt:lpstr>20220321</vt:lpstr>
      <vt:lpstr>20220321 (2)</vt:lpstr>
      <vt:lpstr>20220322</vt:lpstr>
      <vt:lpstr>20220420</vt:lpstr>
      <vt:lpstr>20220421.</vt:lpstr>
      <vt:lpstr>20220426</vt:lpstr>
      <vt:lpstr>20220517</vt:lpstr>
      <vt:lpstr>20220607</vt:lpstr>
      <vt:lpstr>20220621</vt:lpstr>
      <vt:lpstr>20220704</vt:lpstr>
      <vt:lpstr>20220704 (2)</vt:lpstr>
      <vt:lpstr>20220712</vt:lpstr>
      <vt:lpstr>20220714</vt:lpstr>
      <vt:lpstr>20220719</vt:lpstr>
      <vt:lpstr>20220721</vt:lpstr>
      <vt:lpstr>20220801</vt:lpstr>
      <vt:lpstr>20220810</vt:lpstr>
      <vt:lpstr>20220818</vt:lpstr>
      <vt:lpstr>20220824</vt:lpstr>
      <vt:lpstr>20220829</vt:lpstr>
      <vt:lpstr>20220830</vt:lpstr>
      <vt:lpstr>20220906</vt:lpstr>
      <vt:lpstr>20220906 (2)</vt:lpstr>
      <vt:lpstr>20220906 (3)</vt:lpstr>
      <vt:lpstr>20220914</vt:lpstr>
      <vt:lpstr>20220921</vt:lpstr>
      <vt:lpstr>Data (6)</vt:lpstr>
      <vt:lpstr>'20211217'!Print_Area</vt:lpstr>
      <vt:lpstr>'20211227'!Print_Area</vt:lpstr>
      <vt:lpstr>'20211229'!Print_Area</vt:lpstr>
      <vt:lpstr>'202114'!Print_Area</vt:lpstr>
      <vt:lpstr>'20220110'!Print_Area</vt:lpstr>
      <vt:lpstr>'20220114'!Print_Area</vt:lpstr>
      <vt:lpstr>'20220124'!Print_Area</vt:lpstr>
      <vt:lpstr>'20220125'!Print_Area</vt:lpstr>
      <vt:lpstr>'20220126'!Print_Area</vt:lpstr>
      <vt:lpstr>'20220202'!Print_Area</vt:lpstr>
      <vt:lpstr>'20220212'!Print_Area</vt:lpstr>
      <vt:lpstr>'20220216'!Print_Area</vt:lpstr>
      <vt:lpstr>'20220301'!Print_Area</vt:lpstr>
      <vt:lpstr>'20220321'!Print_Area</vt:lpstr>
      <vt:lpstr>'20220321 (2)'!Print_Area</vt:lpstr>
      <vt:lpstr>'20220322'!Print_Area</vt:lpstr>
      <vt:lpstr>'20220420'!Print_Area</vt:lpstr>
      <vt:lpstr>'20220421.'!Print_Area</vt:lpstr>
      <vt:lpstr>'20220426'!Print_Area</vt:lpstr>
      <vt:lpstr>'20220517'!Print_Area</vt:lpstr>
      <vt:lpstr>'20220607'!Print_Area</vt:lpstr>
      <vt:lpstr>'20220621'!Print_Area</vt:lpstr>
      <vt:lpstr>'20220704'!Print_Area</vt:lpstr>
      <vt:lpstr>'20220704 (2)'!Print_Area</vt:lpstr>
      <vt:lpstr>'20220712'!Print_Area</vt:lpstr>
      <vt:lpstr>'20220714'!Print_Area</vt:lpstr>
      <vt:lpstr>'20220719'!Print_Area</vt:lpstr>
      <vt:lpstr>'20220721'!Print_Area</vt:lpstr>
      <vt:lpstr>'20220801'!Print_Area</vt:lpstr>
      <vt:lpstr>'20220810'!Print_Area</vt:lpstr>
      <vt:lpstr>'20220818'!Print_Area</vt:lpstr>
      <vt:lpstr>'20220824'!Print_Area</vt:lpstr>
      <vt:lpstr>'20220829'!Print_Area</vt:lpstr>
      <vt:lpstr>'20220830'!Print_Area</vt:lpstr>
      <vt:lpstr>'20220906'!Print_Area</vt:lpstr>
      <vt:lpstr>'20220906 (2)'!Print_Area</vt:lpstr>
      <vt:lpstr>'20220906 (3)'!Print_Area</vt:lpstr>
      <vt:lpstr>'20220914'!Print_Area</vt:lpstr>
      <vt:lpstr>'20220921'!Print_Area</vt:lpstr>
      <vt:lpstr>'BERAT CONT'!Print_Area</vt:lpstr>
      <vt:lpstr>Data!Print_Area</vt:lpstr>
      <vt:lpstr>'Data (6)'!Print_Area</vt:lpstr>
      <vt:lpstr>Kubikasi!Print_Area</vt:lpstr>
      <vt:lpstr>'SMZ Piano (NOV 11)'!Print_Area</vt:lpstr>
      <vt:lpstr>'SMZ Piano (NOV 26)'!Print_Area</vt:lpstr>
      <vt:lpstr>'SMZ Piano (OKT 13)'!Print_Area</vt:lpstr>
      <vt:lpstr>'SMZ Piano (OKT 13) (2)'!Print_Area</vt:lpstr>
      <vt:lpstr>'SMZ Piano (OKT 21)'!Print_Area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2022-09-13T12:55:09Z</cp:lastPrinted>
  <dcterms:created xsi:type="dcterms:W3CDTF">1999-01-07T03:23:28Z</dcterms:created>
  <dcterms:modified xsi:type="dcterms:W3CDTF">2022-09-20T07:55:16Z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ab09299e-76c5-48ff-813c-214441922665_Enabled">
    <vt:lpwstr>true</vt:lpwstr>
  </property>
  <property fmtid="{D5CDD505-2E9C-101B-9397-08002B2CF9AE}" pid="4" name="MSIP_Label_ab09299e-76c5-48ff-813c-214441922665_SetDate">
    <vt:lpwstr>2022-07-29T08:39:27Z</vt:lpwstr>
  </property>
  <property fmtid="{D5CDD505-2E9C-101B-9397-08002B2CF9AE}" pid="5" name="MSIP_Label_ab09299e-76c5-48ff-813c-214441922665_Method">
    <vt:lpwstr>Privileged</vt:lpwstr>
  </property>
  <property fmtid="{D5CDD505-2E9C-101B-9397-08002B2CF9AE}" pid="6" name="MSIP_Label_ab09299e-76c5-48ff-813c-214441922665_Name">
    <vt:lpwstr>Confidential</vt:lpwstr>
  </property>
  <property fmtid="{D5CDD505-2E9C-101B-9397-08002B2CF9AE}" pid="7" name="MSIP_Label_ab09299e-76c5-48ff-813c-214441922665_SiteId">
    <vt:lpwstr>c26d3ea9-9778-487b-8a9b-8b0243c534ad</vt:lpwstr>
  </property>
  <property fmtid="{D5CDD505-2E9C-101B-9397-08002B2CF9AE}" pid="8" name="MSIP_Label_ab09299e-76c5-48ff-813c-214441922665_ActionId">
    <vt:lpwstr>b2e3b84b-23f2-4661-a526-3e2a33bac7ba</vt:lpwstr>
  </property>
  <property fmtid="{D5CDD505-2E9C-101B-9397-08002B2CF9AE}" pid="9" name="MSIP_Label_ab09299e-76c5-48ff-813c-214441922665_ContentBits">
    <vt:lpwstr>1</vt:lpwstr>
  </property>
</Properties>
</file>