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Z:\11. ESO\"/>
    </mc:Choice>
  </mc:AlternateContent>
  <xr:revisionPtr revIDLastSave="0" documentId="13_ncr:1_{F825D714-7803-4ADE-9F1C-E4477C178C4E}" xr6:coauthVersionLast="47" xr6:coauthVersionMax="47" xr10:uidLastSave="{00000000-0000-0000-0000-000000000000}"/>
  <bookViews>
    <workbookView xWindow="-110" yWindow="-110" windowWidth="19420" windowHeight="10420" tabRatio="944" firstSheet="2" activeTab="26" xr2:uid="{00000000-000D-0000-FFFF-FFFF00000000}"/>
  </bookViews>
  <sheets>
    <sheet name="Kubikasi" sheetId="460" state="hidden" r:id="rId1"/>
    <sheet name="BERAT CONT" sheetId="5589" state="hidden" r:id="rId2"/>
    <sheet name="Data" sheetId="152" r:id="rId3"/>
    <sheet name="PORT KLANG (Oct" sheetId="9548" state="hidden" r:id="rId4"/>
    <sheet name="PORT KLANG (Oct 13)" sheetId="9549" state="hidden" r:id="rId5"/>
    <sheet name="PORT KLANG (Nov 2)" sheetId="9550" state="hidden" r:id="rId6"/>
    <sheet name="PORT KLANG (Nov 16)" sheetId="9551" state="hidden" r:id="rId7"/>
    <sheet name="PORT KLANG (Nov 27)" sheetId="9552" state="hidden" r:id="rId8"/>
    <sheet name="20211224" sheetId="9553" state="hidden" r:id="rId9"/>
    <sheet name="20211224(bench)" sheetId="9554" state="hidden" r:id="rId10"/>
    <sheet name="20220111" sheetId="9555" state="hidden" r:id="rId11"/>
    <sheet name="20220119" sheetId="9556" state="hidden" r:id="rId12"/>
    <sheet name="20220211" sheetId="9557" state="hidden" r:id="rId13"/>
    <sheet name="20220221" sheetId="9558" state="hidden" r:id="rId14"/>
    <sheet name="20220221 (2)" sheetId="9559" state="hidden" r:id="rId15"/>
    <sheet name="20220302" sheetId="9560" r:id="rId16"/>
    <sheet name="20220323" sheetId="9561" r:id="rId17"/>
    <sheet name="20220408" sheetId="9562" r:id="rId18"/>
    <sheet name="20220517" sheetId="9563" r:id="rId19"/>
    <sheet name="20220520" sheetId="9564" r:id="rId20"/>
    <sheet name="20220623" sheetId="9565" r:id="rId21"/>
    <sheet name="20220624" sheetId="9566" r:id="rId22"/>
    <sheet name="20220716" sheetId="9567" r:id="rId23"/>
    <sheet name="20220822" sheetId="9568" r:id="rId24"/>
    <sheet name="20220825" sheetId="9569" r:id="rId25"/>
    <sheet name="20220912" sheetId="9570" r:id="rId26"/>
    <sheet name="20220922" sheetId="9571" r:id="rId27"/>
    <sheet name="Data (6)" sheetId="8566"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_______DBA7" localSheetId="15">[1]worksheet!#REF!</definedName>
    <definedName name="________DBA7" localSheetId="16">[1]worksheet!#REF!</definedName>
    <definedName name="________DBA7" localSheetId="17">[1]worksheet!#REF!</definedName>
    <definedName name="________DBA7" localSheetId="18">[1]worksheet!#REF!</definedName>
    <definedName name="________DBA7" localSheetId="19">[1]worksheet!#REF!</definedName>
    <definedName name="________DBA7" localSheetId="20">[1]worksheet!#REF!</definedName>
    <definedName name="________DBA7" localSheetId="21">[1]worksheet!#REF!</definedName>
    <definedName name="________DBA7" localSheetId="22">[1]worksheet!#REF!</definedName>
    <definedName name="________DBA7" localSheetId="23">[1]worksheet!#REF!</definedName>
    <definedName name="________DBA7" localSheetId="24">[1]worksheet!#REF!</definedName>
    <definedName name="________DBA7" localSheetId="25">[1]worksheet!#REF!</definedName>
    <definedName name="________DBA7" localSheetId="26">[1]worksheet!#REF!</definedName>
    <definedName name="________DBA7">[1]worksheet!#REF!</definedName>
    <definedName name="_______DBA7" localSheetId="15">[1]worksheet!#REF!</definedName>
    <definedName name="_______DBA7" localSheetId="16">[1]worksheet!#REF!</definedName>
    <definedName name="_______DBA7" localSheetId="17">[1]worksheet!#REF!</definedName>
    <definedName name="_______DBA7" localSheetId="18">[1]worksheet!#REF!</definedName>
    <definedName name="_______DBA7" localSheetId="19">[1]worksheet!#REF!</definedName>
    <definedName name="_______DBA7" localSheetId="20">[1]worksheet!#REF!</definedName>
    <definedName name="_______DBA7" localSheetId="21">[1]worksheet!#REF!</definedName>
    <definedName name="_______DBA7" localSheetId="22">[1]worksheet!#REF!</definedName>
    <definedName name="_______DBA7" localSheetId="23">[1]worksheet!#REF!</definedName>
    <definedName name="_______DBA7" localSheetId="24">[1]worksheet!#REF!</definedName>
    <definedName name="_______DBA7" localSheetId="25">[1]worksheet!#REF!</definedName>
    <definedName name="_______DBA7" localSheetId="26">[1]worksheet!#REF!</definedName>
    <definedName name="_______DBA7">[1]worksheet!#REF!</definedName>
    <definedName name="_____DBA7" localSheetId="15">[1]worksheet!#REF!</definedName>
    <definedName name="_____DBA7" localSheetId="16">[1]worksheet!#REF!</definedName>
    <definedName name="_____DBA7" localSheetId="17">[1]worksheet!#REF!</definedName>
    <definedName name="_____DBA7" localSheetId="18">[1]worksheet!#REF!</definedName>
    <definedName name="_____DBA7" localSheetId="19">[1]worksheet!#REF!</definedName>
    <definedName name="_____DBA7" localSheetId="20">[1]worksheet!#REF!</definedName>
    <definedName name="_____DBA7" localSheetId="21">[1]worksheet!#REF!</definedName>
    <definedName name="_____DBA7" localSheetId="22">[1]worksheet!#REF!</definedName>
    <definedName name="_____DBA7" localSheetId="23">[1]worksheet!#REF!</definedName>
    <definedName name="_____DBA7" localSheetId="24">[1]worksheet!#REF!</definedName>
    <definedName name="_____DBA7" localSheetId="25">[1]worksheet!#REF!</definedName>
    <definedName name="_____DBA7" localSheetId="26">[1]worksheet!#REF!</definedName>
    <definedName name="_____DBA7">[1]worksheet!#REF!</definedName>
    <definedName name="____DBA7" localSheetId="15">[1]worksheet!#REF!</definedName>
    <definedName name="____DBA7" localSheetId="16">[1]worksheet!#REF!</definedName>
    <definedName name="____DBA7" localSheetId="17">[1]worksheet!#REF!</definedName>
    <definedName name="____DBA7" localSheetId="18">[1]worksheet!#REF!</definedName>
    <definedName name="____DBA7" localSheetId="19">[1]worksheet!#REF!</definedName>
    <definedName name="____DBA7" localSheetId="20">[1]worksheet!#REF!</definedName>
    <definedName name="____DBA7" localSheetId="21">[1]worksheet!#REF!</definedName>
    <definedName name="____DBA7" localSheetId="22">[1]worksheet!#REF!</definedName>
    <definedName name="____DBA7" localSheetId="23">[1]worksheet!#REF!</definedName>
    <definedName name="____DBA7" localSheetId="24">[1]worksheet!#REF!</definedName>
    <definedName name="____DBA7" localSheetId="25">[1]worksheet!#REF!</definedName>
    <definedName name="____DBA7" localSheetId="26">[1]worksheet!#REF!</definedName>
    <definedName name="____DBA7">[1]worksheet!#REF!</definedName>
    <definedName name="___DBA7" localSheetId="15">[1]worksheet!#REF!</definedName>
    <definedName name="___DBA7" localSheetId="16">[1]worksheet!#REF!</definedName>
    <definedName name="___DBA7" localSheetId="17">[1]worksheet!#REF!</definedName>
    <definedName name="___DBA7" localSheetId="18">[1]worksheet!#REF!</definedName>
    <definedName name="___DBA7" localSheetId="19">[1]worksheet!#REF!</definedName>
    <definedName name="___DBA7" localSheetId="20">[1]worksheet!#REF!</definedName>
    <definedName name="___DBA7" localSheetId="21">[1]worksheet!#REF!</definedName>
    <definedName name="___DBA7" localSheetId="22">[1]worksheet!#REF!</definedName>
    <definedName name="___DBA7" localSheetId="23">[1]worksheet!#REF!</definedName>
    <definedName name="___DBA7" localSheetId="24">[1]worksheet!#REF!</definedName>
    <definedName name="___DBA7" localSheetId="25">[1]worksheet!#REF!</definedName>
    <definedName name="___DBA7" localSheetId="26">[1]worksheet!#REF!</definedName>
    <definedName name="___DBA7">[1]worksheet!#REF!</definedName>
    <definedName name="__123Graph_A" localSheetId="15" hidden="1">[2]A!#REF!</definedName>
    <definedName name="__123Graph_A" localSheetId="16" hidden="1">[2]A!#REF!</definedName>
    <definedName name="__123Graph_A" localSheetId="17" hidden="1">[2]A!#REF!</definedName>
    <definedName name="__123Graph_A" localSheetId="18" hidden="1">[2]A!#REF!</definedName>
    <definedName name="__123Graph_A" localSheetId="19" hidden="1">[2]A!#REF!</definedName>
    <definedName name="__123Graph_A" localSheetId="20" hidden="1">[2]A!#REF!</definedName>
    <definedName name="__123Graph_A" localSheetId="21" hidden="1">[2]A!#REF!</definedName>
    <definedName name="__123Graph_A" localSheetId="22" hidden="1">[2]A!#REF!</definedName>
    <definedName name="__123Graph_A" localSheetId="23" hidden="1">[2]A!#REF!</definedName>
    <definedName name="__123Graph_A" localSheetId="24" hidden="1">[2]A!#REF!</definedName>
    <definedName name="__123Graph_A" localSheetId="25" hidden="1">[2]A!#REF!</definedName>
    <definedName name="__123Graph_A" localSheetId="26" hidden="1">[2]A!#REF!</definedName>
    <definedName name="__123Graph_A" hidden="1">[2]A!#REF!</definedName>
    <definedName name="__123Graph_APL" localSheetId="15" hidden="1">[2]A!#REF!</definedName>
    <definedName name="__123Graph_APL" localSheetId="16" hidden="1">[2]A!#REF!</definedName>
    <definedName name="__123Graph_APL" localSheetId="17" hidden="1">[2]A!#REF!</definedName>
    <definedName name="__123Graph_APL" localSheetId="18" hidden="1">[2]A!#REF!</definedName>
    <definedName name="__123Graph_APL" localSheetId="19" hidden="1">[2]A!#REF!</definedName>
    <definedName name="__123Graph_APL" localSheetId="20" hidden="1">[2]A!#REF!</definedName>
    <definedName name="__123Graph_APL" localSheetId="21" hidden="1">[2]A!#REF!</definedName>
    <definedName name="__123Graph_APL" localSheetId="22" hidden="1">[2]A!#REF!</definedName>
    <definedName name="__123Graph_APL" localSheetId="23" hidden="1">[2]A!#REF!</definedName>
    <definedName name="__123Graph_APL" localSheetId="24" hidden="1">[2]A!#REF!</definedName>
    <definedName name="__123Graph_APL" localSheetId="25" hidden="1">[2]A!#REF!</definedName>
    <definedName name="__123Graph_APL" localSheetId="26" hidden="1">[2]A!#REF!</definedName>
    <definedName name="__123Graph_APL" hidden="1">[2]A!#REF!</definedName>
    <definedName name="__123Graph_B" localSheetId="15" hidden="1">[2]A!#REF!</definedName>
    <definedName name="__123Graph_B" localSheetId="16" hidden="1">[2]A!#REF!</definedName>
    <definedName name="__123Graph_B" localSheetId="17" hidden="1">[2]A!#REF!</definedName>
    <definedName name="__123Graph_B" localSheetId="18" hidden="1">[2]A!#REF!</definedName>
    <definedName name="__123Graph_B" localSheetId="19" hidden="1">[2]A!#REF!</definedName>
    <definedName name="__123Graph_B" localSheetId="20" hidden="1">[2]A!#REF!</definedName>
    <definedName name="__123Graph_B" localSheetId="21" hidden="1">[2]A!#REF!</definedName>
    <definedName name="__123Graph_B" localSheetId="22" hidden="1">[2]A!#REF!</definedName>
    <definedName name="__123Graph_B" localSheetId="23" hidden="1">[2]A!#REF!</definedName>
    <definedName name="__123Graph_B" localSheetId="24" hidden="1">[2]A!#REF!</definedName>
    <definedName name="__123Graph_B" localSheetId="25" hidden="1">[2]A!#REF!</definedName>
    <definedName name="__123Graph_B" localSheetId="26" hidden="1">[2]A!#REF!</definedName>
    <definedName name="__123Graph_B" hidden="1">[2]A!#REF!</definedName>
    <definedName name="__123Graph_BPL" localSheetId="15" hidden="1">[2]A!#REF!</definedName>
    <definedName name="__123Graph_BPL" localSheetId="16" hidden="1">[2]A!#REF!</definedName>
    <definedName name="__123Graph_BPL" localSheetId="17" hidden="1">[2]A!#REF!</definedName>
    <definedName name="__123Graph_BPL" localSheetId="18" hidden="1">[2]A!#REF!</definedName>
    <definedName name="__123Graph_BPL" localSheetId="19" hidden="1">[2]A!#REF!</definedName>
    <definedName name="__123Graph_BPL" localSheetId="20" hidden="1">[2]A!#REF!</definedName>
    <definedName name="__123Graph_BPL" localSheetId="21" hidden="1">[2]A!#REF!</definedName>
    <definedName name="__123Graph_BPL" localSheetId="22" hidden="1">[2]A!#REF!</definedName>
    <definedName name="__123Graph_BPL" localSheetId="23" hidden="1">[2]A!#REF!</definedName>
    <definedName name="__123Graph_BPL" localSheetId="24" hidden="1">[2]A!#REF!</definedName>
    <definedName name="__123Graph_BPL" localSheetId="25" hidden="1">[2]A!#REF!</definedName>
    <definedName name="__123Graph_BPL" localSheetId="26" hidden="1">[2]A!#REF!</definedName>
    <definedName name="__123Graph_BPL" hidden="1">[2]A!#REF!</definedName>
    <definedName name="__123Graph_C" localSheetId="15" hidden="1">[2]A!#REF!</definedName>
    <definedName name="__123Graph_C" localSheetId="16" hidden="1">[2]A!#REF!</definedName>
    <definedName name="__123Graph_C" localSheetId="17" hidden="1">[2]A!#REF!</definedName>
    <definedName name="__123Graph_C" localSheetId="18" hidden="1">[2]A!#REF!</definedName>
    <definedName name="__123Graph_C" localSheetId="19" hidden="1">[2]A!#REF!</definedName>
    <definedName name="__123Graph_C" localSheetId="20" hidden="1">[2]A!#REF!</definedName>
    <definedName name="__123Graph_C" localSheetId="21" hidden="1">[2]A!#REF!</definedName>
    <definedName name="__123Graph_C" localSheetId="22" hidden="1">[2]A!#REF!</definedName>
    <definedName name="__123Graph_C" localSheetId="23" hidden="1">[2]A!#REF!</definedName>
    <definedName name="__123Graph_C" localSheetId="24" hidden="1">[2]A!#REF!</definedName>
    <definedName name="__123Graph_C" localSheetId="25" hidden="1">[2]A!#REF!</definedName>
    <definedName name="__123Graph_C" localSheetId="26" hidden="1">[2]A!#REF!</definedName>
    <definedName name="__123Graph_C" hidden="1">[2]A!#REF!</definedName>
    <definedName name="__123Graph_CPL" localSheetId="15" hidden="1">[2]A!#REF!</definedName>
    <definedName name="__123Graph_CPL" localSheetId="16" hidden="1">[2]A!#REF!</definedName>
    <definedName name="__123Graph_CPL" localSheetId="17" hidden="1">[2]A!#REF!</definedName>
    <definedName name="__123Graph_CPL" localSheetId="18" hidden="1">[2]A!#REF!</definedName>
    <definedName name="__123Graph_CPL" localSheetId="19" hidden="1">[2]A!#REF!</definedName>
    <definedName name="__123Graph_CPL" localSheetId="20" hidden="1">[2]A!#REF!</definedName>
    <definedName name="__123Graph_CPL" localSheetId="21" hidden="1">[2]A!#REF!</definedName>
    <definedName name="__123Graph_CPL" localSheetId="22" hidden="1">[2]A!#REF!</definedName>
    <definedName name="__123Graph_CPL" localSheetId="23" hidden="1">[2]A!#REF!</definedName>
    <definedName name="__123Graph_CPL" localSheetId="24" hidden="1">[2]A!#REF!</definedName>
    <definedName name="__123Graph_CPL" localSheetId="25" hidden="1">[2]A!#REF!</definedName>
    <definedName name="__123Graph_CPL" localSheetId="26" hidden="1">[2]A!#REF!</definedName>
    <definedName name="__123Graph_CPL" hidden="1">[2]A!#REF!</definedName>
    <definedName name="__123Graph_D" localSheetId="15" hidden="1">[2]A!#REF!</definedName>
    <definedName name="__123Graph_D" localSheetId="16" hidden="1">[2]A!#REF!</definedName>
    <definedName name="__123Graph_D" localSheetId="17" hidden="1">[2]A!#REF!</definedName>
    <definedName name="__123Graph_D" localSheetId="18" hidden="1">[2]A!#REF!</definedName>
    <definedName name="__123Graph_D" localSheetId="19" hidden="1">[2]A!#REF!</definedName>
    <definedName name="__123Graph_D" localSheetId="20" hidden="1">[2]A!#REF!</definedName>
    <definedName name="__123Graph_D" localSheetId="21" hidden="1">[2]A!#REF!</definedName>
    <definedName name="__123Graph_D" localSheetId="22" hidden="1">[2]A!#REF!</definedName>
    <definedName name="__123Graph_D" localSheetId="23" hidden="1">[2]A!#REF!</definedName>
    <definedName name="__123Graph_D" localSheetId="24" hidden="1">[2]A!#REF!</definedName>
    <definedName name="__123Graph_D" localSheetId="25" hidden="1">[2]A!#REF!</definedName>
    <definedName name="__123Graph_D" localSheetId="26" hidden="1">[2]A!#REF!</definedName>
    <definedName name="__123Graph_D" hidden="1">[2]A!#REF!</definedName>
    <definedName name="__123Graph_DPL" localSheetId="15" hidden="1">[2]A!#REF!</definedName>
    <definedName name="__123Graph_DPL" localSheetId="16" hidden="1">[2]A!#REF!</definedName>
    <definedName name="__123Graph_DPL" localSheetId="17" hidden="1">[2]A!#REF!</definedName>
    <definedName name="__123Graph_DPL" localSheetId="18" hidden="1">[2]A!#REF!</definedName>
    <definedName name="__123Graph_DPL" localSheetId="19" hidden="1">[2]A!#REF!</definedName>
    <definedName name="__123Graph_DPL" localSheetId="20" hidden="1">[2]A!#REF!</definedName>
    <definedName name="__123Graph_DPL" localSheetId="21" hidden="1">[2]A!#REF!</definedName>
    <definedName name="__123Graph_DPL" localSheetId="22" hidden="1">[2]A!#REF!</definedName>
    <definedName name="__123Graph_DPL" localSheetId="23" hidden="1">[2]A!#REF!</definedName>
    <definedName name="__123Graph_DPL" localSheetId="24" hidden="1">[2]A!#REF!</definedName>
    <definedName name="__123Graph_DPL" localSheetId="25" hidden="1">[2]A!#REF!</definedName>
    <definedName name="__123Graph_DPL" localSheetId="26" hidden="1">[2]A!#REF!</definedName>
    <definedName name="__123Graph_DPL" hidden="1">[2]A!#REF!</definedName>
    <definedName name="__123Graph_E" localSheetId="15" hidden="1">[2]A!#REF!</definedName>
    <definedName name="__123Graph_E" localSheetId="16" hidden="1">[2]A!#REF!</definedName>
    <definedName name="__123Graph_E" localSheetId="17" hidden="1">[2]A!#REF!</definedName>
    <definedName name="__123Graph_E" localSheetId="18" hidden="1">[2]A!#REF!</definedName>
    <definedName name="__123Graph_E" localSheetId="19" hidden="1">[2]A!#REF!</definedName>
    <definedName name="__123Graph_E" localSheetId="20" hidden="1">[2]A!#REF!</definedName>
    <definedName name="__123Graph_E" localSheetId="21" hidden="1">[2]A!#REF!</definedName>
    <definedName name="__123Graph_E" localSheetId="22" hidden="1">[2]A!#REF!</definedName>
    <definedName name="__123Graph_E" localSheetId="23" hidden="1">[2]A!#REF!</definedName>
    <definedName name="__123Graph_E" localSheetId="24" hidden="1">[2]A!#REF!</definedName>
    <definedName name="__123Graph_E" localSheetId="25" hidden="1">[2]A!#REF!</definedName>
    <definedName name="__123Graph_E" localSheetId="26" hidden="1">[2]A!#REF!</definedName>
    <definedName name="__123Graph_E" hidden="1">[2]A!#REF!</definedName>
    <definedName name="__123Graph_EPL" localSheetId="15" hidden="1">[2]A!#REF!</definedName>
    <definedName name="__123Graph_EPL" localSheetId="16" hidden="1">[2]A!#REF!</definedName>
    <definedName name="__123Graph_EPL" localSheetId="17" hidden="1">[2]A!#REF!</definedName>
    <definedName name="__123Graph_EPL" localSheetId="18" hidden="1">[2]A!#REF!</definedName>
    <definedName name="__123Graph_EPL" localSheetId="19" hidden="1">[2]A!#REF!</definedName>
    <definedName name="__123Graph_EPL" localSheetId="20" hidden="1">[2]A!#REF!</definedName>
    <definedName name="__123Graph_EPL" localSheetId="21" hidden="1">[2]A!#REF!</definedName>
    <definedName name="__123Graph_EPL" localSheetId="22" hidden="1">[2]A!#REF!</definedName>
    <definedName name="__123Graph_EPL" localSheetId="23" hidden="1">[2]A!#REF!</definedName>
    <definedName name="__123Graph_EPL" localSheetId="24" hidden="1">[2]A!#REF!</definedName>
    <definedName name="__123Graph_EPL" localSheetId="25" hidden="1">[2]A!#REF!</definedName>
    <definedName name="__123Graph_EPL" localSheetId="26" hidden="1">[2]A!#REF!</definedName>
    <definedName name="__123Graph_EPL" hidden="1">[2]A!#REF!</definedName>
    <definedName name="__123Graph_F" localSheetId="15" hidden="1">[2]A!#REF!</definedName>
    <definedName name="__123Graph_F" localSheetId="16" hidden="1">[2]A!#REF!</definedName>
    <definedName name="__123Graph_F" localSheetId="17" hidden="1">[2]A!#REF!</definedName>
    <definedName name="__123Graph_F" localSheetId="18" hidden="1">[2]A!#REF!</definedName>
    <definedName name="__123Graph_F" localSheetId="19" hidden="1">[2]A!#REF!</definedName>
    <definedName name="__123Graph_F" localSheetId="20" hidden="1">[2]A!#REF!</definedName>
    <definedName name="__123Graph_F" localSheetId="21" hidden="1">[2]A!#REF!</definedName>
    <definedName name="__123Graph_F" localSheetId="22" hidden="1">[2]A!#REF!</definedName>
    <definedName name="__123Graph_F" localSheetId="23" hidden="1">[2]A!#REF!</definedName>
    <definedName name="__123Graph_F" localSheetId="24" hidden="1">[2]A!#REF!</definedName>
    <definedName name="__123Graph_F" localSheetId="25" hidden="1">[2]A!#REF!</definedName>
    <definedName name="__123Graph_F" localSheetId="26" hidden="1">[2]A!#REF!</definedName>
    <definedName name="__123Graph_F" hidden="1">[2]A!#REF!</definedName>
    <definedName name="__123Graph_FPL" localSheetId="15" hidden="1">[2]A!#REF!</definedName>
    <definedName name="__123Graph_FPL" localSheetId="16" hidden="1">[2]A!#REF!</definedName>
    <definedName name="__123Graph_FPL" localSheetId="17" hidden="1">[2]A!#REF!</definedName>
    <definedName name="__123Graph_FPL" localSheetId="18" hidden="1">[2]A!#REF!</definedName>
    <definedName name="__123Graph_FPL" localSheetId="19" hidden="1">[2]A!#REF!</definedName>
    <definedName name="__123Graph_FPL" localSheetId="20" hidden="1">[2]A!#REF!</definedName>
    <definedName name="__123Graph_FPL" localSheetId="21" hidden="1">[2]A!#REF!</definedName>
    <definedName name="__123Graph_FPL" localSheetId="22" hidden="1">[2]A!#REF!</definedName>
    <definedName name="__123Graph_FPL" localSheetId="23" hidden="1">[2]A!#REF!</definedName>
    <definedName name="__123Graph_FPL" localSheetId="24" hidden="1">[2]A!#REF!</definedName>
    <definedName name="__123Graph_FPL" localSheetId="25" hidden="1">[2]A!#REF!</definedName>
    <definedName name="__123Graph_FPL" localSheetId="26" hidden="1">[2]A!#REF!</definedName>
    <definedName name="__123Graph_FPL" hidden="1">[2]A!#REF!</definedName>
    <definedName name="__123Graph_X" localSheetId="15" hidden="1">[2]A!#REF!</definedName>
    <definedName name="__123Graph_X" localSheetId="16" hidden="1">[2]A!#REF!</definedName>
    <definedName name="__123Graph_X" localSheetId="17" hidden="1">[2]A!#REF!</definedName>
    <definedName name="__123Graph_X" localSheetId="18" hidden="1">[2]A!#REF!</definedName>
    <definedName name="__123Graph_X" localSheetId="19" hidden="1">[2]A!#REF!</definedName>
    <definedName name="__123Graph_X" localSheetId="20" hidden="1">[2]A!#REF!</definedName>
    <definedName name="__123Graph_X" localSheetId="21" hidden="1">[2]A!#REF!</definedName>
    <definedName name="__123Graph_X" localSheetId="22" hidden="1">[2]A!#REF!</definedName>
    <definedName name="__123Graph_X" localSheetId="23" hidden="1">[2]A!#REF!</definedName>
    <definedName name="__123Graph_X" localSheetId="24" hidden="1">[2]A!#REF!</definedName>
    <definedName name="__123Graph_X" localSheetId="25" hidden="1">[2]A!#REF!</definedName>
    <definedName name="__123Graph_X" localSheetId="26" hidden="1">[2]A!#REF!</definedName>
    <definedName name="__123Graph_X" hidden="1">[2]A!#REF!</definedName>
    <definedName name="__123Graph_XPL" localSheetId="15" hidden="1">[2]A!#REF!</definedName>
    <definedName name="__123Graph_XPL" localSheetId="16" hidden="1">[2]A!#REF!</definedName>
    <definedName name="__123Graph_XPL" localSheetId="17" hidden="1">[2]A!#REF!</definedName>
    <definedName name="__123Graph_XPL" localSheetId="18" hidden="1">[2]A!#REF!</definedName>
    <definedName name="__123Graph_XPL" localSheetId="19" hidden="1">[2]A!#REF!</definedName>
    <definedName name="__123Graph_XPL" localSheetId="20" hidden="1">[2]A!#REF!</definedName>
    <definedName name="__123Graph_XPL" localSheetId="21" hidden="1">[2]A!#REF!</definedName>
    <definedName name="__123Graph_XPL" localSheetId="22" hidden="1">[2]A!#REF!</definedName>
    <definedName name="__123Graph_XPL" localSheetId="23" hidden="1">[2]A!#REF!</definedName>
    <definedName name="__123Graph_XPL" localSheetId="24" hidden="1">[2]A!#REF!</definedName>
    <definedName name="__123Graph_XPL" localSheetId="25" hidden="1">[2]A!#REF!</definedName>
    <definedName name="__123Graph_XPL" localSheetId="26" hidden="1">[2]A!#REF!</definedName>
    <definedName name="__123Graph_XPL" hidden="1">[2]A!#REF!</definedName>
    <definedName name="__DBA7" localSheetId="15">[1]worksheet!#REF!</definedName>
    <definedName name="__DBA7" localSheetId="16">[1]worksheet!#REF!</definedName>
    <definedName name="__DBA7" localSheetId="17">[1]worksheet!#REF!</definedName>
    <definedName name="__DBA7" localSheetId="18">[1]worksheet!#REF!</definedName>
    <definedName name="__DBA7" localSheetId="19">[1]worksheet!#REF!</definedName>
    <definedName name="__DBA7" localSheetId="20">[1]worksheet!#REF!</definedName>
    <definedName name="__DBA7" localSheetId="21">[1]worksheet!#REF!</definedName>
    <definedName name="__DBA7" localSheetId="22">[1]worksheet!#REF!</definedName>
    <definedName name="__DBA7" localSheetId="23">[1]worksheet!#REF!</definedName>
    <definedName name="__DBA7" localSheetId="24">[1]worksheet!#REF!</definedName>
    <definedName name="__DBA7" localSheetId="25">[1]worksheet!#REF!</definedName>
    <definedName name="__DBA7" localSheetId="26">[1]worksheet!#REF!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 localSheetId="15">[3]社員リスト!#REF!</definedName>
    <definedName name="_1_" localSheetId="16">[3]社員リスト!#REF!</definedName>
    <definedName name="_1_" localSheetId="17">[3]社員リスト!#REF!</definedName>
    <definedName name="_1_" localSheetId="18">[3]社員リスト!#REF!</definedName>
    <definedName name="_1_" localSheetId="19">[3]社員リスト!#REF!</definedName>
    <definedName name="_1_" localSheetId="20">[3]社員リスト!#REF!</definedName>
    <definedName name="_1_" localSheetId="21">[3]社員リスト!#REF!</definedName>
    <definedName name="_1_" localSheetId="22">[3]社員リスト!#REF!</definedName>
    <definedName name="_1_" localSheetId="23">[3]社員リスト!#REF!</definedName>
    <definedName name="_1_" localSheetId="24">[3]社員リスト!#REF!</definedName>
    <definedName name="_1_" localSheetId="25">[3]社員リスト!#REF!</definedName>
    <definedName name="_1_" localSheetId="26">[3]社員リスト!#REF!</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localSheetId="15" hidden="1">[5]GRAPH!#REF!</definedName>
    <definedName name="_20__123Graph_ECHART_9" localSheetId="16" hidden="1">[5]GRAPH!#REF!</definedName>
    <definedName name="_20__123Graph_ECHART_9" localSheetId="17" hidden="1">[5]GRAPH!#REF!</definedName>
    <definedName name="_20__123Graph_ECHART_9" localSheetId="18" hidden="1">[5]GRAPH!#REF!</definedName>
    <definedName name="_20__123Graph_ECHART_9" localSheetId="19" hidden="1">[5]GRAPH!#REF!</definedName>
    <definedName name="_20__123Graph_ECHART_9" localSheetId="20" hidden="1">[5]GRAPH!#REF!</definedName>
    <definedName name="_20__123Graph_ECHART_9" localSheetId="21" hidden="1">[5]GRAPH!#REF!</definedName>
    <definedName name="_20__123Graph_ECHART_9" localSheetId="22" hidden="1">[5]GRAPH!#REF!</definedName>
    <definedName name="_20__123Graph_ECHART_9" localSheetId="23" hidden="1">[5]GRAPH!#REF!</definedName>
    <definedName name="_20__123Graph_ECHART_9" localSheetId="24" hidden="1">[5]GRAPH!#REF!</definedName>
    <definedName name="_20__123Graph_ECHART_9" localSheetId="25" hidden="1">[5]GRAPH!#REF!</definedName>
    <definedName name="_20__123Graph_ECHART_9" localSheetId="26" hidden="1">[5]GRAPH!#REF!</definedName>
    <definedName name="_20__123Graph_ECHART_9" hidden="1">[5]GRAPH!#REF!</definedName>
    <definedName name="_21__123Graph_FCHART_9" localSheetId="15" hidden="1">[5]GRAPH!#REF!</definedName>
    <definedName name="_21__123Graph_FCHART_9" localSheetId="16" hidden="1">[5]GRAPH!#REF!</definedName>
    <definedName name="_21__123Graph_FCHART_9" localSheetId="17" hidden="1">[5]GRAPH!#REF!</definedName>
    <definedName name="_21__123Graph_FCHART_9" localSheetId="18" hidden="1">[5]GRAPH!#REF!</definedName>
    <definedName name="_21__123Graph_FCHART_9" localSheetId="19" hidden="1">[5]GRAPH!#REF!</definedName>
    <definedName name="_21__123Graph_FCHART_9" localSheetId="20" hidden="1">[5]GRAPH!#REF!</definedName>
    <definedName name="_21__123Graph_FCHART_9" localSheetId="21" hidden="1">[5]GRAPH!#REF!</definedName>
    <definedName name="_21__123Graph_FCHART_9" localSheetId="22" hidden="1">[5]GRAPH!#REF!</definedName>
    <definedName name="_21__123Graph_FCHART_9" localSheetId="23" hidden="1">[5]GRAPH!#REF!</definedName>
    <definedName name="_21__123Graph_FCHART_9" localSheetId="24" hidden="1">[5]GRAPH!#REF!</definedName>
    <definedName name="_21__123Graph_FCHART_9" localSheetId="25" hidden="1">[5]GRAPH!#REF!</definedName>
    <definedName name="_21__123Graph_FCHART_9" localSheetId="26" hidden="1">[5]GRAPH!#REF!</definedName>
    <definedName name="_21__123Graph_FCHART_9" hidden="1">[5]GRAPH!#REF!</definedName>
    <definedName name="_22__123Graph_XCHART_2" hidden="1">[4]GRAPH!$D$6:$O$6</definedName>
    <definedName name="_23__123Graph_XCHART_3" hidden="1">[4]GRAPH!$D$11:$O$11</definedName>
    <definedName name="_234Graph_CPL" localSheetId="15" hidden="1">[2]A!#REF!</definedName>
    <definedName name="_234Graph_CPL" localSheetId="16" hidden="1">[2]A!#REF!</definedName>
    <definedName name="_234Graph_CPL" localSheetId="17" hidden="1">[2]A!#REF!</definedName>
    <definedName name="_234Graph_CPL" localSheetId="18" hidden="1">[2]A!#REF!</definedName>
    <definedName name="_234Graph_CPL" localSheetId="19" hidden="1">[2]A!#REF!</definedName>
    <definedName name="_234Graph_CPL" localSheetId="20" hidden="1">[2]A!#REF!</definedName>
    <definedName name="_234Graph_CPL" localSheetId="21" hidden="1">[2]A!#REF!</definedName>
    <definedName name="_234Graph_CPL" localSheetId="22" hidden="1">[2]A!#REF!</definedName>
    <definedName name="_234Graph_CPL" localSheetId="23" hidden="1">[2]A!#REF!</definedName>
    <definedName name="_234Graph_CPL" localSheetId="24" hidden="1">[2]A!#REF!</definedName>
    <definedName name="_234Graph_CPL" localSheetId="25" hidden="1">[2]A!#REF!</definedName>
    <definedName name="_234Graph_CPL" localSheetId="26" hidden="1">[2]A!#REF!</definedName>
    <definedName name="_234Graph_CPL" hidden="1">[2]A!#REF!</definedName>
    <definedName name="_234Graph_E" localSheetId="15" hidden="1">[2]A!#REF!</definedName>
    <definedName name="_234Graph_E" localSheetId="16" hidden="1">[2]A!#REF!</definedName>
    <definedName name="_234Graph_E" localSheetId="17" hidden="1">[2]A!#REF!</definedName>
    <definedName name="_234Graph_E" localSheetId="18" hidden="1">[2]A!#REF!</definedName>
    <definedName name="_234Graph_E" localSheetId="19" hidden="1">[2]A!#REF!</definedName>
    <definedName name="_234Graph_E" localSheetId="20" hidden="1">[2]A!#REF!</definedName>
    <definedName name="_234Graph_E" localSheetId="21" hidden="1">[2]A!#REF!</definedName>
    <definedName name="_234Graph_E" localSheetId="22" hidden="1">[2]A!#REF!</definedName>
    <definedName name="_234Graph_E" localSheetId="23" hidden="1">[2]A!#REF!</definedName>
    <definedName name="_234Graph_E" localSheetId="24" hidden="1">[2]A!#REF!</definedName>
    <definedName name="_234Graph_E" localSheetId="25" hidden="1">[2]A!#REF!</definedName>
    <definedName name="_234Graph_E" localSheetId="26"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15">#REF!</definedName>
    <definedName name="_2Excel_BuiltIn_Print_Area_1_1" localSheetId="16">#REF!</definedName>
    <definedName name="_2Excel_BuiltIn_Print_Area_1_1" localSheetId="17">#REF!</definedName>
    <definedName name="_2Excel_BuiltIn_Print_Area_1_1" localSheetId="18">#REF!</definedName>
    <definedName name="_2Excel_BuiltIn_Print_Area_1_1" localSheetId="19">#REF!</definedName>
    <definedName name="_2Excel_BuiltIn_Print_Area_1_1" localSheetId="20">#REF!</definedName>
    <definedName name="_2Excel_BuiltIn_Print_Area_1_1" localSheetId="21">#REF!</definedName>
    <definedName name="_2Excel_BuiltIn_Print_Area_1_1" localSheetId="22">#REF!</definedName>
    <definedName name="_2Excel_BuiltIn_Print_Area_1_1" localSheetId="23">#REF!</definedName>
    <definedName name="_2Excel_BuiltIn_Print_Area_1_1" localSheetId="24">#REF!</definedName>
    <definedName name="_2Excel_BuiltIn_Print_Area_1_1" localSheetId="25">#REF!</definedName>
    <definedName name="_2Excel_BuiltIn_Print_Area_1_1" localSheetId="26">#REF!</definedName>
    <definedName name="_2Excel_BuiltIn_Print_Area_1_1">#REF!</definedName>
    <definedName name="_3__123Graph_BCHART_3" hidden="1">[4]GRAPH!$D$13:$O$13</definedName>
    <definedName name="_3Excel_BuiltIn_Print_Area_2_1" localSheetId="15">#REF!</definedName>
    <definedName name="_3Excel_BuiltIn_Print_Area_2_1" localSheetId="16">#REF!</definedName>
    <definedName name="_3Excel_BuiltIn_Print_Area_2_1" localSheetId="17">#REF!</definedName>
    <definedName name="_3Excel_BuiltIn_Print_Area_2_1" localSheetId="18">#REF!</definedName>
    <definedName name="_3Excel_BuiltIn_Print_Area_2_1" localSheetId="19">#REF!</definedName>
    <definedName name="_3Excel_BuiltIn_Print_Area_2_1" localSheetId="20">#REF!</definedName>
    <definedName name="_3Excel_BuiltIn_Print_Area_2_1" localSheetId="21">#REF!</definedName>
    <definedName name="_3Excel_BuiltIn_Print_Area_2_1" localSheetId="22">#REF!</definedName>
    <definedName name="_3Excel_BuiltIn_Print_Area_2_1" localSheetId="23">#REF!</definedName>
    <definedName name="_3Excel_BuiltIn_Print_Area_2_1" localSheetId="24">#REF!</definedName>
    <definedName name="_3Excel_BuiltIn_Print_Area_2_1" localSheetId="25">#REF!</definedName>
    <definedName name="_3Excel_BuiltIn_Print_Area_2_1" localSheetId="26">#REF!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localSheetId="15" hidden="1">[5]GRAPH!#REF!</definedName>
    <definedName name="_9__123Graph_BCHART_9" localSheetId="16" hidden="1">[5]GRAPH!#REF!</definedName>
    <definedName name="_9__123Graph_BCHART_9" localSheetId="17" hidden="1">[5]GRAPH!#REF!</definedName>
    <definedName name="_9__123Graph_BCHART_9" localSheetId="18" hidden="1">[5]GRAPH!#REF!</definedName>
    <definedName name="_9__123Graph_BCHART_9" localSheetId="19" hidden="1">[5]GRAPH!#REF!</definedName>
    <definedName name="_9__123Graph_BCHART_9" localSheetId="20" hidden="1">[5]GRAPH!#REF!</definedName>
    <definedName name="_9__123Graph_BCHART_9" localSheetId="21" hidden="1">[5]GRAPH!#REF!</definedName>
    <definedName name="_9__123Graph_BCHART_9" localSheetId="22" hidden="1">[5]GRAPH!#REF!</definedName>
    <definedName name="_9__123Graph_BCHART_9" localSheetId="23" hidden="1">[5]GRAPH!#REF!</definedName>
    <definedName name="_9__123Graph_BCHART_9" localSheetId="24" hidden="1">[5]GRAPH!#REF!</definedName>
    <definedName name="_9__123Graph_BCHART_9" localSheetId="25" hidden="1">[5]GRAPH!#REF!</definedName>
    <definedName name="_9__123Graph_BCHART_9" localSheetId="26" hidden="1">[5]GRAPH!#REF!</definedName>
    <definedName name="_9__123Graph_BCHART_9" hidden="1">[5]GRAPH!#REF!</definedName>
    <definedName name="_DBA7" localSheetId="15">[1]worksheet!#REF!</definedName>
    <definedName name="_DBA7" localSheetId="16">[1]worksheet!#REF!</definedName>
    <definedName name="_DBA7" localSheetId="17">[1]worksheet!#REF!</definedName>
    <definedName name="_DBA7" localSheetId="18">[1]worksheet!#REF!</definedName>
    <definedName name="_DBA7" localSheetId="19">[1]worksheet!#REF!</definedName>
    <definedName name="_DBA7" localSheetId="20">[1]worksheet!#REF!</definedName>
    <definedName name="_DBA7" localSheetId="21">[1]worksheet!#REF!</definedName>
    <definedName name="_DBA7" localSheetId="22">[1]worksheet!#REF!</definedName>
    <definedName name="_DBA7" localSheetId="23">[1]worksheet!#REF!</definedName>
    <definedName name="_DBA7" localSheetId="24">[1]worksheet!#REF!</definedName>
    <definedName name="_DBA7" localSheetId="25">[1]worksheet!#REF!</definedName>
    <definedName name="_DBA7" localSheetId="26">[1]worksheet!#REF!</definedName>
    <definedName name="_DBA7">[1]worksheet!#REF!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20"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hidden="1">#REF!</definedName>
    <definedName name="_Fill1" hidden="1">[6]PPH1298S!$A$7:$A$34</definedName>
    <definedName name="_xlnm._FilterDatabase" localSheetId="15" hidden="1">'[7](40)G&amp;A'!#REF!</definedName>
    <definedName name="_xlnm._FilterDatabase" localSheetId="16" hidden="1">'[7](40)G&amp;A'!#REF!</definedName>
    <definedName name="_xlnm._FilterDatabase" localSheetId="17" hidden="1">'[7](40)G&amp;A'!#REF!</definedName>
    <definedName name="_xlnm._FilterDatabase" localSheetId="18" hidden="1">'[7](40)G&amp;A'!#REF!</definedName>
    <definedName name="_xlnm._FilterDatabase" localSheetId="19" hidden="1">'[7](40)G&amp;A'!#REF!</definedName>
    <definedName name="_xlnm._FilterDatabase" localSheetId="20" hidden="1">'[7](40)G&amp;A'!#REF!</definedName>
    <definedName name="_xlnm._FilterDatabase" localSheetId="21" hidden="1">'[7](40)G&amp;A'!#REF!</definedName>
    <definedName name="_xlnm._FilterDatabase" localSheetId="22" hidden="1">'[7](40)G&amp;A'!#REF!</definedName>
    <definedName name="_xlnm._FilterDatabase" localSheetId="23" hidden="1">'[7](40)G&amp;A'!#REF!</definedName>
    <definedName name="_xlnm._FilterDatabase" localSheetId="24" hidden="1">'[7](40)G&amp;A'!#REF!</definedName>
    <definedName name="_xlnm._FilterDatabase" localSheetId="25" hidden="1">'[7](40)G&amp;A'!#REF!</definedName>
    <definedName name="_xlnm._FilterDatabase" localSheetId="26" hidden="1">'[7](40)G&amp;A'!#REF!</definedName>
    <definedName name="_xlnm._FilterDatabase" localSheetId="2" hidden="1">Data!$A$4:$S$4</definedName>
    <definedName name="_xlnm._FilterDatabase" localSheetId="27" hidden="1">'Data (6)'!$A$4:$T$4</definedName>
    <definedName name="_xlnm._FilterDatabase" hidden="1">'[7](40)G&amp;A'!#REF!</definedName>
    <definedName name="_K1" localSheetId="15" hidden="1">[8]Final!#REF!</definedName>
    <definedName name="_K1" localSheetId="16" hidden="1">[8]Final!#REF!</definedName>
    <definedName name="_K1" localSheetId="17" hidden="1">[8]Final!#REF!</definedName>
    <definedName name="_K1" localSheetId="18" hidden="1">[8]Final!#REF!</definedName>
    <definedName name="_K1" localSheetId="19" hidden="1">[8]Final!#REF!</definedName>
    <definedName name="_K1" localSheetId="20" hidden="1">[8]Final!#REF!</definedName>
    <definedName name="_K1" localSheetId="21" hidden="1">[8]Final!#REF!</definedName>
    <definedName name="_K1" localSheetId="22" hidden="1">[8]Final!#REF!</definedName>
    <definedName name="_K1" localSheetId="23" hidden="1">[8]Final!#REF!</definedName>
    <definedName name="_K1" localSheetId="24" hidden="1">[8]Final!#REF!</definedName>
    <definedName name="_K1" localSheetId="25" hidden="1">[8]Final!#REF!</definedName>
    <definedName name="_K1" localSheetId="26" hidden="1">[8]Final!#REF!</definedName>
    <definedName name="_K1" hidden="1">[8]Final!#REF!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19" hidden="1">#REF!</definedName>
    <definedName name="_Key2" localSheetId="20"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hidden="1">#REF!</definedName>
    <definedName name="a" localSheetId="15" hidden="1">#REF!</definedName>
    <definedName name="a" localSheetId="16" hidden="1">#REF!</definedName>
    <definedName name="a" localSheetId="17" hidden="1">#REF!</definedName>
    <definedName name="a" localSheetId="18" hidden="1">#REF!</definedName>
    <definedName name="a" localSheetId="19" hidden="1">#REF!</definedName>
    <definedName name="a" localSheetId="20" hidden="1">#REF!</definedName>
    <definedName name="a" localSheetId="21" hidden="1">#REF!</definedName>
    <definedName name="a" localSheetId="22" hidden="1">#REF!</definedName>
    <definedName name="a" localSheetId="23" hidden="1">#REF!</definedName>
    <definedName name="a" localSheetId="24" hidden="1">#REF!</definedName>
    <definedName name="a" localSheetId="25" hidden="1">#REF!</definedName>
    <definedName name="a" localSheetId="26" hidden="1">#REF!</definedName>
    <definedName name="a" hidden="1">#REF!</definedName>
    <definedName name="aa" localSheetId="15" hidden="1">#REF!</definedName>
    <definedName name="aa" localSheetId="16" hidden="1">#REF!</definedName>
    <definedName name="aa" localSheetId="17" hidden="1">#REF!</definedName>
    <definedName name="aa" localSheetId="18" hidden="1">#REF!</definedName>
    <definedName name="aa" localSheetId="19" hidden="1">#REF!</definedName>
    <definedName name="aa" localSheetId="20" hidden="1">#REF!</definedName>
    <definedName name="aa" localSheetId="21" hidden="1">#REF!</definedName>
    <definedName name="aa" localSheetId="22" hidden="1">#REF!</definedName>
    <definedName name="aa" localSheetId="23" hidden="1">#REF!</definedName>
    <definedName name="aa" localSheetId="24" hidden="1">#REF!</definedName>
    <definedName name="aa" localSheetId="25" hidden="1">#REF!</definedName>
    <definedName name="aa" localSheetId="26" hidden="1">#REF!</definedName>
    <definedName name="aa" hidden="1">#REF!</definedName>
    <definedName name="aaa" hidden="1">{#N/A,#N/A,FALSE,"Aging Summary";#N/A,#N/A,FALSE,"Ratio Analysis";#N/A,#N/A,FALSE,"Test 120 Day Accts";#N/A,#N/A,FALSE,"Tickmarks"}</definedName>
    <definedName name="aaaaaaaaaaaaaaaaaaaaa" localSheetId="15">#REF!</definedName>
    <definedName name="aaaaaaaaaaaaaaaaaaaaa" localSheetId="16">#REF!</definedName>
    <definedName name="aaaaaaaaaaaaaaaaaaaaa" localSheetId="17">#REF!</definedName>
    <definedName name="aaaaaaaaaaaaaaaaaaaaa" localSheetId="18">#REF!</definedName>
    <definedName name="aaaaaaaaaaaaaaaaaaaaa" localSheetId="19">#REF!</definedName>
    <definedName name="aaaaaaaaaaaaaaaaaaaaa" localSheetId="20">#REF!</definedName>
    <definedName name="aaaaaaaaaaaaaaaaaaaaa" localSheetId="21">#REF!</definedName>
    <definedName name="aaaaaaaaaaaaaaaaaaaaa" localSheetId="22">#REF!</definedName>
    <definedName name="aaaaaaaaaaaaaaaaaaaaa" localSheetId="23">#REF!</definedName>
    <definedName name="aaaaaaaaaaaaaaaaaaaaa" localSheetId="24">#REF!</definedName>
    <definedName name="aaaaaaaaaaaaaaaaaaaaa" localSheetId="25">#REF!</definedName>
    <definedName name="aaaaaaaaaaaaaaaaaaaaa" localSheetId="26">#REF!</definedName>
    <definedName name="aaaaaaaaaaaaaaaaaaaaa">#REF!</definedName>
    <definedName name="aaaaaaaaaaaaaaaaaaaaaaa" localSheetId="15">#REF!</definedName>
    <definedName name="aaaaaaaaaaaaaaaaaaaaaaa" localSheetId="16">#REF!</definedName>
    <definedName name="aaaaaaaaaaaaaaaaaaaaaaa" localSheetId="17">#REF!</definedName>
    <definedName name="aaaaaaaaaaaaaaaaaaaaaaa" localSheetId="18">#REF!</definedName>
    <definedName name="aaaaaaaaaaaaaaaaaaaaaaa" localSheetId="19">#REF!</definedName>
    <definedName name="aaaaaaaaaaaaaaaaaaaaaaa" localSheetId="20">#REF!</definedName>
    <definedName name="aaaaaaaaaaaaaaaaaaaaaaa" localSheetId="21">#REF!</definedName>
    <definedName name="aaaaaaaaaaaaaaaaaaaaaaa" localSheetId="22">#REF!</definedName>
    <definedName name="aaaaaaaaaaaaaaaaaaaaaaa" localSheetId="23">#REF!</definedName>
    <definedName name="aaaaaaaaaaaaaaaaaaaaaaa" localSheetId="24">#REF!</definedName>
    <definedName name="aaaaaaaaaaaaaaaaaaaaaaa" localSheetId="25">#REF!</definedName>
    <definedName name="aaaaaaaaaaaaaaaaaaaaaaa" localSheetId="26">#REF!</definedName>
    <definedName name="aaaaaaaaaaaaaaaaaaaaaaa">#REF!</definedName>
    <definedName name="aaaaaaaaaaaaaaaaaaaaaaaaaaaaaaaa" localSheetId="15">#REF!</definedName>
    <definedName name="aaaaaaaaaaaaaaaaaaaaaaaaaaaaaaaa" localSheetId="16">#REF!</definedName>
    <definedName name="aaaaaaaaaaaaaaaaaaaaaaaaaaaaaaaa" localSheetId="17">#REF!</definedName>
    <definedName name="aaaaaaaaaaaaaaaaaaaaaaaaaaaaaaaa" localSheetId="18">#REF!</definedName>
    <definedName name="aaaaaaaaaaaaaaaaaaaaaaaaaaaaaaaa" localSheetId="19">#REF!</definedName>
    <definedName name="aaaaaaaaaaaaaaaaaaaaaaaaaaaaaaaa" localSheetId="20">#REF!</definedName>
    <definedName name="aaaaaaaaaaaaaaaaaaaaaaaaaaaaaaaa" localSheetId="21">#REF!</definedName>
    <definedName name="aaaaaaaaaaaaaaaaaaaaaaaaaaaaaaaa" localSheetId="22">#REF!</definedName>
    <definedName name="aaaaaaaaaaaaaaaaaaaaaaaaaaaaaaaa" localSheetId="23">#REF!</definedName>
    <definedName name="aaaaaaaaaaaaaaaaaaaaaaaaaaaaaaaa" localSheetId="24">#REF!</definedName>
    <definedName name="aaaaaaaaaaaaaaaaaaaaaaaaaaaaaaaa" localSheetId="25">#REF!</definedName>
    <definedName name="aaaaaaaaaaaaaaaaaaaaaaaaaaaaaaaa" localSheetId="26">#REF!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 localSheetId="15">#REF!</definedName>
    <definedName name="anjar" localSheetId="16">#REF!</definedName>
    <definedName name="anjar" localSheetId="17">#REF!</definedName>
    <definedName name="anjar" localSheetId="18">#REF!</definedName>
    <definedName name="anjar" localSheetId="19">#REF!</definedName>
    <definedName name="anjar" localSheetId="20">#REF!</definedName>
    <definedName name="anjar" localSheetId="21">#REF!</definedName>
    <definedName name="anjar" localSheetId="22">#REF!</definedName>
    <definedName name="anjar" localSheetId="23">#REF!</definedName>
    <definedName name="anjar" localSheetId="24">#REF!</definedName>
    <definedName name="anjar" localSheetId="25">#REF!</definedName>
    <definedName name="anjar" localSheetId="26">#REF!</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 localSheetId="15">#REF!</definedName>
    <definedName name="BUGET91V" localSheetId="16">#REF!</definedName>
    <definedName name="BUGET91V" localSheetId="17">#REF!</definedName>
    <definedName name="BUGET91V" localSheetId="18">#REF!</definedName>
    <definedName name="BUGET91V" localSheetId="19">#REF!</definedName>
    <definedName name="BUGET91V" localSheetId="20">#REF!</definedName>
    <definedName name="BUGET91V" localSheetId="21">#REF!</definedName>
    <definedName name="BUGET91V" localSheetId="22">#REF!</definedName>
    <definedName name="BUGET91V" localSheetId="23">#REF!</definedName>
    <definedName name="BUGET91V" localSheetId="24">#REF!</definedName>
    <definedName name="BUGET91V" localSheetId="25">#REF!</definedName>
    <definedName name="BUGET91V" localSheetId="26">#REF!</definedName>
    <definedName name="BUGET91V">#REF!</definedName>
    <definedName name="capex2" localSheetId="15" hidden="1">#REF!</definedName>
    <definedName name="capex2" localSheetId="16" hidden="1">#REF!</definedName>
    <definedName name="capex2" localSheetId="17" hidden="1">#REF!</definedName>
    <definedName name="capex2" localSheetId="18" hidden="1">#REF!</definedName>
    <definedName name="capex2" localSheetId="19" hidden="1">#REF!</definedName>
    <definedName name="capex2" localSheetId="20" hidden="1">#REF!</definedName>
    <definedName name="capex2" localSheetId="21" hidden="1">#REF!</definedName>
    <definedName name="capex2" localSheetId="22" hidden="1">#REF!</definedName>
    <definedName name="capex2" localSheetId="23" hidden="1">#REF!</definedName>
    <definedName name="capex2" localSheetId="24" hidden="1">#REF!</definedName>
    <definedName name="capex2" localSheetId="25" hidden="1">#REF!</definedName>
    <definedName name="capex2" localSheetId="26" hidden="1">#REF!</definedName>
    <definedName name="capex2" hidden="1">#REF!</definedName>
    <definedName name="CHECK" localSheetId="15">#REF!</definedName>
    <definedName name="CHECK" localSheetId="16">#REF!</definedName>
    <definedName name="CHECK" localSheetId="17">#REF!</definedName>
    <definedName name="CHECK" localSheetId="18">#REF!</definedName>
    <definedName name="CHECK" localSheetId="19">#REF!</definedName>
    <definedName name="CHECK" localSheetId="20">#REF!</definedName>
    <definedName name="CHECK" localSheetId="21">#REF!</definedName>
    <definedName name="CHECK" localSheetId="22">#REF!</definedName>
    <definedName name="CHECK" localSheetId="23">#REF!</definedName>
    <definedName name="CHECK" localSheetId="24">#REF!</definedName>
    <definedName name="CHECK" localSheetId="25">#REF!</definedName>
    <definedName name="CHECK" localSheetId="26">#REF!</definedName>
    <definedName name="CHECK">#REF!</definedName>
    <definedName name="CIPHSJ" localSheetId="15" hidden="1">#REF!</definedName>
    <definedName name="CIPHSJ" localSheetId="16" hidden="1">#REF!</definedName>
    <definedName name="CIPHSJ" localSheetId="17" hidden="1">#REF!</definedName>
    <definedName name="CIPHSJ" localSheetId="18" hidden="1">#REF!</definedName>
    <definedName name="CIPHSJ" localSheetId="19" hidden="1">#REF!</definedName>
    <definedName name="CIPHSJ" localSheetId="20" hidden="1">#REF!</definedName>
    <definedName name="CIPHSJ" localSheetId="21" hidden="1">#REF!</definedName>
    <definedName name="CIPHSJ" localSheetId="22" hidden="1">#REF!</definedName>
    <definedName name="CIPHSJ" localSheetId="23" hidden="1">#REF!</definedName>
    <definedName name="CIPHSJ" localSheetId="24" hidden="1">#REF!</definedName>
    <definedName name="CIPHSJ" localSheetId="25" hidden="1">#REF!</definedName>
    <definedName name="CIPHSJ" localSheetId="26" hidden="1">#REF!</definedName>
    <definedName name="CIPHSJ" hidden="1">#REF!</definedName>
    <definedName name="cusmasteras20102005_list_query" localSheetId="15">#REF!</definedName>
    <definedName name="cusmasteras20102005_list_query" localSheetId="16">#REF!</definedName>
    <definedName name="cusmasteras20102005_list_query" localSheetId="17">#REF!</definedName>
    <definedName name="cusmasteras20102005_list_query" localSheetId="18">#REF!</definedName>
    <definedName name="cusmasteras20102005_list_query" localSheetId="19">#REF!</definedName>
    <definedName name="cusmasteras20102005_list_query" localSheetId="20">#REF!</definedName>
    <definedName name="cusmasteras20102005_list_query" localSheetId="21">#REF!</definedName>
    <definedName name="cusmasteras20102005_list_query" localSheetId="22">#REF!</definedName>
    <definedName name="cusmasteras20102005_list_query" localSheetId="23">#REF!</definedName>
    <definedName name="cusmasteras20102005_list_query" localSheetId="24">#REF!</definedName>
    <definedName name="cusmasteras20102005_list_query" localSheetId="25">#REF!</definedName>
    <definedName name="cusmasteras20102005_list_query" localSheetId="26">#REF!</definedName>
    <definedName name="cusmasteras20102005_list_query">#REF!</definedName>
    <definedName name="D_RPSCHS_Crosstab" localSheetId="15">#REF!</definedName>
    <definedName name="D_RPSCHS_Crosstab" localSheetId="16">#REF!</definedName>
    <definedName name="D_RPSCHS_Crosstab" localSheetId="17">#REF!</definedName>
    <definedName name="D_RPSCHS_Crosstab" localSheetId="18">#REF!</definedName>
    <definedName name="D_RPSCHS_Crosstab" localSheetId="19">#REF!</definedName>
    <definedName name="D_RPSCHS_Crosstab" localSheetId="20">#REF!</definedName>
    <definedName name="D_RPSCHS_Crosstab" localSheetId="21">#REF!</definedName>
    <definedName name="D_RPSCHS_Crosstab" localSheetId="22">#REF!</definedName>
    <definedName name="D_RPSCHS_Crosstab" localSheetId="23">#REF!</definedName>
    <definedName name="D_RPSCHS_Crosstab" localSheetId="24">#REF!</definedName>
    <definedName name="D_RPSCHS_Crosstab" localSheetId="25">#REF!</definedName>
    <definedName name="D_RPSCHS_Crosstab" localSheetId="26">#REF!</definedName>
    <definedName name="D_RPSCHS_Crosstab">#REF!</definedName>
    <definedName name="_xlnm.Database" localSheetId="15" hidden="1">#REF!</definedName>
    <definedName name="_xlnm.Database" localSheetId="16" hidden="1">#REF!</definedName>
    <definedName name="_xlnm.Database" localSheetId="17" hidden="1">#REF!</definedName>
    <definedName name="_xlnm.Database" localSheetId="18" hidden="1">#REF!</definedName>
    <definedName name="_xlnm.Database" localSheetId="19" hidden="1">#REF!</definedName>
    <definedName name="_xlnm.Database" localSheetId="20" hidden="1">#REF!</definedName>
    <definedName name="_xlnm.Database" localSheetId="21" hidden="1">#REF!</definedName>
    <definedName name="_xlnm.Database" localSheetId="22" hidden="1">#REF!</definedName>
    <definedName name="_xlnm.Database" localSheetId="23" hidden="1">#REF!</definedName>
    <definedName name="_xlnm.Database" localSheetId="24" hidden="1">#REF!</definedName>
    <definedName name="_xlnm.Database" localSheetId="25" hidden="1">#REF!</definedName>
    <definedName name="_xlnm.Database" localSheetId="26" hidden="1">#REF!</definedName>
    <definedName name="_xlnm.Database" hidden="1">#REF!</definedName>
    <definedName name="DataNowMonth">[9]Constants!$B$2</definedName>
    <definedName name="ＤＤ１" localSheetId="15">#REF!</definedName>
    <definedName name="ＤＤ１" localSheetId="16">#REF!</definedName>
    <definedName name="ＤＤ１" localSheetId="17">#REF!</definedName>
    <definedName name="ＤＤ１" localSheetId="18">#REF!</definedName>
    <definedName name="ＤＤ１" localSheetId="19">#REF!</definedName>
    <definedName name="ＤＤ１" localSheetId="20">#REF!</definedName>
    <definedName name="ＤＤ１" localSheetId="21">#REF!</definedName>
    <definedName name="ＤＤ１" localSheetId="22">#REF!</definedName>
    <definedName name="ＤＤ１" localSheetId="23">#REF!</definedName>
    <definedName name="ＤＤ１" localSheetId="24">#REF!</definedName>
    <definedName name="ＤＤ１" localSheetId="25">#REF!</definedName>
    <definedName name="ＤＤ１" localSheetId="26">#REF!</definedName>
    <definedName name="ＤＤ１">#REF!</definedName>
    <definedName name="Deposit" hidden="1">{#N/A,#N/A,FALSE,"Aging Summary";#N/A,#N/A,FALSE,"Ratio Analysis";#N/A,#N/A,FALSE,"Test 120 Day Accts";#N/A,#N/A,FALSE,"Tickmarks"}</definedName>
    <definedName name="DM" localSheetId="15">[2]A!#REF!</definedName>
    <definedName name="DM" localSheetId="16">[2]A!#REF!</definedName>
    <definedName name="DM" localSheetId="17">[2]A!#REF!</definedName>
    <definedName name="DM" localSheetId="18">[2]A!#REF!</definedName>
    <definedName name="DM" localSheetId="19">[2]A!#REF!</definedName>
    <definedName name="DM" localSheetId="20">[2]A!#REF!</definedName>
    <definedName name="DM" localSheetId="21">[2]A!#REF!</definedName>
    <definedName name="DM" localSheetId="22">[2]A!#REF!</definedName>
    <definedName name="DM" localSheetId="23">[2]A!#REF!</definedName>
    <definedName name="DM" localSheetId="24">[2]A!#REF!</definedName>
    <definedName name="DM" localSheetId="25">[2]A!#REF!</definedName>
    <definedName name="DM" localSheetId="26">[2]A!#REF!</definedName>
    <definedName name="DM">[2]A!#REF!</definedName>
    <definedName name="dsdsd" localSheetId="15">#REF!</definedName>
    <definedName name="dsdsd" localSheetId="16">#REF!</definedName>
    <definedName name="dsdsd" localSheetId="17">#REF!</definedName>
    <definedName name="dsdsd" localSheetId="18">#REF!</definedName>
    <definedName name="dsdsd" localSheetId="19">#REF!</definedName>
    <definedName name="dsdsd" localSheetId="20">#REF!</definedName>
    <definedName name="dsdsd" localSheetId="21">#REF!</definedName>
    <definedName name="dsdsd" localSheetId="22">#REF!</definedName>
    <definedName name="dsdsd" localSheetId="23">#REF!</definedName>
    <definedName name="dsdsd" localSheetId="24">#REF!</definedName>
    <definedName name="dsdsd" localSheetId="25">#REF!</definedName>
    <definedName name="dsdsd" localSheetId="26">#REF!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 localSheetId="15">[2]A!#REF!</definedName>
    <definedName name="ENTRY" localSheetId="16">[2]A!#REF!</definedName>
    <definedName name="ENTRY" localSheetId="17">[2]A!#REF!</definedName>
    <definedName name="ENTRY" localSheetId="18">[2]A!#REF!</definedName>
    <definedName name="ENTRY" localSheetId="19">[2]A!#REF!</definedName>
    <definedName name="ENTRY" localSheetId="20">[2]A!#REF!</definedName>
    <definedName name="ENTRY" localSheetId="21">[2]A!#REF!</definedName>
    <definedName name="ENTRY" localSheetId="22">[2]A!#REF!</definedName>
    <definedName name="ENTRY" localSheetId="23">[2]A!#REF!</definedName>
    <definedName name="ENTRY" localSheetId="24">[2]A!#REF!</definedName>
    <definedName name="ENTRY" localSheetId="25">[2]A!#REF!</definedName>
    <definedName name="ENTRY" localSheetId="26">[2]A!#REF!</definedName>
    <definedName name="ENTRY">[2]A!#REF!</definedName>
    <definedName name="Excel_BuiltIn_Print_Area_1">[10]FREIGHT!$A$1:$O$26</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19">#REF!</definedName>
    <definedName name="Excel_BuiltIn_Print_Area_10" localSheetId="20">#REF!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19">#REF!</definedName>
    <definedName name="Excel_BuiltIn_Print_Area_11" localSheetId="20">#REF!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19">#REF!</definedName>
    <definedName name="Excel_BuiltIn_Print_Area_12" localSheetId="20">#REF!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19">#REF!</definedName>
    <definedName name="Excel_BuiltIn_Print_Area_13" localSheetId="20">#REF!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19">#REF!</definedName>
    <definedName name="Excel_BuiltIn_Print_Area_14" localSheetId="20">#REF!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19">#REF!</definedName>
    <definedName name="Excel_BuiltIn_Print_Area_15" localSheetId="20">#REF!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19">#REF!</definedName>
    <definedName name="Excel_BuiltIn_Print_Area_16" localSheetId="20">#REF!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19">#REF!</definedName>
    <definedName name="Excel_BuiltIn_Print_Area_17" localSheetId="20">#REF!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19">#REF!</definedName>
    <definedName name="Excel_BuiltIn_Print_Area_18" localSheetId="20">#REF!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19">#REF!</definedName>
    <definedName name="Excel_BuiltIn_Print_Area_19" localSheetId="20">#REF!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19">#REF!</definedName>
    <definedName name="Excel_BuiltIn_Print_Area_2" localSheetId="20">#REF!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#REF!</definedName>
    <definedName name="Excel_BuiltIn_Print_Area_20" localSheetId="15">#REF!</definedName>
    <definedName name="Excel_BuiltIn_Print_Area_20" localSheetId="16">#REF!</definedName>
    <definedName name="Excel_BuiltIn_Print_Area_20" localSheetId="17">#REF!</definedName>
    <definedName name="Excel_BuiltIn_Print_Area_20" localSheetId="18">#REF!</definedName>
    <definedName name="Excel_BuiltIn_Print_Area_20" localSheetId="19">#REF!</definedName>
    <definedName name="Excel_BuiltIn_Print_Area_20" localSheetId="20">#REF!</definedName>
    <definedName name="Excel_BuiltIn_Print_Area_20" localSheetId="21">#REF!</definedName>
    <definedName name="Excel_BuiltIn_Print_Area_20" localSheetId="22">#REF!</definedName>
    <definedName name="Excel_BuiltIn_Print_Area_20" localSheetId="23">#REF!</definedName>
    <definedName name="Excel_BuiltIn_Print_Area_20" localSheetId="24">#REF!</definedName>
    <definedName name="Excel_BuiltIn_Print_Area_20" localSheetId="25">#REF!</definedName>
    <definedName name="Excel_BuiltIn_Print_Area_20" localSheetId="26">#REF!</definedName>
    <definedName name="Excel_BuiltIn_Print_Area_20">#REF!</definedName>
    <definedName name="Excel_BuiltIn_Print_Area_21" localSheetId="15">#REF!</definedName>
    <definedName name="Excel_BuiltIn_Print_Area_21" localSheetId="16">#REF!</definedName>
    <definedName name="Excel_BuiltIn_Print_Area_21" localSheetId="17">#REF!</definedName>
    <definedName name="Excel_BuiltIn_Print_Area_21" localSheetId="18">#REF!</definedName>
    <definedName name="Excel_BuiltIn_Print_Area_21" localSheetId="19">#REF!</definedName>
    <definedName name="Excel_BuiltIn_Print_Area_21" localSheetId="20">#REF!</definedName>
    <definedName name="Excel_BuiltIn_Print_Area_21" localSheetId="21">#REF!</definedName>
    <definedName name="Excel_BuiltIn_Print_Area_21" localSheetId="22">#REF!</definedName>
    <definedName name="Excel_BuiltIn_Print_Area_21" localSheetId="23">#REF!</definedName>
    <definedName name="Excel_BuiltIn_Print_Area_21" localSheetId="24">#REF!</definedName>
    <definedName name="Excel_BuiltIn_Print_Area_21" localSheetId="25">#REF!</definedName>
    <definedName name="Excel_BuiltIn_Print_Area_21" localSheetId="26">#REF!</definedName>
    <definedName name="Excel_BuiltIn_Print_Area_21">#REF!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19">#REF!</definedName>
    <definedName name="Excel_BuiltIn_Print_Area_22" localSheetId="20">#REF!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#REF!</definedName>
    <definedName name="Excel_BuiltIn_Print_Area_23" localSheetId="15">#REF!</definedName>
    <definedName name="Excel_BuiltIn_Print_Area_23" localSheetId="16">#REF!</definedName>
    <definedName name="Excel_BuiltIn_Print_Area_23" localSheetId="17">#REF!</definedName>
    <definedName name="Excel_BuiltIn_Print_Area_23" localSheetId="18">#REF!</definedName>
    <definedName name="Excel_BuiltIn_Print_Area_23" localSheetId="19">#REF!</definedName>
    <definedName name="Excel_BuiltIn_Print_Area_23" localSheetId="20">#REF!</definedName>
    <definedName name="Excel_BuiltIn_Print_Area_23" localSheetId="21">#REF!</definedName>
    <definedName name="Excel_BuiltIn_Print_Area_23" localSheetId="22">#REF!</definedName>
    <definedName name="Excel_BuiltIn_Print_Area_23" localSheetId="23">#REF!</definedName>
    <definedName name="Excel_BuiltIn_Print_Area_23" localSheetId="24">#REF!</definedName>
    <definedName name="Excel_BuiltIn_Print_Area_23" localSheetId="25">#REF!</definedName>
    <definedName name="Excel_BuiltIn_Print_Area_23" localSheetId="26">#REF!</definedName>
    <definedName name="Excel_BuiltIn_Print_Area_23">#REF!</definedName>
    <definedName name="Excel_BuiltIn_Print_Area_24" localSheetId="15">#REF!</definedName>
    <definedName name="Excel_BuiltIn_Print_Area_24" localSheetId="16">#REF!</definedName>
    <definedName name="Excel_BuiltIn_Print_Area_24" localSheetId="17">#REF!</definedName>
    <definedName name="Excel_BuiltIn_Print_Area_24" localSheetId="18">#REF!</definedName>
    <definedName name="Excel_BuiltIn_Print_Area_24" localSheetId="19">#REF!</definedName>
    <definedName name="Excel_BuiltIn_Print_Area_24" localSheetId="20">#REF!</definedName>
    <definedName name="Excel_BuiltIn_Print_Area_24" localSheetId="21">#REF!</definedName>
    <definedName name="Excel_BuiltIn_Print_Area_24" localSheetId="22">#REF!</definedName>
    <definedName name="Excel_BuiltIn_Print_Area_24" localSheetId="23">#REF!</definedName>
    <definedName name="Excel_BuiltIn_Print_Area_24" localSheetId="24">#REF!</definedName>
    <definedName name="Excel_BuiltIn_Print_Area_24" localSheetId="25">#REF!</definedName>
    <definedName name="Excel_BuiltIn_Print_Area_24" localSheetId="26">#REF!</definedName>
    <definedName name="Excel_BuiltIn_Print_Area_24">#REF!</definedName>
    <definedName name="Excel_BuiltIn_Print_Area_25" localSheetId="15">#REF!</definedName>
    <definedName name="Excel_BuiltIn_Print_Area_25" localSheetId="16">#REF!</definedName>
    <definedName name="Excel_BuiltIn_Print_Area_25" localSheetId="17">#REF!</definedName>
    <definedName name="Excel_BuiltIn_Print_Area_25" localSheetId="18">#REF!</definedName>
    <definedName name="Excel_BuiltIn_Print_Area_25" localSheetId="19">#REF!</definedName>
    <definedName name="Excel_BuiltIn_Print_Area_25" localSheetId="20">#REF!</definedName>
    <definedName name="Excel_BuiltIn_Print_Area_25" localSheetId="21">#REF!</definedName>
    <definedName name="Excel_BuiltIn_Print_Area_25" localSheetId="22">#REF!</definedName>
    <definedName name="Excel_BuiltIn_Print_Area_25" localSheetId="23">#REF!</definedName>
    <definedName name="Excel_BuiltIn_Print_Area_25" localSheetId="24">#REF!</definedName>
    <definedName name="Excel_BuiltIn_Print_Area_25" localSheetId="25">#REF!</definedName>
    <definedName name="Excel_BuiltIn_Print_Area_25" localSheetId="26">#REF!</definedName>
    <definedName name="Excel_BuiltIn_Print_Area_25">#REF!</definedName>
    <definedName name="Excel_BuiltIn_Print_Area_26" localSheetId="15">#REF!</definedName>
    <definedName name="Excel_BuiltIn_Print_Area_26" localSheetId="16">#REF!</definedName>
    <definedName name="Excel_BuiltIn_Print_Area_26" localSheetId="17">#REF!</definedName>
    <definedName name="Excel_BuiltIn_Print_Area_26" localSheetId="18">#REF!</definedName>
    <definedName name="Excel_BuiltIn_Print_Area_26" localSheetId="19">#REF!</definedName>
    <definedName name="Excel_BuiltIn_Print_Area_26" localSheetId="20">#REF!</definedName>
    <definedName name="Excel_BuiltIn_Print_Area_26" localSheetId="21">#REF!</definedName>
    <definedName name="Excel_BuiltIn_Print_Area_26" localSheetId="22">#REF!</definedName>
    <definedName name="Excel_BuiltIn_Print_Area_26" localSheetId="23">#REF!</definedName>
    <definedName name="Excel_BuiltIn_Print_Area_26" localSheetId="24">#REF!</definedName>
    <definedName name="Excel_BuiltIn_Print_Area_26" localSheetId="25">#REF!</definedName>
    <definedName name="Excel_BuiltIn_Print_Area_26" localSheetId="26">#REF!</definedName>
    <definedName name="Excel_BuiltIn_Print_Area_26">#REF!</definedName>
    <definedName name="Excel_BuiltIn_Print_Area_27" localSheetId="15">#REF!</definedName>
    <definedName name="Excel_BuiltIn_Print_Area_27" localSheetId="16">#REF!</definedName>
    <definedName name="Excel_BuiltIn_Print_Area_27" localSheetId="17">#REF!</definedName>
    <definedName name="Excel_BuiltIn_Print_Area_27" localSheetId="18">#REF!</definedName>
    <definedName name="Excel_BuiltIn_Print_Area_27" localSheetId="19">#REF!</definedName>
    <definedName name="Excel_BuiltIn_Print_Area_27" localSheetId="20">#REF!</definedName>
    <definedName name="Excel_BuiltIn_Print_Area_27" localSheetId="21">#REF!</definedName>
    <definedName name="Excel_BuiltIn_Print_Area_27" localSheetId="22">#REF!</definedName>
    <definedName name="Excel_BuiltIn_Print_Area_27" localSheetId="23">#REF!</definedName>
    <definedName name="Excel_BuiltIn_Print_Area_27" localSheetId="24">#REF!</definedName>
    <definedName name="Excel_BuiltIn_Print_Area_27" localSheetId="25">#REF!</definedName>
    <definedName name="Excel_BuiltIn_Print_Area_27" localSheetId="26">#REF!</definedName>
    <definedName name="Excel_BuiltIn_Print_Area_27">#REF!</definedName>
    <definedName name="Excel_BuiltIn_Print_Area_28" localSheetId="15">#REF!</definedName>
    <definedName name="Excel_BuiltIn_Print_Area_28" localSheetId="16">#REF!</definedName>
    <definedName name="Excel_BuiltIn_Print_Area_28" localSheetId="17">#REF!</definedName>
    <definedName name="Excel_BuiltIn_Print_Area_28" localSheetId="18">#REF!</definedName>
    <definedName name="Excel_BuiltIn_Print_Area_28" localSheetId="19">#REF!</definedName>
    <definedName name="Excel_BuiltIn_Print_Area_28" localSheetId="20">#REF!</definedName>
    <definedName name="Excel_BuiltIn_Print_Area_28" localSheetId="21">#REF!</definedName>
    <definedName name="Excel_BuiltIn_Print_Area_28" localSheetId="22">#REF!</definedName>
    <definedName name="Excel_BuiltIn_Print_Area_28" localSheetId="23">#REF!</definedName>
    <definedName name="Excel_BuiltIn_Print_Area_28" localSheetId="24">#REF!</definedName>
    <definedName name="Excel_BuiltIn_Print_Area_28" localSheetId="25">#REF!</definedName>
    <definedName name="Excel_BuiltIn_Print_Area_28" localSheetId="26">#REF!</definedName>
    <definedName name="Excel_BuiltIn_Print_Area_28">#REF!</definedName>
    <definedName name="Excel_BuiltIn_Print_Area_29" localSheetId="15">#REF!</definedName>
    <definedName name="Excel_BuiltIn_Print_Area_29" localSheetId="16">#REF!</definedName>
    <definedName name="Excel_BuiltIn_Print_Area_29" localSheetId="17">#REF!</definedName>
    <definedName name="Excel_BuiltIn_Print_Area_29" localSheetId="18">#REF!</definedName>
    <definedName name="Excel_BuiltIn_Print_Area_29" localSheetId="19">#REF!</definedName>
    <definedName name="Excel_BuiltIn_Print_Area_29" localSheetId="20">#REF!</definedName>
    <definedName name="Excel_BuiltIn_Print_Area_29" localSheetId="21">#REF!</definedName>
    <definedName name="Excel_BuiltIn_Print_Area_29" localSheetId="22">#REF!</definedName>
    <definedName name="Excel_BuiltIn_Print_Area_29" localSheetId="23">#REF!</definedName>
    <definedName name="Excel_BuiltIn_Print_Area_29" localSheetId="24">#REF!</definedName>
    <definedName name="Excel_BuiltIn_Print_Area_29" localSheetId="25">#REF!</definedName>
    <definedName name="Excel_BuiltIn_Print_Area_29" localSheetId="26">#REF!</definedName>
    <definedName name="Excel_BuiltIn_Print_Area_29">#REF!</definedName>
    <definedName name="Excel_BuiltIn_Print_Area_29_1" localSheetId="15">#REF!</definedName>
    <definedName name="Excel_BuiltIn_Print_Area_29_1" localSheetId="16">#REF!</definedName>
    <definedName name="Excel_BuiltIn_Print_Area_29_1" localSheetId="17">#REF!</definedName>
    <definedName name="Excel_BuiltIn_Print_Area_29_1" localSheetId="18">#REF!</definedName>
    <definedName name="Excel_BuiltIn_Print_Area_29_1" localSheetId="19">#REF!</definedName>
    <definedName name="Excel_BuiltIn_Print_Area_29_1" localSheetId="20">#REF!</definedName>
    <definedName name="Excel_BuiltIn_Print_Area_29_1" localSheetId="21">#REF!</definedName>
    <definedName name="Excel_BuiltIn_Print_Area_29_1" localSheetId="22">#REF!</definedName>
    <definedName name="Excel_BuiltIn_Print_Area_29_1" localSheetId="23">#REF!</definedName>
    <definedName name="Excel_BuiltIn_Print_Area_29_1" localSheetId="24">#REF!</definedName>
    <definedName name="Excel_BuiltIn_Print_Area_29_1" localSheetId="25">#REF!</definedName>
    <definedName name="Excel_BuiltIn_Print_Area_29_1" localSheetId="26">#REF!</definedName>
    <definedName name="Excel_BuiltIn_Print_Area_29_1">#REF!</definedName>
    <definedName name="Excel_BuiltIn_Print_Area_29_1_31" localSheetId="15">#REF!</definedName>
    <definedName name="Excel_BuiltIn_Print_Area_29_1_31" localSheetId="16">#REF!</definedName>
    <definedName name="Excel_BuiltIn_Print_Area_29_1_31" localSheetId="17">#REF!</definedName>
    <definedName name="Excel_BuiltIn_Print_Area_29_1_31" localSheetId="18">#REF!</definedName>
    <definedName name="Excel_BuiltIn_Print_Area_29_1_31" localSheetId="19">#REF!</definedName>
    <definedName name="Excel_BuiltIn_Print_Area_29_1_31" localSheetId="20">#REF!</definedName>
    <definedName name="Excel_BuiltIn_Print_Area_29_1_31" localSheetId="21">#REF!</definedName>
    <definedName name="Excel_BuiltIn_Print_Area_29_1_31" localSheetId="22">#REF!</definedName>
    <definedName name="Excel_BuiltIn_Print_Area_29_1_31" localSheetId="23">#REF!</definedName>
    <definedName name="Excel_BuiltIn_Print_Area_29_1_31" localSheetId="24">#REF!</definedName>
    <definedName name="Excel_BuiltIn_Print_Area_29_1_31" localSheetId="25">#REF!</definedName>
    <definedName name="Excel_BuiltIn_Print_Area_29_1_31" localSheetId="26">#REF!</definedName>
    <definedName name="Excel_BuiltIn_Print_Area_29_1_31">#REF!</definedName>
    <definedName name="Excel_BuiltIn_Print_Area_29_1_33" localSheetId="15">#REF!</definedName>
    <definedName name="Excel_BuiltIn_Print_Area_29_1_33" localSheetId="16">#REF!</definedName>
    <definedName name="Excel_BuiltIn_Print_Area_29_1_33" localSheetId="17">#REF!</definedName>
    <definedName name="Excel_BuiltIn_Print_Area_29_1_33" localSheetId="18">#REF!</definedName>
    <definedName name="Excel_BuiltIn_Print_Area_29_1_33" localSheetId="19">#REF!</definedName>
    <definedName name="Excel_BuiltIn_Print_Area_29_1_33" localSheetId="20">#REF!</definedName>
    <definedName name="Excel_BuiltIn_Print_Area_29_1_33" localSheetId="21">#REF!</definedName>
    <definedName name="Excel_BuiltIn_Print_Area_29_1_33" localSheetId="22">#REF!</definedName>
    <definedName name="Excel_BuiltIn_Print_Area_29_1_33" localSheetId="23">#REF!</definedName>
    <definedName name="Excel_BuiltIn_Print_Area_29_1_33" localSheetId="24">#REF!</definedName>
    <definedName name="Excel_BuiltIn_Print_Area_29_1_33" localSheetId="25">#REF!</definedName>
    <definedName name="Excel_BuiltIn_Print_Area_29_1_33" localSheetId="26">#REF!</definedName>
    <definedName name="Excel_BuiltIn_Print_Area_29_1_33">#REF!</definedName>
    <definedName name="Excel_BuiltIn_Print_Area_29_1_35" localSheetId="15">#REF!</definedName>
    <definedName name="Excel_BuiltIn_Print_Area_29_1_35" localSheetId="16">#REF!</definedName>
    <definedName name="Excel_BuiltIn_Print_Area_29_1_35" localSheetId="17">#REF!</definedName>
    <definedName name="Excel_BuiltIn_Print_Area_29_1_35" localSheetId="18">#REF!</definedName>
    <definedName name="Excel_BuiltIn_Print_Area_29_1_35" localSheetId="19">#REF!</definedName>
    <definedName name="Excel_BuiltIn_Print_Area_29_1_35" localSheetId="20">#REF!</definedName>
    <definedName name="Excel_BuiltIn_Print_Area_29_1_35" localSheetId="21">#REF!</definedName>
    <definedName name="Excel_BuiltIn_Print_Area_29_1_35" localSheetId="22">#REF!</definedName>
    <definedName name="Excel_BuiltIn_Print_Area_29_1_35" localSheetId="23">#REF!</definedName>
    <definedName name="Excel_BuiltIn_Print_Area_29_1_35" localSheetId="24">#REF!</definedName>
    <definedName name="Excel_BuiltIn_Print_Area_29_1_35" localSheetId="25">#REF!</definedName>
    <definedName name="Excel_BuiltIn_Print_Area_29_1_35" localSheetId="26">#REF!</definedName>
    <definedName name="Excel_BuiltIn_Print_Area_29_1_35">#REF!</definedName>
    <definedName name="Excel_BuiltIn_Print_Area_29_1_37" localSheetId="15">#REF!</definedName>
    <definedName name="Excel_BuiltIn_Print_Area_29_1_37" localSheetId="16">#REF!</definedName>
    <definedName name="Excel_BuiltIn_Print_Area_29_1_37" localSheetId="17">#REF!</definedName>
    <definedName name="Excel_BuiltIn_Print_Area_29_1_37" localSheetId="18">#REF!</definedName>
    <definedName name="Excel_BuiltIn_Print_Area_29_1_37" localSheetId="19">#REF!</definedName>
    <definedName name="Excel_BuiltIn_Print_Area_29_1_37" localSheetId="20">#REF!</definedName>
    <definedName name="Excel_BuiltIn_Print_Area_29_1_37" localSheetId="21">#REF!</definedName>
    <definedName name="Excel_BuiltIn_Print_Area_29_1_37" localSheetId="22">#REF!</definedName>
    <definedName name="Excel_BuiltIn_Print_Area_29_1_37" localSheetId="23">#REF!</definedName>
    <definedName name="Excel_BuiltIn_Print_Area_29_1_37" localSheetId="24">#REF!</definedName>
    <definedName name="Excel_BuiltIn_Print_Area_29_1_37" localSheetId="25">#REF!</definedName>
    <definedName name="Excel_BuiltIn_Print_Area_29_1_37" localSheetId="26">#REF!</definedName>
    <definedName name="Excel_BuiltIn_Print_Area_29_1_37">#REF!</definedName>
    <definedName name="Excel_BuiltIn_Print_Area_29_1_39" localSheetId="15">#REF!</definedName>
    <definedName name="Excel_BuiltIn_Print_Area_29_1_39" localSheetId="16">#REF!</definedName>
    <definedName name="Excel_BuiltIn_Print_Area_29_1_39" localSheetId="17">#REF!</definedName>
    <definedName name="Excel_BuiltIn_Print_Area_29_1_39" localSheetId="18">#REF!</definedName>
    <definedName name="Excel_BuiltIn_Print_Area_29_1_39" localSheetId="19">#REF!</definedName>
    <definedName name="Excel_BuiltIn_Print_Area_29_1_39" localSheetId="20">#REF!</definedName>
    <definedName name="Excel_BuiltIn_Print_Area_29_1_39" localSheetId="21">#REF!</definedName>
    <definedName name="Excel_BuiltIn_Print_Area_29_1_39" localSheetId="22">#REF!</definedName>
    <definedName name="Excel_BuiltIn_Print_Area_29_1_39" localSheetId="23">#REF!</definedName>
    <definedName name="Excel_BuiltIn_Print_Area_29_1_39" localSheetId="24">#REF!</definedName>
    <definedName name="Excel_BuiltIn_Print_Area_29_1_39" localSheetId="25">#REF!</definedName>
    <definedName name="Excel_BuiltIn_Print_Area_29_1_39" localSheetId="26">#REF!</definedName>
    <definedName name="Excel_BuiltIn_Print_Area_29_1_39">#REF!</definedName>
    <definedName name="Excel_BuiltIn_Print_Area_29_1_42" localSheetId="15">#REF!</definedName>
    <definedName name="Excel_BuiltIn_Print_Area_29_1_42" localSheetId="16">#REF!</definedName>
    <definedName name="Excel_BuiltIn_Print_Area_29_1_42" localSheetId="17">#REF!</definedName>
    <definedName name="Excel_BuiltIn_Print_Area_29_1_42" localSheetId="18">#REF!</definedName>
    <definedName name="Excel_BuiltIn_Print_Area_29_1_42" localSheetId="19">#REF!</definedName>
    <definedName name="Excel_BuiltIn_Print_Area_29_1_42" localSheetId="20">#REF!</definedName>
    <definedName name="Excel_BuiltIn_Print_Area_29_1_42" localSheetId="21">#REF!</definedName>
    <definedName name="Excel_BuiltIn_Print_Area_29_1_42" localSheetId="22">#REF!</definedName>
    <definedName name="Excel_BuiltIn_Print_Area_29_1_42" localSheetId="23">#REF!</definedName>
    <definedName name="Excel_BuiltIn_Print_Area_29_1_42" localSheetId="24">#REF!</definedName>
    <definedName name="Excel_BuiltIn_Print_Area_29_1_42" localSheetId="25">#REF!</definedName>
    <definedName name="Excel_BuiltIn_Print_Area_29_1_42" localSheetId="26">#REF!</definedName>
    <definedName name="Excel_BuiltIn_Print_Area_29_1_42">#REF!</definedName>
    <definedName name="Excel_BuiltIn_Print_Area_29_1_44" localSheetId="15">#REF!</definedName>
    <definedName name="Excel_BuiltIn_Print_Area_29_1_44" localSheetId="16">#REF!</definedName>
    <definedName name="Excel_BuiltIn_Print_Area_29_1_44" localSheetId="17">#REF!</definedName>
    <definedName name="Excel_BuiltIn_Print_Area_29_1_44" localSheetId="18">#REF!</definedName>
    <definedName name="Excel_BuiltIn_Print_Area_29_1_44" localSheetId="19">#REF!</definedName>
    <definedName name="Excel_BuiltIn_Print_Area_29_1_44" localSheetId="20">#REF!</definedName>
    <definedName name="Excel_BuiltIn_Print_Area_29_1_44" localSheetId="21">#REF!</definedName>
    <definedName name="Excel_BuiltIn_Print_Area_29_1_44" localSheetId="22">#REF!</definedName>
    <definedName name="Excel_BuiltIn_Print_Area_29_1_44" localSheetId="23">#REF!</definedName>
    <definedName name="Excel_BuiltIn_Print_Area_29_1_44" localSheetId="24">#REF!</definedName>
    <definedName name="Excel_BuiltIn_Print_Area_29_1_44" localSheetId="25">#REF!</definedName>
    <definedName name="Excel_BuiltIn_Print_Area_29_1_44" localSheetId="26">#REF!</definedName>
    <definedName name="Excel_BuiltIn_Print_Area_29_1_4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19">#REF!</definedName>
    <definedName name="Excel_BuiltIn_Print_Area_3" localSheetId="20">#REF!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#REF!</definedName>
    <definedName name="Excel_BuiltIn_Print_Area_30" localSheetId="15">#REF!</definedName>
    <definedName name="Excel_BuiltIn_Print_Area_30" localSheetId="16">#REF!</definedName>
    <definedName name="Excel_BuiltIn_Print_Area_30" localSheetId="17">#REF!</definedName>
    <definedName name="Excel_BuiltIn_Print_Area_30" localSheetId="18">#REF!</definedName>
    <definedName name="Excel_BuiltIn_Print_Area_30" localSheetId="19">#REF!</definedName>
    <definedName name="Excel_BuiltIn_Print_Area_30" localSheetId="20">#REF!</definedName>
    <definedName name="Excel_BuiltIn_Print_Area_30" localSheetId="21">#REF!</definedName>
    <definedName name="Excel_BuiltIn_Print_Area_30" localSheetId="22">#REF!</definedName>
    <definedName name="Excel_BuiltIn_Print_Area_30" localSheetId="23">#REF!</definedName>
    <definedName name="Excel_BuiltIn_Print_Area_30" localSheetId="24">#REF!</definedName>
    <definedName name="Excel_BuiltIn_Print_Area_30" localSheetId="25">#REF!</definedName>
    <definedName name="Excel_BuiltIn_Print_Area_30" localSheetId="26">#REF!</definedName>
    <definedName name="Excel_BuiltIn_Print_Area_30">#REF!</definedName>
    <definedName name="Excel_BuiltIn_Print_Area_31" localSheetId="15">#REF!</definedName>
    <definedName name="Excel_BuiltIn_Print_Area_31" localSheetId="16">#REF!</definedName>
    <definedName name="Excel_BuiltIn_Print_Area_31" localSheetId="17">#REF!</definedName>
    <definedName name="Excel_BuiltIn_Print_Area_31" localSheetId="18">#REF!</definedName>
    <definedName name="Excel_BuiltIn_Print_Area_31" localSheetId="19">#REF!</definedName>
    <definedName name="Excel_BuiltIn_Print_Area_31" localSheetId="20">#REF!</definedName>
    <definedName name="Excel_BuiltIn_Print_Area_31" localSheetId="21">#REF!</definedName>
    <definedName name="Excel_BuiltIn_Print_Area_31" localSheetId="22">#REF!</definedName>
    <definedName name="Excel_BuiltIn_Print_Area_31" localSheetId="23">#REF!</definedName>
    <definedName name="Excel_BuiltIn_Print_Area_31" localSheetId="24">#REF!</definedName>
    <definedName name="Excel_BuiltIn_Print_Area_31" localSheetId="25">#REF!</definedName>
    <definedName name="Excel_BuiltIn_Print_Area_31" localSheetId="26">#REF!</definedName>
    <definedName name="Excel_BuiltIn_Print_Area_31">#REF!</definedName>
    <definedName name="Excel_BuiltIn_Print_Area_32" localSheetId="15">#REF!</definedName>
    <definedName name="Excel_BuiltIn_Print_Area_32" localSheetId="16">#REF!</definedName>
    <definedName name="Excel_BuiltIn_Print_Area_32" localSheetId="17">#REF!</definedName>
    <definedName name="Excel_BuiltIn_Print_Area_32" localSheetId="18">#REF!</definedName>
    <definedName name="Excel_BuiltIn_Print_Area_32" localSheetId="19">#REF!</definedName>
    <definedName name="Excel_BuiltIn_Print_Area_32" localSheetId="20">#REF!</definedName>
    <definedName name="Excel_BuiltIn_Print_Area_32" localSheetId="21">#REF!</definedName>
    <definedName name="Excel_BuiltIn_Print_Area_32" localSheetId="22">#REF!</definedName>
    <definedName name="Excel_BuiltIn_Print_Area_32" localSheetId="23">#REF!</definedName>
    <definedName name="Excel_BuiltIn_Print_Area_32" localSheetId="24">#REF!</definedName>
    <definedName name="Excel_BuiltIn_Print_Area_32" localSheetId="25">#REF!</definedName>
    <definedName name="Excel_BuiltIn_Print_Area_32" localSheetId="26">#REF!</definedName>
    <definedName name="Excel_BuiltIn_Print_Area_32">#REF!</definedName>
    <definedName name="Excel_BuiltIn_Print_Area_33" localSheetId="15">#REF!</definedName>
    <definedName name="Excel_BuiltIn_Print_Area_33" localSheetId="16">#REF!</definedName>
    <definedName name="Excel_BuiltIn_Print_Area_33" localSheetId="17">#REF!</definedName>
    <definedName name="Excel_BuiltIn_Print_Area_33" localSheetId="18">#REF!</definedName>
    <definedName name="Excel_BuiltIn_Print_Area_33" localSheetId="19">#REF!</definedName>
    <definedName name="Excel_BuiltIn_Print_Area_33" localSheetId="20">#REF!</definedName>
    <definedName name="Excel_BuiltIn_Print_Area_33" localSheetId="21">#REF!</definedName>
    <definedName name="Excel_BuiltIn_Print_Area_33" localSheetId="22">#REF!</definedName>
    <definedName name="Excel_BuiltIn_Print_Area_33" localSheetId="23">#REF!</definedName>
    <definedName name="Excel_BuiltIn_Print_Area_33" localSheetId="24">#REF!</definedName>
    <definedName name="Excel_BuiltIn_Print_Area_33" localSheetId="25">#REF!</definedName>
    <definedName name="Excel_BuiltIn_Print_Area_33" localSheetId="26">#REF!</definedName>
    <definedName name="Excel_BuiltIn_Print_Area_33">#REF!</definedName>
    <definedName name="Excel_BuiltIn_Print_Area_34" localSheetId="15">#REF!</definedName>
    <definedName name="Excel_BuiltIn_Print_Area_34" localSheetId="16">#REF!</definedName>
    <definedName name="Excel_BuiltIn_Print_Area_34" localSheetId="17">#REF!</definedName>
    <definedName name="Excel_BuiltIn_Print_Area_34" localSheetId="18">#REF!</definedName>
    <definedName name="Excel_BuiltIn_Print_Area_34" localSheetId="19">#REF!</definedName>
    <definedName name="Excel_BuiltIn_Print_Area_34" localSheetId="20">#REF!</definedName>
    <definedName name="Excel_BuiltIn_Print_Area_34" localSheetId="21">#REF!</definedName>
    <definedName name="Excel_BuiltIn_Print_Area_34" localSheetId="22">#REF!</definedName>
    <definedName name="Excel_BuiltIn_Print_Area_34" localSheetId="23">#REF!</definedName>
    <definedName name="Excel_BuiltIn_Print_Area_34" localSheetId="24">#REF!</definedName>
    <definedName name="Excel_BuiltIn_Print_Area_34" localSheetId="25">#REF!</definedName>
    <definedName name="Excel_BuiltIn_Print_Area_34" localSheetId="26">#REF!</definedName>
    <definedName name="Excel_BuiltIn_Print_Area_34">#REF!</definedName>
    <definedName name="Excel_BuiltIn_Print_Area_35" localSheetId="15">#REF!</definedName>
    <definedName name="Excel_BuiltIn_Print_Area_35" localSheetId="16">#REF!</definedName>
    <definedName name="Excel_BuiltIn_Print_Area_35" localSheetId="17">#REF!</definedName>
    <definedName name="Excel_BuiltIn_Print_Area_35" localSheetId="18">#REF!</definedName>
    <definedName name="Excel_BuiltIn_Print_Area_35" localSheetId="19">#REF!</definedName>
    <definedName name="Excel_BuiltIn_Print_Area_35" localSheetId="20">#REF!</definedName>
    <definedName name="Excel_BuiltIn_Print_Area_35" localSheetId="21">#REF!</definedName>
    <definedName name="Excel_BuiltIn_Print_Area_35" localSheetId="22">#REF!</definedName>
    <definedName name="Excel_BuiltIn_Print_Area_35" localSheetId="23">#REF!</definedName>
    <definedName name="Excel_BuiltIn_Print_Area_35" localSheetId="24">#REF!</definedName>
    <definedName name="Excel_BuiltIn_Print_Area_35" localSheetId="25">#REF!</definedName>
    <definedName name="Excel_BuiltIn_Print_Area_35" localSheetId="26">#REF!</definedName>
    <definedName name="Excel_BuiltIn_Print_Area_35">#REF!</definedName>
    <definedName name="Excel_BuiltIn_Print_Area_36" localSheetId="15">#REF!</definedName>
    <definedName name="Excel_BuiltIn_Print_Area_36" localSheetId="16">#REF!</definedName>
    <definedName name="Excel_BuiltIn_Print_Area_36" localSheetId="17">#REF!</definedName>
    <definedName name="Excel_BuiltIn_Print_Area_36" localSheetId="18">#REF!</definedName>
    <definedName name="Excel_BuiltIn_Print_Area_36" localSheetId="19">#REF!</definedName>
    <definedName name="Excel_BuiltIn_Print_Area_36" localSheetId="20">#REF!</definedName>
    <definedName name="Excel_BuiltIn_Print_Area_36" localSheetId="21">#REF!</definedName>
    <definedName name="Excel_BuiltIn_Print_Area_36" localSheetId="22">#REF!</definedName>
    <definedName name="Excel_BuiltIn_Print_Area_36" localSheetId="23">#REF!</definedName>
    <definedName name="Excel_BuiltIn_Print_Area_36" localSheetId="24">#REF!</definedName>
    <definedName name="Excel_BuiltIn_Print_Area_36" localSheetId="25">#REF!</definedName>
    <definedName name="Excel_BuiltIn_Print_Area_36" localSheetId="26">#REF!</definedName>
    <definedName name="Excel_BuiltIn_Print_Area_36">#REF!</definedName>
    <definedName name="Excel_BuiltIn_Print_Area_37" localSheetId="15">#REF!</definedName>
    <definedName name="Excel_BuiltIn_Print_Area_37" localSheetId="16">#REF!</definedName>
    <definedName name="Excel_BuiltIn_Print_Area_37" localSheetId="17">#REF!</definedName>
    <definedName name="Excel_BuiltIn_Print_Area_37" localSheetId="18">#REF!</definedName>
    <definedName name="Excel_BuiltIn_Print_Area_37" localSheetId="19">#REF!</definedName>
    <definedName name="Excel_BuiltIn_Print_Area_37" localSheetId="20">#REF!</definedName>
    <definedName name="Excel_BuiltIn_Print_Area_37" localSheetId="21">#REF!</definedName>
    <definedName name="Excel_BuiltIn_Print_Area_37" localSheetId="22">#REF!</definedName>
    <definedName name="Excel_BuiltIn_Print_Area_37" localSheetId="23">#REF!</definedName>
    <definedName name="Excel_BuiltIn_Print_Area_37" localSheetId="24">#REF!</definedName>
    <definedName name="Excel_BuiltIn_Print_Area_37" localSheetId="25">#REF!</definedName>
    <definedName name="Excel_BuiltIn_Print_Area_37" localSheetId="26">#REF!</definedName>
    <definedName name="Excel_BuiltIn_Print_Area_37">#REF!</definedName>
    <definedName name="Excel_BuiltIn_Print_Area_38" localSheetId="15">#REF!</definedName>
    <definedName name="Excel_BuiltIn_Print_Area_38" localSheetId="16">#REF!</definedName>
    <definedName name="Excel_BuiltIn_Print_Area_38" localSheetId="17">#REF!</definedName>
    <definedName name="Excel_BuiltIn_Print_Area_38" localSheetId="18">#REF!</definedName>
    <definedName name="Excel_BuiltIn_Print_Area_38" localSheetId="19">#REF!</definedName>
    <definedName name="Excel_BuiltIn_Print_Area_38" localSheetId="20">#REF!</definedName>
    <definedName name="Excel_BuiltIn_Print_Area_38" localSheetId="21">#REF!</definedName>
    <definedName name="Excel_BuiltIn_Print_Area_38" localSheetId="22">#REF!</definedName>
    <definedName name="Excel_BuiltIn_Print_Area_38" localSheetId="23">#REF!</definedName>
    <definedName name="Excel_BuiltIn_Print_Area_38" localSheetId="24">#REF!</definedName>
    <definedName name="Excel_BuiltIn_Print_Area_38" localSheetId="25">#REF!</definedName>
    <definedName name="Excel_BuiltIn_Print_Area_38" localSheetId="26">#REF!</definedName>
    <definedName name="Excel_BuiltIn_Print_Area_38">#REF!</definedName>
    <definedName name="Excel_BuiltIn_Print_Area_39" localSheetId="15">#REF!</definedName>
    <definedName name="Excel_BuiltIn_Print_Area_39" localSheetId="16">#REF!</definedName>
    <definedName name="Excel_BuiltIn_Print_Area_39" localSheetId="17">#REF!</definedName>
    <definedName name="Excel_BuiltIn_Print_Area_39" localSheetId="18">#REF!</definedName>
    <definedName name="Excel_BuiltIn_Print_Area_39" localSheetId="19">#REF!</definedName>
    <definedName name="Excel_BuiltIn_Print_Area_39" localSheetId="20">#REF!</definedName>
    <definedName name="Excel_BuiltIn_Print_Area_39" localSheetId="21">#REF!</definedName>
    <definedName name="Excel_BuiltIn_Print_Area_39" localSheetId="22">#REF!</definedName>
    <definedName name="Excel_BuiltIn_Print_Area_39" localSheetId="23">#REF!</definedName>
    <definedName name="Excel_BuiltIn_Print_Area_39" localSheetId="24">#REF!</definedName>
    <definedName name="Excel_BuiltIn_Print_Area_39" localSheetId="25">#REF!</definedName>
    <definedName name="Excel_BuiltIn_Print_Area_39" localSheetId="26">#REF!</definedName>
    <definedName name="Excel_BuiltIn_Print_Area_39">#REF!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19">#REF!</definedName>
    <definedName name="Excel_BuiltIn_Print_Area_4" localSheetId="20">#REF!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#REF!</definedName>
    <definedName name="Excel_BuiltIn_Print_Area_40" localSheetId="15">#REF!</definedName>
    <definedName name="Excel_BuiltIn_Print_Area_40" localSheetId="16">#REF!</definedName>
    <definedName name="Excel_BuiltIn_Print_Area_40" localSheetId="17">#REF!</definedName>
    <definedName name="Excel_BuiltIn_Print_Area_40" localSheetId="18">#REF!</definedName>
    <definedName name="Excel_BuiltIn_Print_Area_40" localSheetId="19">#REF!</definedName>
    <definedName name="Excel_BuiltIn_Print_Area_40" localSheetId="20">#REF!</definedName>
    <definedName name="Excel_BuiltIn_Print_Area_40" localSheetId="21">#REF!</definedName>
    <definedName name="Excel_BuiltIn_Print_Area_40" localSheetId="22">#REF!</definedName>
    <definedName name="Excel_BuiltIn_Print_Area_40" localSheetId="23">#REF!</definedName>
    <definedName name="Excel_BuiltIn_Print_Area_40" localSheetId="24">#REF!</definedName>
    <definedName name="Excel_BuiltIn_Print_Area_40" localSheetId="25">#REF!</definedName>
    <definedName name="Excel_BuiltIn_Print_Area_40" localSheetId="26">#REF!</definedName>
    <definedName name="Excel_BuiltIn_Print_Area_40">#REF!</definedName>
    <definedName name="Excel_BuiltIn_Print_Area_41" localSheetId="15">#REF!</definedName>
    <definedName name="Excel_BuiltIn_Print_Area_41" localSheetId="16">#REF!</definedName>
    <definedName name="Excel_BuiltIn_Print_Area_41" localSheetId="17">#REF!</definedName>
    <definedName name="Excel_BuiltIn_Print_Area_41" localSheetId="18">#REF!</definedName>
    <definedName name="Excel_BuiltIn_Print_Area_41" localSheetId="19">#REF!</definedName>
    <definedName name="Excel_BuiltIn_Print_Area_41" localSheetId="20">#REF!</definedName>
    <definedName name="Excel_BuiltIn_Print_Area_41" localSheetId="21">#REF!</definedName>
    <definedName name="Excel_BuiltIn_Print_Area_41" localSheetId="22">#REF!</definedName>
    <definedName name="Excel_BuiltIn_Print_Area_41" localSheetId="23">#REF!</definedName>
    <definedName name="Excel_BuiltIn_Print_Area_41" localSheetId="24">#REF!</definedName>
    <definedName name="Excel_BuiltIn_Print_Area_41" localSheetId="25">#REF!</definedName>
    <definedName name="Excel_BuiltIn_Print_Area_41" localSheetId="26">#REF!</definedName>
    <definedName name="Excel_BuiltIn_Print_Area_41">#REF!</definedName>
    <definedName name="Excel_BuiltIn_Print_Area_42" localSheetId="15">#REF!</definedName>
    <definedName name="Excel_BuiltIn_Print_Area_42" localSheetId="16">#REF!</definedName>
    <definedName name="Excel_BuiltIn_Print_Area_42" localSheetId="17">#REF!</definedName>
    <definedName name="Excel_BuiltIn_Print_Area_42" localSheetId="18">#REF!</definedName>
    <definedName name="Excel_BuiltIn_Print_Area_42" localSheetId="19">#REF!</definedName>
    <definedName name="Excel_BuiltIn_Print_Area_42" localSheetId="20">#REF!</definedName>
    <definedName name="Excel_BuiltIn_Print_Area_42" localSheetId="21">#REF!</definedName>
    <definedName name="Excel_BuiltIn_Print_Area_42" localSheetId="22">#REF!</definedName>
    <definedName name="Excel_BuiltIn_Print_Area_42" localSheetId="23">#REF!</definedName>
    <definedName name="Excel_BuiltIn_Print_Area_42" localSheetId="24">#REF!</definedName>
    <definedName name="Excel_BuiltIn_Print_Area_42" localSheetId="25">#REF!</definedName>
    <definedName name="Excel_BuiltIn_Print_Area_42" localSheetId="26">#REF!</definedName>
    <definedName name="Excel_BuiltIn_Print_Area_42">#REF!</definedName>
    <definedName name="Excel_BuiltIn_Print_Area_43" localSheetId="15">#REF!</definedName>
    <definedName name="Excel_BuiltIn_Print_Area_43" localSheetId="16">#REF!</definedName>
    <definedName name="Excel_BuiltIn_Print_Area_43" localSheetId="17">#REF!</definedName>
    <definedName name="Excel_BuiltIn_Print_Area_43" localSheetId="18">#REF!</definedName>
    <definedName name="Excel_BuiltIn_Print_Area_43" localSheetId="19">#REF!</definedName>
    <definedName name="Excel_BuiltIn_Print_Area_43" localSheetId="20">#REF!</definedName>
    <definedName name="Excel_BuiltIn_Print_Area_43" localSheetId="21">#REF!</definedName>
    <definedName name="Excel_BuiltIn_Print_Area_43" localSheetId="22">#REF!</definedName>
    <definedName name="Excel_BuiltIn_Print_Area_43" localSheetId="23">#REF!</definedName>
    <definedName name="Excel_BuiltIn_Print_Area_43" localSheetId="24">#REF!</definedName>
    <definedName name="Excel_BuiltIn_Print_Area_43" localSheetId="25">#REF!</definedName>
    <definedName name="Excel_BuiltIn_Print_Area_43" localSheetId="26">#REF!</definedName>
    <definedName name="Excel_BuiltIn_Print_Area_43">#REF!</definedName>
    <definedName name="Excel_BuiltIn_Print_Area_44" localSheetId="15">#REF!</definedName>
    <definedName name="Excel_BuiltIn_Print_Area_44" localSheetId="16">#REF!</definedName>
    <definedName name="Excel_BuiltIn_Print_Area_44" localSheetId="17">#REF!</definedName>
    <definedName name="Excel_BuiltIn_Print_Area_44" localSheetId="18">#REF!</definedName>
    <definedName name="Excel_BuiltIn_Print_Area_44" localSheetId="19">#REF!</definedName>
    <definedName name="Excel_BuiltIn_Print_Area_44" localSheetId="20">#REF!</definedName>
    <definedName name="Excel_BuiltIn_Print_Area_44" localSheetId="21">#REF!</definedName>
    <definedName name="Excel_BuiltIn_Print_Area_44" localSheetId="22">#REF!</definedName>
    <definedName name="Excel_BuiltIn_Print_Area_44" localSheetId="23">#REF!</definedName>
    <definedName name="Excel_BuiltIn_Print_Area_44" localSheetId="24">#REF!</definedName>
    <definedName name="Excel_BuiltIn_Print_Area_44" localSheetId="25">#REF!</definedName>
    <definedName name="Excel_BuiltIn_Print_Area_44" localSheetId="26">#REF!</definedName>
    <definedName name="Excel_BuiltIn_Print_Area_44">#REF!</definedName>
    <definedName name="Excel_BuiltIn_Print_Area_45" localSheetId="15">#REF!</definedName>
    <definedName name="Excel_BuiltIn_Print_Area_45" localSheetId="16">#REF!</definedName>
    <definedName name="Excel_BuiltIn_Print_Area_45" localSheetId="17">#REF!</definedName>
    <definedName name="Excel_BuiltIn_Print_Area_45" localSheetId="18">#REF!</definedName>
    <definedName name="Excel_BuiltIn_Print_Area_45" localSheetId="19">#REF!</definedName>
    <definedName name="Excel_BuiltIn_Print_Area_45" localSheetId="20">#REF!</definedName>
    <definedName name="Excel_BuiltIn_Print_Area_45" localSheetId="21">#REF!</definedName>
    <definedName name="Excel_BuiltIn_Print_Area_45" localSheetId="22">#REF!</definedName>
    <definedName name="Excel_BuiltIn_Print_Area_45" localSheetId="23">#REF!</definedName>
    <definedName name="Excel_BuiltIn_Print_Area_45" localSheetId="24">#REF!</definedName>
    <definedName name="Excel_BuiltIn_Print_Area_45" localSheetId="25">#REF!</definedName>
    <definedName name="Excel_BuiltIn_Print_Area_45" localSheetId="26">#REF!</definedName>
    <definedName name="Excel_BuiltIn_Print_Area_45">#REF!</definedName>
    <definedName name="Excel_BuiltIn_Print_Area_46" localSheetId="15">#REF!</definedName>
    <definedName name="Excel_BuiltIn_Print_Area_46" localSheetId="16">#REF!</definedName>
    <definedName name="Excel_BuiltIn_Print_Area_46" localSheetId="17">#REF!</definedName>
    <definedName name="Excel_BuiltIn_Print_Area_46" localSheetId="18">#REF!</definedName>
    <definedName name="Excel_BuiltIn_Print_Area_46" localSheetId="19">#REF!</definedName>
    <definedName name="Excel_BuiltIn_Print_Area_46" localSheetId="20">#REF!</definedName>
    <definedName name="Excel_BuiltIn_Print_Area_46" localSheetId="21">#REF!</definedName>
    <definedName name="Excel_BuiltIn_Print_Area_46" localSheetId="22">#REF!</definedName>
    <definedName name="Excel_BuiltIn_Print_Area_46" localSheetId="23">#REF!</definedName>
    <definedName name="Excel_BuiltIn_Print_Area_46" localSheetId="24">#REF!</definedName>
    <definedName name="Excel_BuiltIn_Print_Area_46" localSheetId="25">#REF!</definedName>
    <definedName name="Excel_BuiltIn_Print_Area_46" localSheetId="26">#REF!</definedName>
    <definedName name="Excel_BuiltIn_Print_Area_46">#REF!</definedName>
    <definedName name="Excel_BuiltIn_Print_Area_47" localSheetId="15">#REF!</definedName>
    <definedName name="Excel_BuiltIn_Print_Area_47" localSheetId="16">#REF!</definedName>
    <definedName name="Excel_BuiltIn_Print_Area_47" localSheetId="17">#REF!</definedName>
    <definedName name="Excel_BuiltIn_Print_Area_47" localSheetId="18">#REF!</definedName>
    <definedName name="Excel_BuiltIn_Print_Area_47" localSheetId="19">#REF!</definedName>
    <definedName name="Excel_BuiltIn_Print_Area_47" localSheetId="20">#REF!</definedName>
    <definedName name="Excel_BuiltIn_Print_Area_47" localSheetId="21">#REF!</definedName>
    <definedName name="Excel_BuiltIn_Print_Area_47" localSheetId="22">#REF!</definedName>
    <definedName name="Excel_BuiltIn_Print_Area_47" localSheetId="23">#REF!</definedName>
    <definedName name="Excel_BuiltIn_Print_Area_47" localSheetId="24">#REF!</definedName>
    <definedName name="Excel_BuiltIn_Print_Area_47" localSheetId="25">#REF!</definedName>
    <definedName name="Excel_BuiltIn_Print_Area_47" localSheetId="26">#REF!</definedName>
    <definedName name="Excel_BuiltIn_Print_Area_47">#REF!</definedName>
    <definedName name="Excel_BuiltIn_Print_Area_48" localSheetId="15">#REF!</definedName>
    <definedName name="Excel_BuiltIn_Print_Area_48" localSheetId="16">#REF!</definedName>
    <definedName name="Excel_BuiltIn_Print_Area_48" localSheetId="17">#REF!</definedName>
    <definedName name="Excel_BuiltIn_Print_Area_48" localSheetId="18">#REF!</definedName>
    <definedName name="Excel_BuiltIn_Print_Area_48" localSheetId="19">#REF!</definedName>
    <definedName name="Excel_BuiltIn_Print_Area_48" localSheetId="20">#REF!</definedName>
    <definedName name="Excel_BuiltIn_Print_Area_48" localSheetId="21">#REF!</definedName>
    <definedName name="Excel_BuiltIn_Print_Area_48" localSheetId="22">#REF!</definedName>
    <definedName name="Excel_BuiltIn_Print_Area_48" localSheetId="23">#REF!</definedName>
    <definedName name="Excel_BuiltIn_Print_Area_48" localSheetId="24">#REF!</definedName>
    <definedName name="Excel_BuiltIn_Print_Area_48" localSheetId="25">#REF!</definedName>
    <definedName name="Excel_BuiltIn_Print_Area_48" localSheetId="26">#REF!</definedName>
    <definedName name="Excel_BuiltIn_Print_Area_48">#REF!</definedName>
    <definedName name="Excel_BuiltIn_Print_Area_49" localSheetId="15">#REF!</definedName>
    <definedName name="Excel_BuiltIn_Print_Area_49" localSheetId="16">#REF!</definedName>
    <definedName name="Excel_BuiltIn_Print_Area_49" localSheetId="17">#REF!</definedName>
    <definedName name="Excel_BuiltIn_Print_Area_49" localSheetId="18">#REF!</definedName>
    <definedName name="Excel_BuiltIn_Print_Area_49" localSheetId="19">#REF!</definedName>
    <definedName name="Excel_BuiltIn_Print_Area_49" localSheetId="20">#REF!</definedName>
    <definedName name="Excel_BuiltIn_Print_Area_49" localSheetId="21">#REF!</definedName>
    <definedName name="Excel_BuiltIn_Print_Area_49" localSheetId="22">#REF!</definedName>
    <definedName name="Excel_BuiltIn_Print_Area_49" localSheetId="23">#REF!</definedName>
    <definedName name="Excel_BuiltIn_Print_Area_49" localSheetId="24">#REF!</definedName>
    <definedName name="Excel_BuiltIn_Print_Area_49" localSheetId="25">#REF!</definedName>
    <definedName name="Excel_BuiltIn_Print_Area_49" localSheetId="26">#REF!</definedName>
    <definedName name="Excel_BuiltIn_Print_Area_49">#REF!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19">#REF!</definedName>
    <definedName name="Excel_BuiltIn_Print_Area_5" localSheetId="20">#REF!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#REF!</definedName>
    <definedName name="Excel_BuiltIn_Print_Area_50" localSheetId="15">#REF!</definedName>
    <definedName name="Excel_BuiltIn_Print_Area_50" localSheetId="16">#REF!</definedName>
    <definedName name="Excel_BuiltIn_Print_Area_50" localSheetId="17">#REF!</definedName>
    <definedName name="Excel_BuiltIn_Print_Area_50" localSheetId="18">#REF!</definedName>
    <definedName name="Excel_BuiltIn_Print_Area_50" localSheetId="19">#REF!</definedName>
    <definedName name="Excel_BuiltIn_Print_Area_50" localSheetId="20">#REF!</definedName>
    <definedName name="Excel_BuiltIn_Print_Area_50" localSheetId="21">#REF!</definedName>
    <definedName name="Excel_BuiltIn_Print_Area_50" localSheetId="22">#REF!</definedName>
    <definedName name="Excel_BuiltIn_Print_Area_50" localSheetId="23">#REF!</definedName>
    <definedName name="Excel_BuiltIn_Print_Area_50" localSheetId="24">#REF!</definedName>
    <definedName name="Excel_BuiltIn_Print_Area_50" localSheetId="25">#REF!</definedName>
    <definedName name="Excel_BuiltIn_Print_Area_50" localSheetId="26">#REF!</definedName>
    <definedName name="Excel_BuiltIn_Print_Area_50">#REF!</definedName>
    <definedName name="Excel_BuiltIn_Print_Area_51" localSheetId="15">#REF!</definedName>
    <definedName name="Excel_BuiltIn_Print_Area_51" localSheetId="16">#REF!</definedName>
    <definedName name="Excel_BuiltIn_Print_Area_51" localSheetId="17">#REF!</definedName>
    <definedName name="Excel_BuiltIn_Print_Area_51" localSheetId="18">#REF!</definedName>
    <definedName name="Excel_BuiltIn_Print_Area_51" localSheetId="19">#REF!</definedName>
    <definedName name="Excel_BuiltIn_Print_Area_51" localSheetId="20">#REF!</definedName>
    <definedName name="Excel_BuiltIn_Print_Area_51" localSheetId="21">#REF!</definedName>
    <definedName name="Excel_BuiltIn_Print_Area_51" localSheetId="22">#REF!</definedName>
    <definedName name="Excel_BuiltIn_Print_Area_51" localSheetId="23">#REF!</definedName>
    <definedName name="Excel_BuiltIn_Print_Area_51" localSheetId="24">#REF!</definedName>
    <definedName name="Excel_BuiltIn_Print_Area_51" localSheetId="25">#REF!</definedName>
    <definedName name="Excel_BuiltIn_Print_Area_51" localSheetId="26">#REF!</definedName>
    <definedName name="Excel_BuiltIn_Print_Area_51">#REF!</definedName>
    <definedName name="Excel_BuiltIn_Print_Area_52" localSheetId="15">#REF!</definedName>
    <definedName name="Excel_BuiltIn_Print_Area_52" localSheetId="16">#REF!</definedName>
    <definedName name="Excel_BuiltIn_Print_Area_52" localSheetId="17">#REF!</definedName>
    <definedName name="Excel_BuiltIn_Print_Area_52" localSheetId="18">#REF!</definedName>
    <definedName name="Excel_BuiltIn_Print_Area_52" localSheetId="19">#REF!</definedName>
    <definedName name="Excel_BuiltIn_Print_Area_52" localSheetId="20">#REF!</definedName>
    <definedName name="Excel_BuiltIn_Print_Area_52" localSheetId="21">#REF!</definedName>
    <definedName name="Excel_BuiltIn_Print_Area_52" localSheetId="22">#REF!</definedName>
    <definedName name="Excel_BuiltIn_Print_Area_52" localSheetId="23">#REF!</definedName>
    <definedName name="Excel_BuiltIn_Print_Area_52" localSheetId="24">#REF!</definedName>
    <definedName name="Excel_BuiltIn_Print_Area_52" localSheetId="25">#REF!</definedName>
    <definedName name="Excel_BuiltIn_Print_Area_52" localSheetId="26">#REF!</definedName>
    <definedName name="Excel_BuiltIn_Print_Area_52">#REF!</definedName>
    <definedName name="Excel_BuiltIn_Print_Area_53" localSheetId="15">#REF!</definedName>
    <definedName name="Excel_BuiltIn_Print_Area_53" localSheetId="16">#REF!</definedName>
    <definedName name="Excel_BuiltIn_Print_Area_53" localSheetId="17">#REF!</definedName>
    <definedName name="Excel_BuiltIn_Print_Area_53" localSheetId="18">#REF!</definedName>
    <definedName name="Excel_BuiltIn_Print_Area_53" localSheetId="19">#REF!</definedName>
    <definedName name="Excel_BuiltIn_Print_Area_53" localSheetId="20">#REF!</definedName>
    <definedName name="Excel_BuiltIn_Print_Area_53" localSheetId="21">#REF!</definedName>
    <definedName name="Excel_BuiltIn_Print_Area_53" localSheetId="22">#REF!</definedName>
    <definedName name="Excel_BuiltIn_Print_Area_53" localSheetId="23">#REF!</definedName>
    <definedName name="Excel_BuiltIn_Print_Area_53" localSheetId="24">#REF!</definedName>
    <definedName name="Excel_BuiltIn_Print_Area_53" localSheetId="25">#REF!</definedName>
    <definedName name="Excel_BuiltIn_Print_Area_53" localSheetId="26">#REF!</definedName>
    <definedName name="Excel_BuiltIn_Print_Area_53">#REF!</definedName>
    <definedName name="Excel_BuiltIn_Print_Area_54" localSheetId="15">#REF!</definedName>
    <definedName name="Excel_BuiltIn_Print_Area_54" localSheetId="16">#REF!</definedName>
    <definedName name="Excel_BuiltIn_Print_Area_54" localSheetId="17">#REF!</definedName>
    <definedName name="Excel_BuiltIn_Print_Area_54" localSheetId="18">#REF!</definedName>
    <definedName name="Excel_BuiltIn_Print_Area_54" localSheetId="19">#REF!</definedName>
    <definedName name="Excel_BuiltIn_Print_Area_54" localSheetId="20">#REF!</definedName>
    <definedName name="Excel_BuiltIn_Print_Area_54" localSheetId="21">#REF!</definedName>
    <definedName name="Excel_BuiltIn_Print_Area_54" localSheetId="22">#REF!</definedName>
    <definedName name="Excel_BuiltIn_Print_Area_54" localSheetId="23">#REF!</definedName>
    <definedName name="Excel_BuiltIn_Print_Area_54" localSheetId="24">#REF!</definedName>
    <definedName name="Excel_BuiltIn_Print_Area_54" localSheetId="25">#REF!</definedName>
    <definedName name="Excel_BuiltIn_Print_Area_54" localSheetId="26">#REF!</definedName>
    <definedName name="Excel_BuiltIn_Print_Area_54">#REF!</definedName>
    <definedName name="Excel_BuiltIn_Print_Area_55" localSheetId="15">#REF!</definedName>
    <definedName name="Excel_BuiltIn_Print_Area_55" localSheetId="16">#REF!</definedName>
    <definedName name="Excel_BuiltIn_Print_Area_55" localSheetId="17">#REF!</definedName>
    <definedName name="Excel_BuiltIn_Print_Area_55" localSheetId="18">#REF!</definedName>
    <definedName name="Excel_BuiltIn_Print_Area_55" localSheetId="19">#REF!</definedName>
    <definedName name="Excel_BuiltIn_Print_Area_55" localSheetId="20">#REF!</definedName>
    <definedName name="Excel_BuiltIn_Print_Area_55" localSheetId="21">#REF!</definedName>
    <definedName name="Excel_BuiltIn_Print_Area_55" localSheetId="22">#REF!</definedName>
    <definedName name="Excel_BuiltIn_Print_Area_55" localSheetId="23">#REF!</definedName>
    <definedName name="Excel_BuiltIn_Print_Area_55" localSheetId="24">#REF!</definedName>
    <definedName name="Excel_BuiltIn_Print_Area_55" localSheetId="25">#REF!</definedName>
    <definedName name="Excel_BuiltIn_Print_Area_55" localSheetId="26">#REF!</definedName>
    <definedName name="Excel_BuiltIn_Print_Area_55">#REF!</definedName>
    <definedName name="Excel_BuiltIn_Print_Area_56" localSheetId="15">#REF!</definedName>
    <definedName name="Excel_BuiltIn_Print_Area_56" localSheetId="16">#REF!</definedName>
    <definedName name="Excel_BuiltIn_Print_Area_56" localSheetId="17">#REF!</definedName>
    <definedName name="Excel_BuiltIn_Print_Area_56" localSheetId="18">#REF!</definedName>
    <definedName name="Excel_BuiltIn_Print_Area_56" localSheetId="19">#REF!</definedName>
    <definedName name="Excel_BuiltIn_Print_Area_56" localSheetId="20">#REF!</definedName>
    <definedName name="Excel_BuiltIn_Print_Area_56" localSheetId="21">#REF!</definedName>
    <definedName name="Excel_BuiltIn_Print_Area_56" localSheetId="22">#REF!</definedName>
    <definedName name="Excel_BuiltIn_Print_Area_56" localSheetId="23">#REF!</definedName>
    <definedName name="Excel_BuiltIn_Print_Area_56" localSheetId="24">#REF!</definedName>
    <definedName name="Excel_BuiltIn_Print_Area_56" localSheetId="25">#REF!</definedName>
    <definedName name="Excel_BuiltIn_Print_Area_56" localSheetId="26">#REF!</definedName>
    <definedName name="Excel_BuiltIn_Print_Area_56">#REF!</definedName>
    <definedName name="Excel_BuiltIn_Print_Area_57" localSheetId="15">#REF!</definedName>
    <definedName name="Excel_BuiltIn_Print_Area_57" localSheetId="16">#REF!</definedName>
    <definedName name="Excel_BuiltIn_Print_Area_57" localSheetId="17">#REF!</definedName>
    <definedName name="Excel_BuiltIn_Print_Area_57" localSheetId="18">#REF!</definedName>
    <definedName name="Excel_BuiltIn_Print_Area_57" localSheetId="19">#REF!</definedName>
    <definedName name="Excel_BuiltIn_Print_Area_57" localSheetId="20">#REF!</definedName>
    <definedName name="Excel_BuiltIn_Print_Area_57" localSheetId="21">#REF!</definedName>
    <definedName name="Excel_BuiltIn_Print_Area_57" localSheetId="22">#REF!</definedName>
    <definedName name="Excel_BuiltIn_Print_Area_57" localSheetId="23">#REF!</definedName>
    <definedName name="Excel_BuiltIn_Print_Area_57" localSheetId="24">#REF!</definedName>
    <definedName name="Excel_BuiltIn_Print_Area_57" localSheetId="25">#REF!</definedName>
    <definedName name="Excel_BuiltIn_Print_Area_57" localSheetId="26">#REF!</definedName>
    <definedName name="Excel_BuiltIn_Print_Area_57">#REF!</definedName>
    <definedName name="Excel_BuiltIn_Print_Area_58" localSheetId="15">#REF!</definedName>
    <definedName name="Excel_BuiltIn_Print_Area_58" localSheetId="16">#REF!</definedName>
    <definedName name="Excel_BuiltIn_Print_Area_58" localSheetId="17">#REF!</definedName>
    <definedName name="Excel_BuiltIn_Print_Area_58" localSheetId="18">#REF!</definedName>
    <definedName name="Excel_BuiltIn_Print_Area_58" localSheetId="19">#REF!</definedName>
    <definedName name="Excel_BuiltIn_Print_Area_58" localSheetId="20">#REF!</definedName>
    <definedName name="Excel_BuiltIn_Print_Area_58" localSheetId="21">#REF!</definedName>
    <definedName name="Excel_BuiltIn_Print_Area_58" localSheetId="22">#REF!</definedName>
    <definedName name="Excel_BuiltIn_Print_Area_58" localSheetId="23">#REF!</definedName>
    <definedName name="Excel_BuiltIn_Print_Area_58" localSheetId="24">#REF!</definedName>
    <definedName name="Excel_BuiltIn_Print_Area_58" localSheetId="25">#REF!</definedName>
    <definedName name="Excel_BuiltIn_Print_Area_58" localSheetId="26">#REF!</definedName>
    <definedName name="Excel_BuiltIn_Print_Area_58">#REF!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19">#REF!</definedName>
    <definedName name="Excel_BuiltIn_Print_Area_6" localSheetId="20">#REF!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#REF!</definedName>
    <definedName name="Excel_BuiltIn_Print_Area_60">"$GEN.$#REF!$#REF!:$#REF!$#REF!"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19">#REF!</definedName>
    <definedName name="Excel_BuiltIn_Print_Area_7" localSheetId="20">#REF!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19">#REF!</definedName>
    <definedName name="Excel_BuiltIn_Print_Area_8" localSheetId="20">#REF!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19">#REF!</definedName>
    <definedName name="Excel_BuiltIn_Print_Area_9" localSheetId="20">#REF!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#REF!</definedName>
    <definedName name="Excel_BuiltIn_Print_Titles_10" localSheetId="15">#REF!</definedName>
    <definedName name="Excel_BuiltIn_Print_Titles_10" localSheetId="16">#REF!</definedName>
    <definedName name="Excel_BuiltIn_Print_Titles_10" localSheetId="17">#REF!</definedName>
    <definedName name="Excel_BuiltIn_Print_Titles_10" localSheetId="18">#REF!</definedName>
    <definedName name="Excel_BuiltIn_Print_Titles_10" localSheetId="19">#REF!</definedName>
    <definedName name="Excel_BuiltIn_Print_Titles_10" localSheetId="20">#REF!</definedName>
    <definedName name="Excel_BuiltIn_Print_Titles_10" localSheetId="21">#REF!</definedName>
    <definedName name="Excel_BuiltIn_Print_Titles_10" localSheetId="22">#REF!</definedName>
    <definedName name="Excel_BuiltIn_Print_Titles_10" localSheetId="23">#REF!</definedName>
    <definedName name="Excel_BuiltIn_Print_Titles_10" localSheetId="24">#REF!</definedName>
    <definedName name="Excel_BuiltIn_Print_Titles_10" localSheetId="25">#REF!</definedName>
    <definedName name="Excel_BuiltIn_Print_Titles_10" localSheetId="26">#REF!</definedName>
    <definedName name="Excel_BuiltIn_Print_Titles_10">#REF!</definedName>
    <definedName name="Excel_BuiltIn_Print_Titles_12" localSheetId="15">#REF!</definedName>
    <definedName name="Excel_BuiltIn_Print_Titles_12" localSheetId="16">#REF!</definedName>
    <definedName name="Excel_BuiltIn_Print_Titles_12" localSheetId="17">#REF!</definedName>
    <definedName name="Excel_BuiltIn_Print_Titles_12" localSheetId="18">#REF!</definedName>
    <definedName name="Excel_BuiltIn_Print_Titles_12" localSheetId="19">#REF!</definedName>
    <definedName name="Excel_BuiltIn_Print_Titles_12" localSheetId="20">#REF!</definedName>
    <definedName name="Excel_BuiltIn_Print_Titles_12" localSheetId="21">#REF!</definedName>
    <definedName name="Excel_BuiltIn_Print_Titles_12" localSheetId="22">#REF!</definedName>
    <definedName name="Excel_BuiltIn_Print_Titles_12" localSheetId="23">#REF!</definedName>
    <definedName name="Excel_BuiltIn_Print_Titles_12" localSheetId="24">#REF!</definedName>
    <definedName name="Excel_BuiltIn_Print_Titles_12" localSheetId="25">#REF!</definedName>
    <definedName name="Excel_BuiltIn_Print_Titles_12" localSheetId="26">#REF!</definedName>
    <definedName name="Excel_BuiltIn_Print_Titles_12">#REF!</definedName>
    <definedName name="Excel_BuiltIn_Print_Titles_14" localSheetId="15">#REF!</definedName>
    <definedName name="Excel_BuiltIn_Print_Titles_14" localSheetId="16">#REF!</definedName>
    <definedName name="Excel_BuiltIn_Print_Titles_14" localSheetId="17">#REF!</definedName>
    <definedName name="Excel_BuiltIn_Print_Titles_14" localSheetId="18">#REF!</definedName>
    <definedName name="Excel_BuiltIn_Print_Titles_14" localSheetId="19">#REF!</definedName>
    <definedName name="Excel_BuiltIn_Print_Titles_14" localSheetId="20">#REF!</definedName>
    <definedName name="Excel_BuiltIn_Print_Titles_14" localSheetId="21">#REF!</definedName>
    <definedName name="Excel_BuiltIn_Print_Titles_14" localSheetId="22">#REF!</definedName>
    <definedName name="Excel_BuiltIn_Print_Titles_14" localSheetId="23">#REF!</definedName>
    <definedName name="Excel_BuiltIn_Print_Titles_14" localSheetId="24">#REF!</definedName>
    <definedName name="Excel_BuiltIn_Print_Titles_14" localSheetId="25">#REF!</definedName>
    <definedName name="Excel_BuiltIn_Print_Titles_14" localSheetId="26">#REF!</definedName>
    <definedName name="Excel_BuiltIn_Print_Titles_14">#REF!</definedName>
    <definedName name="Excel_BuiltIn_Print_Titles_15" localSheetId="15">#REF!</definedName>
    <definedName name="Excel_BuiltIn_Print_Titles_15" localSheetId="16">#REF!</definedName>
    <definedName name="Excel_BuiltIn_Print_Titles_15" localSheetId="17">#REF!</definedName>
    <definedName name="Excel_BuiltIn_Print_Titles_15" localSheetId="18">#REF!</definedName>
    <definedName name="Excel_BuiltIn_Print_Titles_15" localSheetId="19">#REF!</definedName>
    <definedName name="Excel_BuiltIn_Print_Titles_15" localSheetId="20">#REF!</definedName>
    <definedName name="Excel_BuiltIn_Print_Titles_15" localSheetId="21">#REF!</definedName>
    <definedName name="Excel_BuiltIn_Print_Titles_15" localSheetId="22">#REF!</definedName>
    <definedName name="Excel_BuiltIn_Print_Titles_15" localSheetId="23">#REF!</definedName>
    <definedName name="Excel_BuiltIn_Print_Titles_15" localSheetId="24">#REF!</definedName>
    <definedName name="Excel_BuiltIn_Print_Titles_15" localSheetId="25">#REF!</definedName>
    <definedName name="Excel_BuiltIn_Print_Titles_15" localSheetId="26">#REF!</definedName>
    <definedName name="Excel_BuiltIn_Print_Titles_15">#REF!</definedName>
    <definedName name="Excel_BuiltIn_Print_Titles_18" localSheetId="15">#REF!</definedName>
    <definedName name="Excel_BuiltIn_Print_Titles_18" localSheetId="16">#REF!</definedName>
    <definedName name="Excel_BuiltIn_Print_Titles_18" localSheetId="17">#REF!</definedName>
    <definedName name="Excel_BuiltIn_Print_Titles_18" localSheetId="18">#REF!</definedName>
    <definedName name="Excel_BuiltIn_Print_Titles_18" localSheetId="19">#REF!</definedName>
    <definedName name="Excel_BuiltIn_Print_Titles_18" localSheetId="20">#REF!</definedName>
    <definedName name="Excel_BuiltIn_Print_Titles_18" localSheetId="21">#REF!</definedName>
    <definedName name="Excel_BuiltIn_Print_Titles_18" localSheetId="22">#REF!</definedName>
    <definedName name="Excel_BuiltIn_Print_Titles_18" localSheetId="23">#REF!</definedName>
    <definedName name="Excel_BuiltIn_Print_Titles_18" localSheetId="24">#REF!</definedName>
    <definedName name="Excel_BuiltIn_Print_Titles_18" localSheetId="25">#REF!</definedName>
    <definedName name="Excel_BuiltIn_Print_Titles_18" localSheetId="26">#REF!</definedName>
    <definedName name="Excel_BuiltIn_Print_Titles_18">#REF!</definedName>
    <definedName name="Excel_BuiltIn_Print_Titles_20" localSheetId="15">#REF!</definedName>
    <definedName name="Excel_BuiltIn_Print_Titles_20" localSheetId="16">#REF!</definedName>
    <definedName name="Excel_BuiltIn_Print_Titles_20" localSheetId="17">#REF!</definedName>
    <definedName name="Excel_BuiltIn_Print_Titles_20" localSheetId="18">#REF!</definedName>
    <definedName name="Excel_BuiltIn_Print_Titles_20" localSheetId="19">#REF!</definedName>
    <definedName name="Excel_BuiltIn_Print_Titles_20" localSheetId="20">#REF!</definedName>
    <definedName name="Excel_BuiltIn_Print_Titles_20" localSheetId="21">#REF!</definedName>
    <definedName name="Excel_BuiltIn_Print_Titles_20" localSheetId="22">#REF!</definedName>
    <definedName name="Excel_BuiltIn_Print_Titles_20" localSheetId="23">#REF!</definedName>
    <definedName name="Excel_BuiltIn_Print_Titles_20" localSheetId="24">#REF!</definedName>
    <definedName name="Excel_BuiltIn_Print_Titles_20" localSheetId="25">#REF!</definedName>
    <definedName name="Excel_BuiltIn_Print_Titles_20" localSheetId="26">#REF!</definedName>
    <definedName name="Excel_BuiltIn_Print_Titles_20">#REF!</definedName>
    <definedName name="Excel_BuiltIn_Print_Titles_22" localSheetId="15">#REF!</definedName>
    <definedName name="Excel_BuiltIn_Print_Titles_22" localSheetId="16">#REF!</definedName>
    <definedName name="Excel_BuiltIn_Print_Titles_22" localSheetId="17">#REF!</definedName>
    <definedName name="Excel_BuiltIn_Print_Titles_22" localSheetId="18">#REF!</definedName>
    <definedName name="Excel_BuiltIn_Print_Titles_22" localSheetId="19">#REF!</definedName>
    <definedName name="Excel_BuiltIn_Print_Titles_22" localSheetId="20">#REF!</definedName>
    <definedName name="Excel_BuiltIn_Print_Titles_22" localSheetId="21">#REF!</definedName>
    <definedName name="Excel_BuiltIn_Print_Titles_22" localSheetId="22">#REF!</definedName>
    <definedName name="Excel_BuiltIn_Print_Titles_22" localSheetId="23">#REF!</definedName>
    <definedName name="Excel_BuiltIn_Print_Titles_22" localSheetId="24">#REF!</definedName>
    <definedName name="Excel_BuiltIn_Print_Titles_22" localSheetId="25">#REF!</definedName>
    <definedName name="Excel_BuiltIn_Print_Titles_22" localSheetId="26">#REF!</definedName>
    <definedName name="Excel_BuiltIn_Print_Titles_22">#REF!</definedName>
    <definedName name="Excel_BuiltIn_Print_Titles_23" localSheetId="15">#REF!</definedName>
    <definedName name="Excel_BuiltIn_Print_Titles_23" localSheetId="16">#REF!</definedName>
    <definedName name="Excel_BuiltIn_Print_Titles_23" localSheetId="17">#REF!</definedName>
    <definedName name="Excel_BuiltIn_Print_Titles_23" localSheetId="18">#REF!</definedName>
    <definedName name="Excel_BuiltIn_Print_Titles_23" localSheetId="19">#REF!</definedName>
    <definedName name="Excel_BuiltIn_Print_Titles_23" localSheetId="20">#REF!</definedName>
    <definedName name="Excel_BuiltIn_Print_Titles_23" localSheetId="21">#REF!</definedName>
    <definedName name="Excel_BuiltIn_Print_Titles_23" localSheetId="22">#REF!</definedName>
    <definedName name="Excel_BuiltIn_Print_Titles_23" localSheetId="23">#REF!</definedName>
    <definedName name="Excel_BuiltIn_Print_Titles_23" localSheetId="24">#REF!</definedName>
    <definedName name="Excel_BuiltIn_Print_Titles_23" localSheetId="25">#REF!</definedName>
    <definedName name="Excel_BuiltIn_Print_Titles_23" localSheetId="26">#REF!</definedName>
    <definedName name="Excel_BuiltIn_Print_Titles_23">#REF!</definedName>
    <definedName name="Excel_BuiltIn_Print_Titles_24" localSheetId="15">#REF!</definedName>
    <definedName name="Excel_BuiltIn_Print_Titles_24" localSheetId="16">#REF!</definedName>
    <definedName name="Excel_BuiltIn_Print_Titles_24" localSheetId="17">#REF!</definedName>
    <definedName name="Excel_BuiltIn_Print_Titles_24" localSheetId="18">#REF!</definedName>
    <definedName name="Excel_BuiltIn_Print_Titles_24" localSheetId="19">#REF!</definedName>
    <definedName name="Excel_BuiltIn_Print_Titles_24" localSheetId="20">#REF!</definedName>
    <definedName name="Excel_BuiltIn_Print_Titles_24" localSheetId="21">#REF!</definedName>
    <definedName name="Excel_BuiltIn_Print_Titles_24" localSheetId="22">#REF!</definedName>
    <definedName name="Excel_BuiltIn_Print_Titles_24" localSheetId="23">#REF!</definedName>
    <definedName name="Excel_BuiltIn_Print_Titles_24" localSheetId="24">#REF!</definedName>
    <definedName name="Excel_BuiltIn_Print_Titles_24" localSheetId="25">#REF!</definedName>
    <definedName name="Excel_BuiltIn_Print_Titles_24" localSheetId="26">#REF!</definedName>
    <definedName name="Excel_BuiltIn_Print_Titles_24">#REF!</definedName>
    <definedName name="Excel_BuiltIn_Print_Titles_26" localSheetId="15">#REF!</definedName>
    <definedName name="Excel_BuiltIn_Print_Titles_26" localSheetId="16">#REF!</definedName>
    <definedName name="Excel_BuiltIn_Print_Titles_26" localSheetId="17">#REF!</definedName>
    <definedName name="Excel_BuiltIn_Print_Titles_26" localSheetId="18">#REF!</definedName>
    <definedName name="Excel_BuiltIn_Print_Titles_26" localSheetId="19">#REF!</definedName>
    <definedName name="Excel_BuiltIn_Print_Titles_26" localSheetId="20">#REF!</definedName>
    <definedName name="Excel_BuiltIn_Print_Titles_26" localSheetId="21">#REF!</definedName>
    <definedName name="Excel_BuiltIn_Print_Titles_26" localSheetId="22">#REF!</definedName>
    <definedName name="Excel_BuiltIn_Print_Titles_26" localSheetId="23">#REF!</definedName>
    <definedName name="Excel_BuiltIn_Print_Titles_26" localSheetId="24">#REF!</definedName>
    <definedName name="Excel_BuiltIn_Print_Titles_26" localSheetId="25">#REF!</definedName>
    <definedName name="Excel_BuiltIn_Print_Titles_26" localSheetId="26">#REF!</definedName>
    <definedName name="Excel_BuiltIn_Print_Titles_26">#REF!</definedName>
    <definedName name="Excel_BuiltIn_Print_Titles_28" localSheetId="15">#REF!</definedName>
    <definedName name="Excel_BuiltIn_Print_Titles_28" localSheetId="16">#REF!</definedName>
    <definedName name="Excel_BuiltIn_Print_Titles_28" localSheetId="17">#REF!</definedName>
    <definedName name="Excel_BuiltIn_Print_Titles_28" localSheetId="18">#REF!</definedName>
    <definedName name="Excel_BuiltIn_Print_Titles_28" localSheetId="19">#REF!</definedName>
    <definedName name="Excel_BuiltIn_Print_Titles_28" localSheetId="20">#REF!</definedName>
    <definedName name="Excel_BuiltIn_Print_Titles_28" localSheetId="21">#REF!</definedName>
    <definedName name="Excel_BuiltIn_Print_Titles_28" localSheetId="22">#REF!</definedName>
    <definedName name="Excel_BuiltIn_Print_Titles_28" localSheetId="23">#REF!</definedName>
    <definedName name="Excel_BuiltIn_Print_Titles_28" localSheetId="24">#REF!</definedName>
    <definedName name="Excel_BuiltIn_Print_Titles_28" localSheetId="25">#REF!</definedName>
    <definedName name="Excel_BuiltIn_Print_Titles_28" localSheetId="26">#REF!</definedName>
    <definedName name="Excel_BuiltIn_Print_Titles_28">#REF!</definedName>
    <definedName name="Excel_BuiltIn_Print_Titles_29" localSheetId="15">#REF!</definedName>
    <definedName name="Excel_BuiltIn_Print_Titles_29" localSheetId="16">#REF!</definedName>
    <definedName name="Excel_BuiltIn_Print_Titles_29" localSheetId="17">#REF!</definedName>
    <definedName name="Excel_BuiltIn_Print_Titles_29" localSheetId="18">#REF!</definedName>
    <definedName name="Excel_BuiltIn_Print_Titles_29" localSheetId="19">#REF!</definedName>
    <definedName name="Excel_BuiltIn_Print_Titles_29" localSheetId="20">#REF!</definedName>
    <definedName name="Excel_BuiltIn_Print_Titles_29" localSheetId="21">#REF!</definedName>
    <definedName name="Excel_BuiltIn_Print_Titles_29" localSheetId="22">#REF!</definedName>
    <definedName name="Excel_BuiltIn_Print_Titles_29" localSheetId="23">#REF!</definedName>
    <definedName name="Excel_BuiltIn_Print_Titles_29" localSheetId="24">#REF!</definedName>
    <definedName name="Excel_BuiltIn_Print_Titles_29" localSheetId="25">#REF!</definedName>
    <definedName name="Excel_BuiltIn_Print_Titles_29" localSheetId="26">#REF!</definedName>
    <definedName name="Excel_BuiltIn_Print_Titles_29">#REF!</definedName>
    <definedName name="Excel_BuiltIn_Print_Titles_31" localSheetId="15">#REF!</definedName>
    <definedName name="Excel_BuiltIn_Print_Titles_31" localSheetId="16">#REF!</definedName>
    <definedName name="Excel_BuiltIn_Print_Titles_31" localSheetId="17">#REF!</definedName>
    <definedName name="Excel_BuiltIn_Print_Titles_31" localSheetId="18">#REF!</definedName>
    <definedName name="Excel_BuiltIn_Print_Titles_31" localSheetId="19">#REF!</definedName>
    <definedName name="Excel_BuiltIn_Print_Titles_31" localSheetId="20">#REF!</definedName>
    <definedName name="Excel_BuiltIn_Print_Titles_31" localSheetId="21">#REF!</definedName>
    <definedName name="Excel_BuiltIn_Print_Titles_31" localSheetId="22">#REF!</definedName>
    <definedName name="Excel_BuiltIn_Print_Titles_31" localSheetId="23">#REF!</definedName>
    <definedName name="Excel_BuiltIn_Print_Titles_31" localSheetId="24">#REF!</definedName>
    <definedName name="Excel_BuiltIn_Print_Titles_31" localSheetId="25">#REF!</definedName>
    <definedName name="Excel_BuiltIn_Print_Titles_31" localSheetId="26">#REF!</definedName>
    <definedName name="Excel_BuiltIn_Print_Titles_31">#REF!</definedName>
    <definedName name="Excel_BuiltIn_Print_Titles_33" localSheetId="15">#REF!</definedName>
    <definedName name="Excel_BuiltIn_Print_Titles_33" localSheetId="16">#REF!</definedName>
    <definedName name="Excel_BuiltIn_Print_Titles_33" localSheetId="17">#REF!</definedName>
    <definedName name="Excel_BuiltIn_Print_Titles_33" localSheetId="18">#REF!</definedName>
    <definedName name="Excel_BuiltIn_Print_Titles_33" localSheetId="19">#REF!</definedName>
    <definedName name="Excel_BuiltIn_Print_Titles_33" localSheetId="20">#REF!</definedName>
    <definedName name="Excel_BuiltIn_Print_Titles_33" localSheetId="21">#REF!</definedName>
    <definedName name="Excel_BuiltIn_Print_Titles_33" localSheetId="22">#REF!</definedName>
    <definedName name="Excel_BuiltIn_Print_Titles_33" localSheetId="23">#REF!</definedName>
    <definedName name="Excel_BuiltIn_Print_Titles_33" localSheetId="24">#REF!</definedName>
    <definedName name="Excel_BuiltIn_Print_Titles_33" localSheetId="25">#REF!</definedName>
    <definedName name="Excel_BuiltIn_Print_Titles_33" localSheetId="26">#REF!</definedName>
    <definedName name="Excel_BuiltIn_Print_Titles_33">#REF!</definedName>
    <definedName name="Excel_BuiltIn_Print_Titles_34" localSheetId="15">#REF!</definedName>
    <definedName name="Excel_BuiltIn_Print_Titles_34" localSheetId="16">#REF!</definedName>
    <definedName name="Excel_BuiltIn_Print_Titles_34" localSheetId="17">#REF!</definedName>
    <definedName name="Excel_BuiltIn_Print_Titles_34" localSheetId="18">#REF!</definedName>
    <definedName name="Excel_BuiltIn_Print_Titles_34" localSheetId="19">#REF!</definedName>
    <definedName name="Excel_BuiltIn_Print_Titles_34" localSheetId="20">#REF!</definedName>
    <definedName name="Excel_BuiltIn_Print_Titles_34" localSheetId="21">#REF!</definedName>
    <definedName name="Excel_BuiltIn_Print_Titles_34" localSheetId="22">#REF!</definedName>
    <definedName name="Excel_BuiltIn_Print_Titles_34" localSheetId="23">#REF!</definedName>
    <definedName name="Excel_BuiltIn_Print_Titles_34" localSheetId="24">#REF!</definedName>
    <definedName name="Excel_BuiltIn_Print_Titles_34" localSheetId="25">#REF!</definedName>
    <definedName name="Excel_BuiltIn_Print_Titles_34" localSheetId="26">#REF!</definedName>
    <definedName name="Excel_BuiltIn_Print_Titles_34">#REF!</definedName>
    <definedName name="Excel_BuiltIn_Print_Titles_36" localSheetId="15">#REF!</definedName>
    <definedName name="Excel_BuiltIn_Print_Titles_36" localSheetId="16">#REF!</definedName>
    <definedName name="Excel_BuiltIn_Print_Titles_36" localSheetId="17">#REF!</definedName>
    <definedName name="Excel_BuiltIn_Print_Titles_36" localSheetId="18">#REF!</definedName>
    <definedName name="Excel_BuiltIn_Print_Titles_36" localSheetId="19">#REF!</definedName>
    <definedName name="Excel_BuiltIn_Print_Titles_36" localSheetId="20">#REF!</definedName>
    <definedName name="Excel_BuiltIn_Print_Titles_36" localSheetId="21">#REF!</definedName>
    <definedName name="Excel_BuiltIn_Print_Titles_36" localSheetId="22">#REF!</definedName>
    <definedName name="Excel_BuiltIn_Print_Titles_36" localSheetId="23">#REF!</definedName>
    <definedName name="Excel_BuiltIn_Print_Titles_36" localSheetId="24">#REF!</definedName>
    <definedName name="Excel_BuiltIn_Print_Titles_36" localSheetId="25">#REF!</definedName>
    <definedName name="Excel_BuiltIn_Print_Titles_36" localSheetId="26">#REF!</definedName>
    <definedName name="Excel_BuiltIn_Print_Titles_36">#REF!</definedName>
    <definedName name="Excel_BuiltIn_Print_Titles_38" localSheetId="15">#REF!</definedName>
    <definedName name="Excel_BuiltIn_Print_Titles_38" localSheetId="16">#REF!</definedName>
    <definedName name="Excel_BuiltIn_Print_Titles_38" localSheetId="17">#REF!</definedName>
    <definedName name="Excel_BuiltIn_Print_Titles_38" localSheetId="18">#REF!</definedName>
    <definedName name="Excel_BuiltIn_Print_Titles_38" localSheetId="19">#REF!</definedName>
    <definedName name="Excel_BuiltIn_Print_Titles_38" localSheetId="20">#REF!</definedName>
    <definedName name="Excel_BuiltIn_Print_Titles_38" localSheetId="21">#REF!</definedName>
    <definedName name="Excel_BuiltIn_Print_Titles_38" localSheetId="22">#REF!</definedName>
    <definedName name="Excel_BuiltIn_Print_Titles_38" localSheetId="23">#REF!</definedName>
    <definedName name="Excel_BuiltIn_Print_Titles_38" localSheetId="24">#REF!</definedName>
    <definedName name="Excel_BuiltIn_Print_Titles_38" localSheetId="25">#REF!</definedName>
    <definedName name="Excel_BuiltIn_Print_Titles_38" localSheetId="26">#REF!</definedName>
    <definedName name="Excel_BuiltIn_Print_Titles_38">#REF!</definedName>
    <definedName name="Excel_BuiltIn_Print_Titles_39" localSheetId="15">#REF!</definedName>
    <definedName name="Excel_BuiltIn_Print_Titles_39" localSheetId="16">#REF!</definedName>
    <definedName name="Excel_BuiltIn_Print_Titles_39" localSheetId="17">#REF!</definedName>
    <definedName name="Excel_BuiltIn_Print_Titles_39" localSheetId="18">#REF!</definedName>
    <definedName name="Excel_BuiltIn_Print_Titles_39" localSheetId="19">#REF!</definedName>
    <definedName name="Excel_BuiltIn_Print_Titles_39" localSheetId="20">#REF!</definedName>
    <definedName name="Excel_BuiltIn_Print_Titles_39" localSheetId="21">#REF!</definedName>
    <definedName name="Excel_BuiltIn_Print_Titles_39" localSheetId="22">#REF!</definedName>
    <definedName name="Excel_BuiltIn_Print_Titles_39" localSheetId="23">#REF!</definedName>
    <definedName name="Excel_BuiltIn_Print_Titles_39" localSheetId="24">#REF!</definedName>
    <definedName name="Excel_BuiltIn_Print_Titles_39" localSheetId="25">#REF!</definedName>
    <definedName name="Excel_BuiltIn_Print_Titles_39" localSheetId="26">#REF!</definedName>
    <definedName name="Excel_BuiltIn_Print_Titles_39">#REF!</definedName>
    <definedName name="Excel_BuiltIn_Print_Titles_41" localSheetId="15">#REF!</definedName>
    <definedName name="Excel_BuiltIn_Print_Titles_41" localSheetId="16">#REF!</definedName>
    <definedName name="Excel_BuiltIn_Print_Titles_41" localSheetId="17">#REF!</definedName>
    <definedName name="Excel_BuiltIn_Print_Titles_41" localSheetId="18">#REF!</definedName>
    <definedName name="Excel_BuiltIn_Print_Titles_41" localSheetId="19">#REF!</definedName>
    <definedName name="Excel_BuiltIn_Print_Titles_41" localSheetId="20">#REF!</definedName>
    <definedName name="Excel_BuiltIn_Print_Titles_41" localSheetId="21">#REF!</definedName>
    <definedName name="Excel_BuiltIn_Print_Titles_41" localSheetId="22">#REF!</definedName>
    <definedName name="Excel_BuiltIn_Print_Titles_41" localSheetId="23">#REF!</definedName>
    <definedName name="Excel_BuiltIn_Print_Titles_41" localSheetId="24">#REF!</definedName>
    <definedName name="Excel_BuiltIn_Print_Titles_41" localSheetId="25">#REF!</definedName>
    <definedName name="Excel_BuiltIn_Print_Titles_41" localSheetId="26">#REF!</definedName>
    <definedName name="Excel_BuiltIn_Print_Titles_41">#REF!</definedName>
    <definedName name="Excel_BuiltIn_Print_Titles_43" localSheetId="15">#REF!</definedName>
    <definedName name="Excel_BuiltIn_Print_Titles_43" localSheetId="16">#REF!</definedName>
    <definedName name="Excel_BuiltIn_Print_Titles_43" localSheetId="17">#REF!</definedName>
    <definedName name="Excel_BuiltIn_Print_Titles_43" localSheetId="18">#REF!</definedName>
    <definedName name="Excel_BuiltIn_Print_Titles_43" localSheetId="19">#REF!</definedName>
    <definedName name="Excel_BuiltIn_Print_Titles_43" localSheetId="20">#REF!</definedName>
    <definedName name="Excel_BuiltIn_Print_Titles_43" localSheetId="21">#REF!</definedName>
    <definedName name="Excel_BuiltIn_Print_Titles_43" localSheetId="22">#REF!</definedName>
    <definedName name="Excel_BuiltIn_Print_Titles_43" localSheetId="23">#REF!</definedName>
    <definedName name="Excel_BuiltIn_Print_Titles_43" localSheetId="24">#REF!</definedName>
    <definedName name="Excel_BuiltIn_Print_Titles_43" localSheetId="25">#REF!</definedName>
    <definedName name="Excel_BuiltIn_Print_Titles_43" localSheetId="26">#REF!</definedName>
    <definedName name="Excel_BuiltIn_Print_Titles_43">#REF!</definedName>
    <definedName name="Excel_BuiltIn_Print_Titles_44" localSheetId="15">#REF!</definedName>
    <definedName name="Excel_BuiltIn_Print_Titles_44" localSheetId="16">#REF!</definedName>
    <definedName name="Excel_BuiltIn_Print_Titles_44" localSheetId="17">#REF!</definedName>
    <definedName name="Excel_BuiltIn_Print_Titles_44" localSheetId="18">#REF!</definedName>
    <definedName name="Excel_BuiltIn_Print_Titles_44" localSheetId="19">#REF!</definedName>
    <definedName name="Excel_BuiltIn_Print_Titles_44" localSheetId="20">#REF!</definedName>
    <definedName name="Excel_BuiltIn_Print_Titles_44" localSheetId="21">#REF!</definedName>
    <definedName name="Excel_BuiltIn_Print_Titles_44" localSheetId="22">#REF!</definedName>
    <definedName name="Excel_BuiltIn_Print_Titles_44" localSheetId="23">#REF!</definedName>
    <definedName name="Excel_BuiltIn_Print_Titles_44" localSheetId="24">#REF!</definedName>
    <definedName name="Excel_BuiltIn_Print_Titles_44" localSheetId="25">#REF!</definedName>
    <definedName name="Excel_BuiltIn_Print_Titles_44" localSheetId="26">#REF!</definedName>
    <definedName name="Excel_BuiltIn_Print_Titles_44">#REF!</definedName>
    <definedName name="Excel_BuiltIn_Print_Titles_46" localSheetId="15">#REF!</definedName>
    <definedName name="Excel_BuiltIn_Print_Titles_46" localSheetId="16">#REF!</definedName>
    <definedName name="Excel_BuiltIn_Print_Titles_46" localSheetId="17">#REF!</definedName>
    <definedName name="Excel_BuiltIn_Print_Titles_46" localSheetId="18">#REF!</definedName>
    <definedName name="Excel_BuiltIn_Print_Titles_46" localSheetId="19">#REF!</definedName>
    <definedName name="Excel_BuiltIn_Print_Titles_46" localSheetId="20">#REF!</definedName>
    <definedName name="Excel_BuiltIn_Print_Titles_46" localSheetId="21">#REF!</definedName>
    <definedName name="Excel_BuiltIn_Print_Titles_46" localSheetId="22">#REF!</definedName>
    <definedName name="Excel_BuiltIn_Print_Titles_46" localSheetId="23">#REF!</definedName>
    <definedName name="Excel_BuiltIn_Print_Titles_46" localSheetId="24">#REF!</definedName>
    <definedName name="Excel_BuiltIn_Print_Titles_46" localSheetId="25">#REF!</definedName>
    <definedName name="Excel_BuiltIn_Print_Titles_46" localSheetId="26">#REF!</definedName>
    <definedName name="Excel_BuiltIn_Print_Titles_46">#REF!</definedName>
    <definedName name="Excel_BuiltIn_Print_Titles_48" localSheetId="15">#REF!</definedName>
    <definedName name="Excel_BuiltIn_Print_Titles_48" localSheetId="16">#REF!</definedName>
    <definedName name="Excel_BuiltIn_Print_Titles_48" localSheetId="17">#REF!</definedName>
    <definedName name="Excel_BuiltIn_Print_Titles_48" localSheetId="18">#REF!</definedName>
    <definedName name="Excel_BuiltIn_Print_Titles_48" localSheetId="19">#REF!</definedName>
    <definedName name="Excel_BuiltIn_Print_Titles_48" localSheetId="20">#REF!</definedName>
    <definedName name="Excel_BuiltIn_Print_Titles_48" localSheetId="21">#REF!</definedName>
    <definedName name="Excel_BuiltIn_Print_Titles_48" localSheetId="22">#REF!</definedName>
    <definedName name="Excel_BuiltIn_Print_Titles_48" localSheetId="23">#REF!</definedName>
    <definedName name="Excel_BuiltIn_Print_Titles_48" localSheetId="24">#REF!</definedName>
    <definedName name="Excel_BuiltIn_Print_Titles_48" localSheetId="25">#REF!</definedName>
    <definedName name="Excel_BuiltIn_Print_Titles_48" localSheetId="26">#REF!</definedName>
    <definedName name="Excel_BuiltIn_Print_Titles_48">#REF!</definedName>
    <definedName name="Excel_BuiltIn_Print_Titles_49" localSheetId="15">#REF!</definedName>
    <definedName name="Excel_BuiltIn_Print_Titles_49" localSheetId="16">#REF!</definedName>
    <definedName name="Excel_BuiltIn_Print_Titles_49" localSheetId="17">#REF!</definedName>
    <definedName name="Excel_BuiltIn_Print_Titles_49" localSheetId="18">#REF!</definedName>
    <definedName name="Excel_BuiltIn_Print_Titles_49" localSheetId="19">#REF!</definedName>
    <definedName name="Excel_BuiltIn_Print_Titles_49" localSheetId="20">#REF!</definedName>
    <definedName name="Excel_BuiltIn_Print_Titles_49" localSheetId="21">#REF!</definedName>
    <definedName name="Excel_BuiltIn_Print_Titles_49" localSheetId="22">#REF!</definedName>
    <definedName name="Excel_BuiltIn_Print_Titles_49" localSheetId="23">#REF!</definedName>
    <definedName name="Excel_BuiltIn_Print_Titles_49" localSheetId="24">#REF!</definedName>
    <definedName name="Excel_BuiltIn_Print_Titles_49" localSheetId="25">#REF!</definedName>
    <definedName name="Excel_BuiltIn_Print_Titles_49" localSheetId="26">#REF!</definedName>
    <definedName name="Excel_BuiltIn_Print_Titles_49">#REF!</definedName>
    <definedName name="Excel_BuiltIn_Print_Titles_51" localSheetId="15">#REF!</definedName>
    <definedName name="Excel_BuiltIn_Print_Titles_51" localSheetId="16">#REF!</definedName>
    <definedName name="Excel_BuiltIn_Print_Titles_51" localSheetId="17">#REF!</definedName>
    <definedName name="Excel_BuiltIn_Print_Titles_51" localSheetId="18">#REF!</definedName>
    <definedName name="Excel_BuiltIn_Print_Titles_51" localSheetId="19">#REF!</definedName>
    <definedName name="Excel_BuiltIn_Print_Titles_51" localSheetId="20">#REF!</definedName>
    <definedName name="Excel_BuiltIn_Print_Titles_51" localSheetId="21">#REF!</definedName>
    <definedName name="Excel_BuiltIn_Print_Titles_51" localSheetId="22">#REF!</definedName>
    <definedName name="Excel_BuiltIn_Print_Titles_51" localSheetId="23">#REF!</definedName>
    <definedName name="Excel_BuiltIn_Print_Titles_51" localSheetId="24">#REF!</definedName>
    <definedName name="Excel_BuiltIn_Print_Titles_51" localSheetId="25">#REF!</definedName>
    <definedName name="Excel_BuiltIn_Print_Titles_51" localSheetId="26">#REF!</definedName>
    <definedName name="Excel_BuiltIn_Print_Titles_51">#REF!</definedName>
    <definedName name="Excel_BuiltIn_Print_Titles_53" localSheetId="15">#REF!</definedName>
    <definedName name="Excel_BuiltIn_Print_Titles_53" localSheetId="16">#REF!</definedName>
    <definedName name="Excel_BuiltIn_Print_Titles_53" localSheetId="17">#REF!</definedName>
    <definedName name="Excel_BuiltIn_Print_Titles_53" localSheetId="18">#REF!</definedName>
    <definedName name="Excel_BuiltIn_Print_Titles_53" localSheetId="19">#REF!</definedName>
    <definedName name="Excel_BuiltIn_Print_Titles_53" localSheetId="20">#REF!</definedName>
    <definedName name="Excel_BuiltIn_Print_Titles_53" localSheetId="21">#REF!</definedName>
    <definedName name="Excel_BuiltIn_Print_Titles_53" localSheetId="22">#REF!</definedName>
    <definedName name="Excel_BuiltIn_Print_Titles_53" localSheetId="23">#REF!</definedName>
    <definedName name="Excel_BuiltIn_Print_Titles_53" localSheetId="24">#REF!</definedName>
    <definedName name="Excel_BuiltIn_Print_Titles_53" localSheetId="25">#REF!</definedName>
    <definedName name="Excel_BuiltIn_Print_Titles_53" localSheetId="26">#REF!</definedName>
    <definedName name="Excel_BuiltIn_Print_Titles_53">#REF!</definedName>
    <definedName name="Excel_BuiltIn_Print_Titles_56" localSheetId="15">#REF!</definedName>
    <definedName name="Excel_BuiltIn_Print_Titles_56" localSheetId="16">#REF!</definedName>
    <definedName name="Excel_BuiltIn_Print_Titles_56" localSheetId="17">#REF!</definedName>
    <definedName name="Excel_BuiltIn_Print_Titles_56" localSheetId="18">#REF!</definedName>
    <definedName name="Excel_BuiltIn_Print_Titles_56" localSheetId="19">#REF!</definedName>
    <definedName name="Excel_BuiltIn_Print_Titles_56" localSheetId="20">#REF!</definedName>
    <definedName name="Excel_BuiltIn_Print_Titles_56" localSheetId="21">#REF!</definedName>
    <definedName name="Excel_BuiltIn_Print_Titles_56" localSheetId="22">#REF!</definedName>
    <definedName name="Excel_BuiltIn_Print_Titles_56" localSheetId="23">#REF!</definedName>
    <definedName name="Excel_BuiltIn_Print_Titles_56" localSheetId="24">#REF!</definedName>
    <definedName name="Excel_BuiltIn_Print_Titles_56" localSheetId="25">#REF!</definedName>
    <definedName name="Excel_BuiltIn_Print_Titles_56" localSheetId="26">#REF!</definedName>
    <definedName name="Excel_BuiltIn_Print_Titles_56">#REF!</definedName>
    <definedName name="Excel_BuiltIn_Print_Titles_57" localSheetId="15">#REF!</definedName>
    <definedName name="Excel_BuiltIn_Print_Titles_57" localSheetId="16">#REF!</definedName>
    <definedName name="Excel_BuiltIn_Print_Titles_57" localSheetId="17">#REF!</definedName>
    <definedName name="Excel_BuiltIn_Print_Titles_57" localSheetId="18">#REF!</definedName>
    <definedName name="Excel_BuiltIn_Print_Titles_57" localSheetId="19">#REF!</definedName>
    <definedName name="Excel_BuiltIn_Print_Titles_57" localSheetId="20">#REF!</definedName>
    <definedName name="Excel_BuiltIn_Print_Titles_57" localSheetId="21">#REF!</definedName>
    <definedName name="Excel_BuiltIn_Print_Titles_57" localSheetId="22">#REF!</definedName>
    <definedName name="Excel_BuiltIn_Print_Titles_57" localSheetId="23">#REF!</definedName>
    <definedName name="Excel_BuiltIn_Print_Titles_57" localSheetId="24">#REF!</definedName>
    <definedName name="Excel_BuiltIn_Print_Titles_57" localSheetId="25">#REF!</definedName>
    <definedName name="Excel_BuiltIn_Print_Titles_57" localSheetId="26">#REF!</definedName>
    <definedName name="Excel_BuiltIn_Print_Titles_57">#REF!</definedName>
    <definedName name="Excel_BuiltIn_Print_Titles_58" localSheetId="15">#REF!</definedName>
    <definedName name="Excel_BuiltIn_Print_Titles_58" localSheetId="16">#REF!</definedName>
    <definedName name="Excel_BuiltIn_Print_Titles_58" localSheetId="17">#REF!</definedName>
    <definedName name="Excel_BuiltIn_Print_Titles_58" localSheetId="18">#REF!</definedName>
    <definedName name="Excel_BuiltIn_Print_Titles_58" localSheetId="19">#REF!</definedName>
    <definedName name="Excel_BuiltIn_Print_Titles_58" localSheetId="20">#REF!</definedName>
    <definedName name="Excel_BuiltIn_Print_Titles_58" localSheetId="21">#REF!</definedName>
    <definedName name="Excel_BuiltIn_Print_Titles_58" localSheetId="22">#REF!</definedName>
    <definedName name="Excel_BuiltIn_Print_Titles_58" localSheetId="23">#REF!</definedName>
    <definedName name="Excel_BuiltIn_Print_Titles_58" localSheetId="24">#REF!</definedName>
    <definedName name="Excel_BuiltIn_Print_Titles_58" localSheetId="25">#REF!</definedName>
    <definedName name="Excel_BuiltIn_Print_Titles_58" localSheetId="26">#REF!</definedName>
    <definedName name="Excel_BuiltIn_Print_Titles_58">#REF!</definedName>
    <definedName name="Excel_BuiltIn_Print_Titles_8" localSheetId="15">#REF!</definedName>
    <definedName name="Excel_BuiltIn_Print_Titles_8" localSheetId="16">#REF!</definedName>
    <definedName name="Excel_BuiltIn_Print_Titles_8" localSheetId="17">#REF!</definedName>
    <definedName name="Excel_BuiltIn_Print_Titles_8" localSheetId="18">#REF!</definedName>
    <definedName name="Excel_BuiltIn_Print_Titles_8" localSheetId="19">#REF!</definedName>
    <definedName name="Excel_BuiltIn_Print_Titles_8" localSheetId="20">#REF!</definedName>
    <definedName name="Excel_BuiltIn_Print_Titles_8" localSheetId="21">#REF!</definedName>
    <definedName name="Excel_BuiltIn_Print_Titles_8" localSheetId="22">#REF!</definedName>
    <definedName name="Excel_BuiltIn_Print_Titles_8" localSheetId="23">#REF!</definedName>
    <definedName name="Excel_BuiltIn_Print_Titles_8" localSheetId="24">#REF!</definedName>
    <definedName name="Excel_BuiltIn_Print_Titles_8" localSheetId="25">#REF!</definedName>
    <definedName name="Excel_BuiltIn_Print_Titles_8" localSheetId="26">#REF!</definedName>
    <definedName name="Excel_BuiltIn_Print_Titles_8">#REF!</definedName>
    <definedName name="EXPUNIT" localSheetId="15">#REF!</definedName>
    <definedName name="EXPUNIT" localSheetId="16">#REF!</definedName>
    <definedName name="EXPUNIT" localSheetId="17">#REF!</definedName>
    <definedName name="EXPUNIT" localSheetId="18">#REF!</definedName>
    <definedName name="EXPUNIT" localSheetId="19">#REF!</definedName>
    <definedName name="EXPUNIT" localSheetId="20">#REF!</definedName>
    <definedName name="EXPUNIT" localSheetId="21">#REF!</definedName>
    <definedName name="EXPUNIT" localSheetId="22">#REF!</definedName>
    <definedName name="EXPUNIT" localSheetId="23">#REF!</definedName>
    <definedName name="EXPUNIT" localSheetId="24">#REF!</definedName>
    <definedName name="EXPUNIT" localSheetId="25">#REF!</definedName>
    <definedName name="EXPUNIT" localSheetId="26">#REF!</definedName>
    <definedName name="EXPUNIT">#REF!</definedName>
    <definedName name="EXPVALUE" localSheetId="15">#REF!</definedName>
    <definedName name="EXPVALUE" localSheetId="16">#REF!</definedName>
    <definedName name="EXPVALUE" localSheetId="17">#REF!</definedName>
    <definedName name="EXPVALUE" localSheetId="18">#REF!</definedName>
    <definedName name="EXPVALUE" localSheetId="19">#REF!</definedName>
    <definedName name="EXPVALUE" localSheetId="20">#REF!</definedName>
    <definedName name="EXPVALUE" localSheetId="21">#REF!</definedName>
    <definedName name="EXPVALUE" localSheetId="22">#REF!</definedName>
    <definedName name="EXPVALUE" localSheetId="23">#REF!</definedName>
    <definedName name="EXPVALUE" localSheetId="24">#REF!</definedName>
    <definedName name="EXPVALUE" localSheetId="25">#REF!</definedName>
    <definedName name="EXPVALUE" localSheetId="26">#REF!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15">#REF!</definedName>
    <definedName name="f_01" localSheetId="16">#REF!</definedName>
    <definedName name="f_01" localSheetId="17">#REF!</definedName>
    <definedName name="f_01" localSheetId="18">#REF!</definedName>
    <definedName name="f_01" localSheetId="19">#REF!</definedName>
    <definedName name="f_01" localSheetId="20">#REF!</definedName>
    <definedName name="f_01" localSheetId="21">#REF!</definedName>
    <definedName name="f_01" localSheetId="22">#REF!</definedName>
    <definedName name="f_01" localSheetId="23">#REF!</definedName>
    <definedName name="f_01" localSheetId="24">#REF!</definedName>
    <definedName name="f_01" localSheetId="25">#REF!</definedName>
    <definedName name="f_01" localSheetId="26">#REF!</definedName>
    <definedName name="f_01">#REF!</definedName>
    <definedName name="f_02" localSheetId="15">#REF!</definedName>
    <definedName name="f_02" localSheetId="16">#REF!</definedName>
    <definedName name="f_02" localSheetId="17">#REF!</definedName>
    <definedName name="f_02" localSheetId="18">#REF!</definedName>
    <definedName name="f_02" localSheetId="19">#REF!</definedName>
    <definedName name="f_02" localSheetId="20">#REF!</definedName>
    <definedName name="f_02" localSheetId="21">#REF!</definedName>
    <definedName name="f_02" localSheetId="22">#REF!</definedName>
    <definedName name="f_02" localSheetId="23">#REF!</definedName>
    <definedName name="f_02" localSheetId="24">#REF!</definedName>
    <definedName name="f_02" localSheetId="25">#REF!</definedName>
    <definedName name="f_02" localSheetId="26">#REF!</definedName>
    <definedName name="f_02">#REF!</definedName>
    <definedName name="f_03" localSheetId="15">#REF!</definedName>
    <definedName name="f_03" localSheetId="16">#REF!</definedName>
    <definedName name="f_03" localSheetId="17">#REF!</definedName>
    <definedName name="f_03" localSheetId="18">#REF!</definedName>
    <definedName name="f_03" localSheetId="19">#REF!</definedName>
    <definedName name="f_03" localSheetId="20">#REF!</definedName>
    <definedName name="f_03" localSheetId="21">#REF!</definedName>
    <definedName name="f_03" localSheetId="22">#REF!</definedName>
    <definedName name="f_03" localSheetId="23">#REF!</definedName>
    <definedName name="f_03" localSheetId="24">#REF!</definedName>
    <definedName name="f_03" localSheetId="25">#REF!</definedName>
    <definedName name="f_03" localSheetId="26">#REF!</definedName>
    <definedName name="f_03">#REF!</definedName>
    <definedName name="f_04" localSheetId="15">#REF!</definedName>
    <definedName name="f_04" localSheetId="16">#REF!</definedName>
    <definedName name="f_04" localSheetId="17">#REF!</definedName>
    <definedName name="f_04" localSheetId="18">#REF!</definedName>
    <definedName name="f_04" localSheetId="19">#REF!</definedName>
    <definedName name="f_04" localSheetId="20">#REF!</definedName>
    <definedName name="f_04" localSheetId="21">#REF!</definedName>
    <definedName name="f_04" localSheetId="22">#REF!</definedName>
    <definedName name="f_04" localSheetId="23">#REF!</definedName>
    <definedName name="f_04" localSheetId="24">#REF!</definedName>
    <definedName name="f_04" localSheetId="25">#REF!</definedName>
    <definedName name="f_04" localSheetId="26">#REF!</definedName>
    <definedName name="f_04">#REF!</definedName>
    <definedName name="f_05" localSheetId="15">#REF!</definedName>
    <definedName name="f_05" localSheetId="16">#REF!</definedName>
    <definedName name="f_05" localSheetId="17">#REF!</definedName>
    <definedName name="f_05" localSheetId="18">#REF!</definedName>
    <definedName name="f_05" localSheetId="19">#REF!</definedName>
    <definedName name="f_05" localSheetId="20">#REF!</definedName>
    <definedName name="f_05" localSheetId="21">#REF!</definedName>
    <definedName name="f_05" localSheetId="22">#REF!</definedName>
    <definedName name="f_05" localSheetId="23">#REF!</definedName>
    <definedName name="f_05" localSheetId="24">#REF!</definedName>
    <definedName name="f_05" localSheetId="25">#REF!</definedName>
    <definedName name="f_05" localSheetId="26">#REF!</definedName>
    <definedName name="f_05">#REF!</definedName>
    <definedName name="f_06" localSheetId="15">#REF!</definedName>
    <definedName name="f_06" localSheetId="16">#REF!</definedName>
    <definedName name="f_06" localSheetId="17">#REF!</definedName>
    <definedName name="f_06" localSheetId="18">#REF!</definedName>
    <definedName name="f_06" localSheetId="19">#REF!</definedName>
    <definedName name="f_06" localSheetId="20">#REF!</definedName>
    <definedName name="f_06" localSheetId="21">#REF!</definedName>
    <definedName name="f_06" localSheetId="22">#REF!</definedName>
    <definedName name="f_06" localSheetId="23">#REF!</definedName>
    <definedName name="f_06" localSheetId="24">#REF!</definedName>
    <definedName name="f_06" localSheetId="25">#REF!</definedName>
    <definedName name="f_06" localSheetId="26">#REF!</definedName>
    <definedName name="f_06">#REF!</definedName>
    <definedName name="f_07" localSheetId="15">#REF!</definedName>
    <definedName name="f_07" localSheetId="16">#REF!</definedName>
    <definedName name="f_07" localSheetId="17">#REF!</definedName>
    <definedName name="f_07" localSheetId="18">#REF!</definedName>
    <definedName name="f_07" localSheetId="19">#REF!</definedName>
    <definedName name="f_07" localSheetId="20">#REF!</definedName>
    <definedName name="f_07" localSheetId="21">#REF!</definedName>
    <definedName name="f_07" localSheetId="22">#REF!</definedName>
    <definedName name="f_07" localSheetId="23">#REF!</definedName>
    <definedName name="f_07" localSheetId="24">#REF!</definedName>
    <definedName name="f_07" localSheetId="25">#REF!</definedName>
    <definedName name="f_07" localSheetId="26">#REF!</definedName>
    <definedName name="f_07">#REF!</definedName>
    <definedName name="f_08" localSheetId="15">#REF!</definedName>
    <definedName name="f_08" localSheetId="16">#REF!</definedName>
    <definedName name="f_08" localSheetId="17">#REF!</definedName>
    <definedName name="f_08" localSheetId="18">#REF!</definedName>
    <definedName name="f_08" localSheetId="19">#REF!</definedName>
    <definedName name="f_08" localSheetId="20">#REF!</definedName>
    <definedName name="f_08" localSheetId="21">#REF!</definedName>
    <definedName name="f_08" localSheetId="22">#REF!</definedName>
    <definedName name="f_08" localSheetId="23">#REF!</definedName>
    <definedName name="f_08" localSheetId="24">#REF!</definedName>
    <definedName name="f_08" localSheetId="25">#REF!</definedName>
    <definedName name="f_08" localSheetId="26">#REF!</definedName>
    <definedName name="f_08">#REF!</definedName>
    <definedName name="f_09" localSheetId="15">#REF!</definedName>
    <definedName name="f_09" localSheetId="16">#REF!</definedName>
    <definedName name="f_09" localSheetId="17">#REF!</definedName>
    <definedName name="f_09" localSheetId="18">#REF!</definedName>
    <definedName name="f_09" localSheetId="19">#REF!</definedName>
    <definedName name="f_09" localSheetId="20">#REF!</definedName>
    <definedName name="f_09" localSheetId="21">#REF!</definedName>
    <definedName name="f_09" localSheetId="22">#REF!</definedName>
    <definedName name="f_09" localSheetId="23">#REF!</definedName>
    <definedName name="f_09" localSheetId="24">#REF!</definedName>
    <definedName name="f_09" localSheetId="25">#REF!</definedName>
    <definedName name="f_09" localSheetId="26">#REF!</definedName>
    <definedName name="f_09">#REF!</definedName>
    <definedName name="f_10" localSheetId="15">#REF!</definedName>
    <definedName name="f_10" localSheetId="16">#REF!</definedName>
    <definedName name="f_10" localSheetId="17">#REF!</definedName>
    <definedName name="f_10" localSheetId="18">#REF!</definedName>
    <definedName name="f_10" localSheetId="19">#REF!</definedName>
    <definedName name="f_10" localSheetId="20">#REF!</definedName>
    <definedName name="f_10" localSheetId="21">#REF!</definedName>
    <definedName name="f_10" localSheetId="22">#REF!</definedName>
    <definedName name="f_10" localSheetId="23">#REF!</definedName>
    <definedName name="f_10" localSheetId="24">#REF!</definedName>
    <definedName name="f_10" localSheetId="25">#REF!</definedName>
    <definedName name="f_10" localSheetId="26">#REF!</definedName>
    <definedName name="f_10">#REF!</definedName>
    <definedName name="f_11" localSheetId="15">#REF!</definedName>
    <definedName name="f_11" localSheetId="16">#REF!</definedName>
    <definedName name="f_11" localSheetId="17">#REF!</definedName>
    <definedName name="f_11" localSheetId="18">#REF!</definedName>
    <definedName name="f_11" localSheetId="19">#REF!</definedName>
    <definedName name="f_11" localSheetId="20">#REF!</definedName>
    <definedName name="f_11" localSheetId="21">#REF!</definedName>
    <definedName name="f_11" localSheetId="22">#REF!</definedName>
    <definedName name="f_11" localSheetId="23">#REF!</definedName>
    <definedName name="f_11" localSheetId="24">#REF!</definedName>
    <definedName name="f_11" localSheetId="25">#REF!</definedName>
    <definedName name="f_11" localSheetId="26">#REF!</definedName>
    <definedName name="f_11">#REF!</definedName>
    <definedName name="f_12" localSheetId="15">#REF!</definedName>
    <definedName name="f_12" localSheetId="16">#REF!</definedName>
    <definedName name="f_12" localSheetId="17">#REF!</definedName>
    <definedName name="f_12" localSheetId="18">#REF!</definedName>
    <definedName name="f_12" localSheetId="19">#REF!</definedName>
    <definedName name="f_12" localSheetId="20">#REF!</definedName>
    <definedName name="f_12" localSheetId="21">#REF!</definedName>
    <definedName name="f_12" localSheetId="22">#REF!</definedName>
    <definedName name="f_12" localSheetId="23">#REF!</definedName>
    <definedName name="f_12" localSheetId="24">#REF!</definedName>
    <definedName name="f_12" localSheetId="25">#REF!</definedName>
    <definedName name="f_12" localSheetId="26">#REF!</definedName>
    <definedName name="f_12">#REF!</definedName>
    <definedName name="f_13" localSheetId="15">#REF!</definedName>
    <definedName name="f_13" localSheetId="16">#REF!</definedName>
    <definedName name="f_13" localSheetId="17">#REF!</definedName>
    <definedName name="f_13" localSheetId="18">#REF!</definedName>
    <definedName name="f_13" localSheetId="19">#REF!</definedName>
    <definedName name="f_13" localSheetId="20">#REF!</definedName>
    <definedName name="f_13" localSheetId="21">#REF!</definedName>
    <definedName name="f_13" localSheetId="22">#REF!</definedName>
    <definedName name="f_13" localSheetId="23">#REF!</definedName>
    <definedName name="f_13" localSheetId="24">#REF!</definedName>
    <definedName name="f_13" localSheetId="25">#REF!</definedName>
    <definedName name="f_13" localSheetId="26">#REF!</definedName>
    <definedName name="f_13">#REF!</definedName>
    <definedName name="f_14" localSheetId="15">#REF!</definedName>
    <definedName name="f_14" localSheetId="16">#REF!</definedName>
    <definedName name="f_14" localSheetId="17">#REF!</definedName>
    <definedName name="f_14" localSheetId="18">#REF!</definedName>
    <definedName name="f_14" localSheetId="19">#REF!</definedName>
    <definedName name="f_14" localSheetId="20">#REF!</definedName>
    <definedName name="f_14" localSheetId="21">#REF!</definedName>
    <definedName name="f_14" localSheetId="22">#REF!</definedName>
    <definedName name="f_14" localSheetId="23">#REF!</definedName>
    <definedName name="f_14" localSheetId="24">#REF!</definedName>
    <definedName name="f_14" localSheetId="25">#REF!</definedName>
    <definedName name="f_14" localSheetId="26">#REF!</definedName>
    <definedName name="f_14">#REF!</definedName>
    <definedName name="f_15" localSheetId="15">#REF!</definedName>
    <definedName name="f_15" localSheetId="16">#REF!</definedName>
    <definedName name="f_15" localSheetId="17">#REF!</definedName>
    <definedName name="f_15" localSheetId="18">#REF!</definedName>
    <definedName name="f_15" localSheetId="19">#REF!</definedName>
    <definedName name="f_15" localSheetId="20">#REF!</definedName>
    <definedName name="f_15" localSheetId="21">#REF!</definedName>
    <definedName name="f_15" localSheetId="22">#REF!</definedName>
    <definedName name="f_15" localSheetId="23">#REF!</definedName>
    <definedName name="f_15" localSheetId="24">#REF!</definedName>
    <definedName name="f_15" localSheetId="25">#REF!</definedName>
    <definedName name="f_15" localSheetId="26">#REF!</definedName>
    <definedName name="f_15">#REF!</definedName>
    <definedName name="f_16" localSheetId="15">#REF!</definedName>
    <definedName name="f_16" localSheetId="16">#REF!</definedName>
    <definedName name="f_16" localSheetId="17">#REF!</definedName>
    <definedName name="f_16" localSheetId="18">#REF!</definedName>
    <definedName name="f_16" localSheetId="19">#REF!</definedName>
    <definedName name="f_16" localSheetId="20">#REF!</definedName>
    <definedName name="f_16" localSheetId="21">#REF!</definedName>
    <definedName name="f_16" localSheetId="22">#REF!</definedName>
    <definedName name="f_16" localSheetId="23">#REF!</definedName>
    <definedName name="f_16" localSheetId="24">#REF!</definedName>
    <definedName name="f_16" localSheetId="25">#REF!</definedName>
    <definedName name="f_16" localSheetId="26">#REF!</definedName>
    <definedName name="f_16">#REF!</definedName>
    <definedName name="f_17" localSheetId="15">#REF!</definedName>
    <definedName name="f_17" localSheetId="16">#REF!</definedName>
    <definedName name="f_17" localSheetId="17">#REF!</definedName>
    <definedName name="f_17" localSheetId="18">#REF!</definedName>
    <definedName name="f_17" localSheetId="19">#REF!</definedName>
    <definedName name="f_17" localSheetId="20">#REF!</definedName>
    <definedName name="f_17" localSheetId="21">#REF!</definedName>
    <definedName name="f_17" localSheetId="22">#REF!</definedName>
    <definedName name="f_17" localSheetId="23">#REF!</definedName>
    <definedName name="f_17" localSheetId="24">#REF!</definedName>
    <definedName name="f_17" localSheetId="25">#REF!</definedName>
    <definedName name="f_17" localSheetId="26">#REF!</definedName>
    <definedName name="f_17">#REF!</definedName>
    <definedName name="f_18" localSheetId="15">#REF!</definedName>
    <definedName name="f_18" localSheetId="16">#REF!</definedName>
    <definedName name="f_18" localSheetId="17">#REF!</definedName>
    <definedName name="f_18" localSheetId="18">#REF!</definedName>
    <definedName name="f_18" localSheetId="19">#REF!</definedName>
    <definedName name="f_18" localSheetId="20">#REF!</definedName>
    <definedName name="f_18" localSheetId="21">#REF!</definedName>
    <definedName name="f_18" localSheetId="22">#REF!</definedName>
    <definedName name="f_18" localSheetId="23">#REF!</definedName>
    <definedName name="f_18" localSheetId="24">#REF!</definedName>
    <definedName name="f_18" localSheetId="25">#REF!</definedName>
    <definedName name="f_18" localSheetId="26">#REF!</definedName>
    <definedName name="f_18">#REF!</definedName>
    <definedName name="f_19" localSheetId="15">#REF!</definedName>
    <definedName name="f_19" localSheetId="16">#REF!</definedName>
    <definedName name="f_19" localSheetId="17">#REF!</definedName>
    <definedName name="f_19" localSheetId="18">#REF!</definedName>
    <definedName name="f_19" localSheetId="19">#REF!</definedName>
    <definedName name="f_19" localSheetId="20">#REF!</definedName>
    <definedName name="f_19" localSheetId="21">#REF!</definedName>
    <definedName name="f_19" localSheetId="22">#REF!</definedName>
    <definedName name="f_19" localSheetId="23">#REF!</definedName>
    <definedName name="f_19" localSheetId="24">#REF!</definedName>
    <definedName name="f_19" localSheetId="25">#REF!</definedName>
    <definedName name="f_19" localSheetId="26">#REF!</definedName>
    <definedName name="f_19">#REF!</definedName>
    <definedName name="f_20" localSheetId="15">#REF!</definedName>
    <definedName name="f_20" localSheetId="16">#REF!</definedName>
    <definedName name="f_20" localSheetId="17">#REF!</definedName>
    <definedName name="f_20" localSheetId="18">#REF!</definedName>
    <definedName name="f_20" localSheetId="19">#REF!</definedName>
    <definedName name="f_20" localSheetId="20">#REF!</definedName>
    <definedName name="f_20" localSheetId="21">#REF!</definedName>
    <definedName name="f_20" localSheetId="22">#REF!</definedName>
    <definedName name="f_20" localSheetId="23">#REF!</definedName>
    <definedName name="f_20" localSheetId="24">#REF!</definedName>
    <definedName name="f_20" localSheetId="25">#REF!</definedName>
    <definedName name="f_20" localSheetId="26">#REF!</definedName>
    <definedName name="f_20">#REF!</definedName>
    <definedName name="f_21" localSheetId="15">#REF!</definedName>
    <definedName name="f_21" localSheetId="16">#REF!</definedName>
    <definedName name="f_21" localSheetId="17">#REF!</definedName>
    <definedName name="f_21" localSheetId="18">#REF!</definedName>
    <definedName name="f_21" localSheetId="19">#REF!</definedName>
    <definedName name="f_21" localSheetId="20">#REF!</definedName>
    <definedName name="f_21" localSheetId="21">#REF!</definedName>
    <definedName name="f_21" localSheetId="22">#REF!</definedName>
    <definedName name="f_21" localSheetId="23">#REF!</definedName>
    <definedName name="f_21" localSheetId="24">#REF!</definedName>
    <definedName name="f_21" localSheetId="25">#REF!</definedName>
    <definedName name="f_21" localSheetId="26">#REF!</definedName>
    <definedName name="f_21">#REF!</definedName>
    <definedName name="f_22" localSheetId="15">#REF!</definedName>
    <definedName name="f_22" localSheetId="16">#REF!</definedName>
    <definedName name="f_22" localSheetId="17">#REF!</definedName>
    <definedName name="f_22" localSheetId="18">#REF!</definedName>
    <definedName name="f_22" localSheetId="19">#REF!</definedName>
    <definedName name="f_22" localSheetId="20">#REF!</definedName>
    <definedName name="f_22" localSheetId="21">#REF!</definedName>
    <definedName name="f_22" localSheetId="22">#REF!</definedName>
    <definedName name="f_22" localSheetId="23">#REF!</definedName>
    <definedName name="f_22" localSheetId="24">#REF!</definedName>
    <definedName name="f_22" localSheetId="25">#REF!</definedName>
    <definedName name="f_22" localSheetId="26">#REF!</definedName>
    <definedName name="f_22">#REF!</definedName>
    <definedName name="f_23" localSheetId="15">#REF!</definedName>
    <definedName name="f_23" localSheetId="16">#REF!</definedName>
    <definedName name="f_23" localSheetId="17">#REF!</definedName>
    <definedName name="f_23" localSheetId="18">#REF!</definedName>
    <definedName name="f_23" localSheetId="19">#REF!</definedName>
    <definedName name="f_23" localSheetId="20">#REF!</definedName>
    <definedName name="f_23" localSheetId="21">#REF!</definedName>
    <definedName name="f_23" localSheetId="22">#REF!</definedName>
    <definedName name="f_23" localSheetId="23">#REF!</definedName>
    <definedName name="f_23" localSheetId="24">#REF!</definedName>
    <definedName name="f_23" localSheetId="25">#REF!</definedName>
    <definedName name="f_23" localSheetId="26">#REF!</definedName>
    <definedName name="f_23">#REF!</definedName>
    <definedName name="f_24" localSheetId="15">#REF!</definedName>
    <definedName name="f_24" localSheetId="16">#REF!</definedName>
    <definedName name="f_24" localSheetId="17">#REF!</definedName>
    <definedName name="f_24" localSheetId="18">#REF!</definedName>
    <definedName name="f_24" localSheetId="19">#REF!</definedName>
    <definedName name="f_24" localSheetId="20">#REF!</definedName>
    <definedName name="f_24" localSheetId="21">#REF!</definedName>
    <definedName name="f_24" localSheetId="22">#REF!</definedName>
    <definedName name="f_24" localSheetId="23">#REF!</definedName>
    <definedName name="f_24" localSheetId="24">#REF!</definedName>
    <definedName name="f_24" localSheetId="25">#REF!</definedName>
    <definedName name="f_24" localSheetId="26">#REF!</definedName>
    <definedName name="f_24">#REF!</definedName>
    <definedName name="f_25" localSheetId="15">#REF!</definedName>
    <definedName name="f_25" localSheetId="16">#REF!</definedName>
    <definedName name="f_25" localSheetId="17">#REF!</definedName>
    <definedName name="f_25" localSheetId="18">#REF!</definedName>
    <definedName name="f_25" localSheetId="19">#REF!</definedName>
    <definedName name="f_25" localSheetId="20">#REF!</definedName>
    <definedName name="f_25" localSheetId="21">#REF!</definedName>
    <definedName name="f_25" localSheetId="22">#REF!</definedName>
    <definedName name="f_25" localSheetId="23">#REF!</definedName>
    <definedName name="f_25" localSheetId="24">#REF!</definedName>
    <definedName name="f_25" localSheetId="25">#REF!</definedName>
    <definedName name="f_25" localSheetId="26">#REF!</definedName>
    <definedName name="f_25">#REF!</definedName>
    <definedName name="f_26" localSheetId="15">#REF!</definedName>
    <definedName name="f_26" localSheetId="16">#REF!</definedName>
    <definedName name="f_26" localSheetId="17">#REF!</definedName>
    <definedName name="f_26" localSheetId="18">#REF!</definedName>
    <definedName name="f_26" localSheetId="19">#REF!</definedName>
    <definedName name="f_26" localSheetId="20">#REF!</definedName>
    <definedName name="f_26" localSheetId="21">#REF!</definedName>
    <definedName name="f_26" localSheetId="22">#REF!</definedName>
    <definedName name="f_26" localSheetId="23">#REF!</definedName>
    <definedName name="f_26" localSheetId="24">#REF!</definedName>
    <definedName name="f_26" localSheetId="25">#REF!</definedName>
    <definedName name="f_26" localSheetId="26">#REF!</definedName>
    <definedName name="f_26">#REF!</definedName>
    <definedName name="f_27" localSheetId="15">#REF!</definedName>
    <definedName name="f_27" localSheetId="16">#REF!</definedName>
    <definedName name="f_27" localSheetId="17">#REF!</definedName>
    <definedName name="f_27" localSheetId="18">#REF!</definedName>
    <definedName name="f_27" localSheetId="19">#REF!</definedName>
    <definedName name="f_27" localSheetId="20">#REF!</definedName>
    <definedName name="f_27" localSheetId="21">#REF!</definedName>
    <definedName name="f_27" localSheetId="22">#REF!</definedName>
    <definedName name="f_27" localSheetId="23">#REF!</definedName>
    <definedName name="f_27" localSheetId="24">#REF!</definedName>
    <definedName name="f_27" localSheetId="25">#REF!</definedName>
    <definedName name="f_27" localSheetId="26">#REF!</definedName>
    <definedName name="f_27">#REF!</definedName>
    <definedName name="f_28" localSheetId="15">#REF!</definedName>
    <definedName name="f_28" localSheetId="16">#REF!</definedName>
    <definedName name="f_28" localSheetId="17">#REF!</definedName>
    <definedName name="f_28" localSheetId="18">#REF!</definedName>
    <definedName name="f_28" localSheetId="19">#REF!</definedName>
    <definedName name="f_28" localSheetId="20">#REF!</definedName>
    <definedName name="f_28" localSheetId="21">#REF!</definedName>
    <definedName name="f_28" localSheetId="22">#REF!</definedName>
    <definedName name="f_28" localSheetId="23">#REF!</definedName>
    <definedName name="f_28" localSheetId="24">#REF!</definedName>
    <definedName name="f_28" localSheetId="25">#REF!</definedName>
    <definedName name="f_28" localSheetId="26">#REF!</definedName>
    <definedName name="f_28">#REF!</definedName>
    <definedName name="f_29" localSheetId="15">#REF!</definedName>
    <definedName name="f_29" localSheetId="16">#REF!</definedName>
    <definedName name="f_29" localSheetId="17">#REF!</definedName>
    <definedName name="f_29" localSheetId="18">#REF!</definedName>
    <definedName name="f_29" localSheetId="19">#REF!</definedName>
    <definedName name="f_29" localSheetId="20">#REF!</definedName>
    <definedName name="f_29" localSheetId="21">#REF!</definedName>
    <definedName name="f_29" localSheetId="22">#REF!</definedName>
    <definedName name="f_29" localSheetId="23">#REF!</definedName>
    <definedName name="f_29" localSheetId="24">#REF!</definedName>
    <definedName name="f_29" localSheetId="25">#REF!</definedName>
    <definedName name="f_29" localSheetId="26">#REF!</definedName>
    <definedName name="f_29">#REF!</definedName>
    <definedName name="f_30" localSheetId="15">#REF!</definedName>
    <definedName name="f_30" localSheetId="16">#REF!</definedName>
    <definedName name="f_30" localSheetId="17">#REF!</definedName>
    <definedName name="f_30" localSheetId="18">#REF!</definedName>
    <definedName name="f_30" localSheetId="19">#REF!</definedName>
    <definedName name="f_30" localSheetId="20">#REF!</definedName>
    <definedName name="f_30" localSheetId="21">#REF!</definedName>
    <definedName name="f_30" localSheetId="22">#REF!</definedName>
    <definedName name="f_30" localSheetId="23">#REF!</definedName>
    <definedName name="f_30" localSheetId="24">#REF!</definedName>
    <definedName name="f_30" localSheetId="25">#REF!</definedName>
    <definedName name="f_30" localSheetId="26">#REF!</definedName>
    <definedName name="f_30">#REF!</definedName>
    <definedName name="f_31" localSheetId="15">#REF!</definedName>
    <definedName name="f_31" localSheetId="16">#REF!</definedName>
    <definedName name="f_31" localSheetId="17">#REF!</definedName>
    <definedName name="f_31" localSheetId="18">#REF!</definedName>
    <definedName name="f_31" localSheetId="19">#REF!</definedName>
    <definedName name="f_31" localSheetId="20">#REF!</definedName>
    <definedName name="f_31" localSheetId="21">#REF!</definedName>
    <definedName name="f_31" localSheetId="22">#REF!</definedName>
    <definedName name="f_31" localSheetId="23">#REF!</definedName>
    <definedName name="f_31" localSheetId="24">#REF!</definedName>
    <definedName name="f_31" localSheetId="25">#REF!</definedName>
    <definedName name="f_31" localSheetId="26">#REF!</definedName>
    <definedName name="f_31">#REF!</definedName>
    <definedName name="f_32" localSheetId="15">#REF!</definedName>
    <definedName name="f_32" localSheetId="16">#REF!</definedName>
    <definedName name="f_32" localSheetId="17">#REF!</definedName>
    <definedName name="f_32" localSheetId="18">#REF!</definedName>
    <definedName name="f_32" localSheetId="19">#REF!</definedName>
    <definedName name="f_32" localSheetId="20">#REF!</definedName>
    <definedName name="f_32" localSheetId="21">#REF!</definedName>
    <definedName name="f_32" localSheetId="22">#REF!</definedName>
    <definedName name="f_32" localSheetId="23">#REF!</definedName>
    <definedName name="f_32" localSheetId="24">#REF!</definedName>
    <definedName name="f_32" localSheetId="25">#REF!</definedName>
    <definedName name="f_32" localSheetId="26">#REF!</definedName>
    <definedName name="f_32">#REF!</definedName>
    <definedName name="f_33" localSheetId="15">#REF!</definedName>
    <definedName name="f_33" localSheetId="16">#REF!</definedName>
    <definedName name="f_33" localSheetId="17">#REF!</definedName>
    <definedName name="f_33" localSheetId="18">#REF!</definedName>
    <definedName name="f_33" localSheetId="19">#REF!</definedName>
    <definedName name="f_33" localSheetId="20">#REF!</definedName>
    <definedName name="f_33" localSheetId="21">#REF!</definedName>
    <definedName name="f_33" localSheetId="22">#REF!</definedName>
    <definedName name="f_33" localSheetId="23">#REF!</definedName>
    <definedName name="f_33" localSheetId="24">#REF!</definedName>
    <definedName name="f_33" localSheetId="25">#REF!</definedName>
    <definedName name="f_33" localSheetId="26">#REF!</definedName>
    <definedName name="f_33">#REF!</definedName>
    <definedName name="f_34" localSheetId="15">#REF!</definedName>
    <definedName name="f_34" localSheetId="16">#REF!</definedName>
    <definedName name="f_34" localSheetId="17">#REF!</definedName>
    <definedName name="f_34" localSheetId="18">#REF!</definedName>
    <definedName name="f_34" localSheetId="19">#REF!</definedName>
    <definedName name="f_34" localSheetId="20">#REF!</definedName>
    <definedName name="f_34" localSheetId="21">#REF!</definedName>
    <definedName name="f_34" localSheetId="22">#REF!</definedName>
    <definedName name="f_34" localSheetId="23">#REF!</definedName>
    <definedName name="f_34" localSheetId="24">#REF!</definedName>
    <definedName name="f_34" localSheetId="25">#REF!</definedName>
    <definedName name="f_34" localSheetId="26">#REF!</definedName>
    <definedName name="f_34">#REF!</definedName>
    <definedName name="f_35" localSheetId="15">#REF!</definedName>
    <definedName name="f_35" localSheetId="16">#REF!</definedName>
    <definedName name="f_35" localSheetId="17">#REF!</definedName>
    <definedName name="f_35" localSheetId="18">#REF!</definedName>
    <definedName name="f_35" localSheetId="19">#REF!</definedName>
    <definedName name="f_35" localSheetId="20">#REF!</definedName>
    <definedName name="f_35" localSheetId="21">#REF!</definedName>
    <definedName name="f_35" localSheetId="22">#REF!</definedName>
    <definedName name="f_35" localSheetId="23">#REF!</definedName>
    <definedName name="f_35" localSheetId="24">#REF!</definedName>
    <definedName name="f_35" localSheetId="25">#REF!</definedName>
    <definedName name="f_35" localSheetId="26">#REF!</definedName>
    <definedName name="f_35">#REF!</definedName>
    <definedName name="f_36" localSheetId="15">#REF!</definedName>
    <definedName name="f_36" localSheetId="16">#REF!</definedName>
    <definedName name="f_36" localSheetId="17">#REF!</definedName>
    <definedName name="f_36" localSheetId="18">#REF!</definedName>
    <definedName name="f_36" localSheetId="19">#REF!</definedName>
    <definedName name="f_36" localSheetId="20">#REF!</definedName>
    <definedName name="f_36" localSheetId="21">#REF!</definedName>
    <definedName name="f_36" localSheetId="22">#REF!</definedName>
    <definedName name="f_36" localSheetId="23">#REF!</definedName>
    <definedName name="f_36" localSheetId="24">#REF!</definedName>
    <definedName name="f_36" localSheetId="25">#REF!</definedName>
    <definedName name="f_36" localSheetId="26">#REF!</definedName>
    <definedName name="f_36">#REF!</definedName>
    <definedName name="f_37" localSheetId="15">#REF!</definedName>
    <definedName name="f_37" localSheetId="16">#REF!</definedName>
    <definedName name="f_37" localSheetId="17">#REF!</definedName>
    <definedName name="f_37" localSheetId="18">#REF!</definedName>
    <definedName name="f_37" localSheetId="19">#REF!</definedName>
    <definedName name="f_37" localSheetId="20">#REF!</definedName>
    <definedName name="f_37" localSheetId="21">#REF!</definedName>
    <definedName name="f_37" localSheetId="22">#REF!</definedName>
    <definedName name="f_37" localSheetId="23">#REF!</definedName>
    <definedName name="f_37" localSheetId="24">#REF!</definedName>
    <definedName name="f_37" localSheetId="25">#REF!</definedName>
    <definedName name="f_37" localSheetId="26">#REF!</definedName>
    <definedName name="f_37">#REF!</definedName>
    <definedName name="f_38" localSheetId="15">#REF!</definedName>
    <definedName name="f_38" localSheetId="16">#REF!</definedName>
    <definedName name="f_38" localSheetId="17">#REF!</definedName>
    <definedName name="f_38" localSheetId="18">#REF!</definedName>
    <definedName name="f_38" localSheetId="19">#REF!</definedName>
    <definedName name="f_38" localSheetId="20">#REF!</definedName>
    <definedName name="f_38" localSheetId="21">#REF!</definedName>
    <definedName name="f_38" localSheetId="22">#REF!</definedName>
    <definedName name="f_38" localSheetId="23">#REF!</definedName>
    <definedName name="f_38" localSheetId="24">#REF!</definedName>
    <definedName name="f_38" localSheetId="25">#REF!</definedName>
    <definedName name="f_38" localSheetId="26">#REF!</definedName>
    <definedName name="f_38">#REF!</definedName>
    <definedName name="f_39" localSheetId="15">#REF!</definedName>
    <definedName name="f_39" localSheetId="16">#REF!</definedName>
    <definedName name="f_39" localSheetId="17">#REF!</definedName>
    <definedName name="f_39" localSheetId="18">#REF!</definedName>
    <definedName name="f_39" localSheetId="19">#REF!</definedName>
    <definedName name="f_39" localSheetId="20">#REF!</definedName>
    <definedName name="f_39" localSheetId="21">#REF!</definedName>
    <definedName name="f_39" localSheetId="22">#REF!</definedName>
    <definedName name="f_39" localSheetId="23">#REF!</definedName>
    <definedName name="f_39" localSheetId="24">#REF!</definedName>
    <definedName name="f_39" localSheetId="25">#REF!</definedName>
    <definedName name="f_39" localSheetId="26">#REF!</definedName>
    <definedName name="f_39">#REF!</definedName>
    <definedName name="f_40" localSheetId="15">#REF!</definedName>
    <definedName name="f_40" localSheetId="16">#REF!</definedName>
    <definedName name="f_40" localSheetId="17">#REF!</definedName>
    <definedName name="f_40" localSheetId="18">#REF!</definedName>
    <definedName name="f_40" localSheetId="19">#REF!</definedName>
    <definedName name="f_40" localSheetId="20">#REF!</definedName>
    <definedName name="f_40" localSheetId="21">#REF!</definedName>
    <definedName name="f_40" localSheetId="22">#REF!</definedName>
    <definedName name="f_40" localSheetId="23">#REF!</definedName>
    <definedName name="f_40" localSheetId="24">#REF!</definedName>
    <definedName name="f_40" localSheetId="25">#REF!</definedName>
    <definedName name="f_40" localSheetId="26">#REF!</definedName>
    <definedName name="f_40">#REF!</definedName>
    <definedName name="f_bucode" localSheetId="15">#REF!</definedName>
    <definedName name="f_bucode" localSheetId="16">#REF!</definedName>
    <definedName name="f_bucode" localSheetId="17">#REF!</definedName>
    <definedName name="f_bucode" localSheetId="18">#REF!</definedName>
    <definedName name="f_bucode" localSheetId="19">#REF!</definedName>
    <definedName name="f_bucode" localSheetId="20">#REF!</definedName>
    <definedName name="f_bucode" localSheetId="21">#REF!</definedName>
    <definedName name="f_bucode" localSheetId="22">#REF!</definedName>
    <definedName name="f_bucode" localSheetId="23">#REF!</definedName>
    <definedName name="f_bucode" localSheetId="24">#REF!</definedName>
    <definedName name="f_bucode" localSheetId="25">#REF!</definedName>
    <definedName name="f_bucode" localSheetId="26">#REF!</definedName>
    <definedName name="f_bucode">#REF!</definedName>
    <definedName name="f_buname" localSheetId="15">#REF!</definedName>
    <definedName name="f_buname" localSheetId="16">#REF!</definedName>
    <definedName name="f_buname" localSheetId="17">#REF!</definedName>
    <definedName name="f_buname" localSheetId="18">#REF!</definedName>
    <definedName name="f_buname" localSheetId="19">#REF!</definedName>
    <definedName name="f_buname" localSheetId="20">#REF!</definedName>
    <definedName name="f_buname" localSheetId="21">#REF!</definedName>
    <definedName name="f_buname" localSheetId="22">#REF!</definedName>
    <definedName name="f_buname" localSheetId="23">#REF!</definedName>
    <definedName name="f_buname" localSheetId="24">#REF!</definedName>
    <definedName name="f_buname" localSheetId="25">#REF!</definedName>
    <definedName name="f_buname" localSheetId="26">#REF!</definedName>
    <definedName name="f_buname">#REF!</definedName>
    <definedName name="f_date" localSheetId="15">#REF!</definedName>
    <definedName name="f_date" localSheetId="16">#REF!</definedName>
    <definedName name="f_date" localSheetId="17">#REF!</definedName>
    <definedName name="f_date" localSheetId="18">#REF!</definedName>
    <definedName name="f_date" localSheetId="19">#REF!</definedName>
    <definedName name="f_date" localSheetId="20">#REF!</definedName>
    <definedName name="f_date" localSheetId="21">#REF!</definedName>
    <definedName name="f_date" localSheetId="22">#REF!</definedName>
    <definedName name="f_date" localSheetId="23">#REF!</definedName>
    <definedName name="f_date" localSheetId="24">#REF!</definedName>
    <definedName name="f_date" localSheetId="25">#REF!</definedName>
    <definedName name="f_date" localSheetId="26">#REF!</definedName>
    <definedName name="f_date">#REF!</definedName>
    <definedName name="f_formid" localSheetId="15">#REF!</definedName>
    <definedName name="f_formid" localSheetId="16">#REF!</definedName>
    <definedName name="f_formid" localSheetId="17">#REF!</definedName>
    <definedName name="f_formid" localSheetId="18">#REF!</definedName>
    <definedName name="f_formid" localSheetId="19">#REF!</definedName>
    <definedName name="f_formid" localSheetId="20">#REF!</definedName>
    <definedName name="f_formid" localSheetId="21">#REF!</definedName>
    <definedName name="f_formid" localSheetId="22">#REF!</definedName>
    <definedName name="f_formid" localSheetId="23">#REF!</definedName>
    <definedName name="f_formid" localSheetId="24">#REF!</definedName>
    <definedName name="f_formid" localSheetId="25">#REF!</definedName>
    <definedName name="f_formid" localSheetId="26">#REF!</definedName>
    <definedName name="f_formid">#REF!</definedName>
    <definedName name="f_formname" localSheetId="15">#REF!</definedName>
    <definedName name="f_formname" localSheetId="16">#REF!</definedName>
    <definedName name="f_formname" localSheetId="17">#REF!</definedName>
    <definedName name="f_formname" localSheetId="18">#REF!</definedName>
    <definedName name="f_formname" localSheetId="19">#REF!</definedName>
    <definedName name="f_formname" localSheetId="20">#REF!</definedName>
    <definedName name="f_formname" localSheetId="21">#REF!</definedName>
    <definedName name="f_formname" localSheetId="22">#REF!</definedName>
    <definedName name="f_formname" localSheetId="23">#REF!</definedName>
    <definedName name="f_formname" localSheetId="24">#REF!</definedName>
    <definedName name="f_formname" localSheetId="25">#REF!</definedName>
    <definedName name="f_formname" localSheetId="26">#REF!</definedName>
    <definedName name="f_formname">#REF!</definedName>
    <definedName name="f_page" localSheetId="15">#REF!</definedName>
    <definedName name="f_page" localSheetId="16">#REF!</definedName>
    <definedName name="f_page" localSheetId="17">#REF!</definedName>
    <definedName name="f_page" localSheetId="18">#REF!</definedName>
    <definedName name="f_page" localSheetId="19">#REF!</definedName>
    <definedName name="f_page" localSheetId="20">#REF!</definedName>
    <definedName name="f_page" localSheetId="21">#REF!</definedName>
    <definedName name="f_page" localSheetId="22">#REF!</definedName>
    <definedName name="f_page" localSheetId="23">#REF!</definedName>
    <definedName name="f_page" localSheetId="24">#REF!</definedName>
    <definedName name="f_page" localSheetId="25">#REF!</definedName>
    <definedName name="f_page" localSheetId="26">#REF!</definedName>
    <definedName name="f_page">#REF!</definedName>
    <definedName name="FA" localSheetId="15">[2]A!#REF!</definedName>
    <definedName name="FA" localSheetId="16">[2]A!#REF!</definedName>
    <definedName name="FA" localSheetId="17">[2]A!#REF!</definedName>
    <definedName name="FA" localSheetId="18">[2]A!#REF!</definedName>
    <definedName name="FA" localSheetId="19">[2]A!#REF!</definedName>
    <definedName name="FA" localSheetId="20">[2]A!#REF!</definedName>
    <definedName name="FA" localSheetId="21">[2]A!#REF!</definedName>
    <definedName name="FA" localSheetId="22">[2]A!#REF!</definedName>
    <definedName name="FA" localSheetId="23">[2]A!#REF!</definedName>
    <definedName name="FA" localSheetId="24">[2]A!#REF!</definedName>
    <definedName name="FA" localSheetId="25">[2]A!#REF!</definedName>
    <definedName name="FA" localSheetId="26">[2]A!#REF!</definedName>
    <definedName name="FA">[2]A!#REF!</definedName>
    <definedName name="faizin" localSheetId="8">[11]!Select_RefAct2</definedName>
    <definedName name="faizin" localSheetId="9">[11]!Select_RefAct2</definedName>
    <definedName name="faizin" localSheetId="10">[11]!Select_RefAct2</definedName>
    <definedName name="faizin" localSheetId="11">[11]!Select_RefAct2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26">[11]!Select_RefAct2</definedName>
    <definedName name="faizin" localSheetId="6">[11]!Select_RefAct2</definedName>
    <definedName name="faizin" localSheetId="5">[11]!Select_RefAct2</definedName>
    <definedName name="faizin" localSheetId="7">[11]!Select_RefAct2</definedName>
    <definedName name="faizin" localSheetId="3">[11]!Select_RefAct2</definedName>
    <definedName name="faizin" localSheetId="4">[11]!Select_RefAct2</definedName>
    <definedName name="faizin">[11]!Select_RefAct2</definedName>
    <definedName name="FILE" localSheetId="15">#REF!</definedName>
    <definedName name="FILE" localSheetId="16">#REF!</definedName>
    <definedName name="FILE" localSheetId="17">#REF!</definedName>
    <definedName name="FILE" localSheetId="18">#REF!</definedName>
    <definedName name="FILE" localSheetId="19">#REF!</definedName>
    <definedName name="FILE" localSheetId="20">#REF!</definedName>
    <definedName name="FILE" localSheetId="21">#REF!</definedName>
    <definedName name="FILE" localSheetId="22">#REF!</definedName>
    <definedName name="FILE" localSheetId="23">#REF!</definedName>
    <definedName name="FILE" localSheetId="24">#REF!</definedName>
    <definedName name="FILE" localSheetId="25">#REF!</definedName>
    <definedName name="FILE" localSheetId="26">#REF!</definedName>
    <definedName name="FILE">#REF!</definedName>
    <definedName name="FOBJPN" localSheetId="15">#REF!</definedName>
    <definedName name="FOBJPN" localSheetId="16">#REF!</definedName>
    <definedName name="FOBJPN" localSheetId="17">#REF!</definedName>
    <definedName name="FOBJPN" localSheetId="18">#REF!</definedName>
    <definedName name="FOBJPN" localSheetId="19">#REF!</definedName>
    <definedName name="FOBJPN" localSheetId="20">#REF!</definedName>
    <definedName name="FOBJPN" localSheetId="21">#REF!</definedName>
    <definedName name="FOBJPN" localSheetId="22">#REF!</definedName>
    <definedName name="FOBJPN" localSheetId="23">#REF!</definedName>
    <definedName name="FOBJPN" localSheetId="24">#REF!</definedName>
    <definedName name="FOBJPN" localSheetId="25">#REF!</definedName>
    <definedName name="FOBJPN" localSheetId="26">#REF!</definedName>
    <definedName name="FOBJPN">#REF!</definedName>
    <definedName name="HOSPITAL___PT_BII" localSheetId="15">#REF!</definedName>
    <definedName name="HOSPITAL___PT_BII" localSheetId="16">#REF!</definedName>
    <definedName name="HOSPITAL___PT_BII" localSheetId="17">#REF!</definedName>
    <definedName name="HOSPITAL___PT_BII" localSheetId="18">#REF!</definedName>
    <definedName name="HOSPITAL___PT_BII" localSheetId="19">#REF!</definedName>
    <definedName name="HOSPITAL___PT_BII" localSheetId="20">#REF!</definedName>
    <definedName name="HOSPITAL___PT_BII" localSheetId="21">#REF!</definedName>
    <definedName name="HOSPITAL___PT_BII" localSheetId="22">#REF!</definedName>
    <definedName name="HOSPITAL___PT_BII" localSheetId="23">#REF!</definedName>
    <definedName name="HOSPITAL___PT_BII" localSheetId="24">#REF!</definedName>
    <definedName name="HOSPITAL___PT_BII" localSheetId="25">#REF!</definedName>
    <definedName name="HOSPITAL___PT_BII" localSheetId="26">#REF!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15">#REF!</definedName>
    <definedName name="IF" localSheetId="16">#REF!</definedName>
    <definedName name="IF" localSheetId="17">#REF!</definedName>
    <definedName name="IF" localSheetId="18">#REF!</definedName>
    <definedName name="IF" localSheetId="19">#REF!</definedName>
    <definedName name="IF" localSheetId="20">#REF!</definedName>
    <definedName name="IF" localSheetId="21">#REF!</definedName>
    <definedName name="IF" localSheetId="22">#REF!</definedName>
    <definedName name="IF" localSheetId="23">#REF!</definedName>
    <definedName name="IF" localSheetId="24">#REF!</definedName>
    <definedName name="IF" localSheetId="25">#REF!</definedName>
    <definedName name="IF" localSheetId="26">#REF!</definedName>
    <definedName name="IF">#REF!</definedName>
    <definedName name="INDRP" localSheetId="15">#REF!</definedName>
    <definedName name="INDRP" localSheetId="16">#REF!</definedName>
    <definedName name="INDRP" localSheetId="17">#REF!</definedName>
    <definedName name="INDRP" localSheetId="18">#REF!</definedName>
    <definedName name="INDRP" localSheetId="19">#REF!</definedName>
    <definedName name="INDRP" localSheetId="20">#REF!</definedName>
    <definedName name="INDRP" localSheetId="21">#REF!</definedName>
    <definedName name="INDRP" localSheetId="22">#REF!</definedName>
    <definedName name="INDRP" localSheetId="23">#REF!</definedName>
    <definedName name="INDRP" localSheetId="24">#REF!</definedName>
    <definedName name="INDRP" localSheetId="25">#REF!</definedName>
    <definedName name="INDRP" localSheetId="26">#REF!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15" hidden="1">#REF!</definedName>
    <definedName name="Jun" localSheetId="16" hidden="1">#REF!</definedName>
    <definedName name="Jun" localSheetId="17" hidden="1">#REF!</definedName>
    <definedName name="Jun" localSheetId="18" hidden="1">#REF!</definedName>
    <definedName name="Jun" localSheetId="19" hidden="1">#REF!</definedName>
    <definedName name="Jun" localSheetId="20" hidden="1">#REF!</definedName>
    <definedName name="Jun" localSheetId="21" hidden="1">#REF!</definedName>
    <definedName name="Jun" localSheetId="22" hidden="1">#REF!</definedName>
    <definedName name="Jun" localSheetId="23" hidden="1">#REF!</definedName>
    <definedName name="Jun" localSheetId="24" hidden="1">#REF!</definedName>
    <definedName name="Jun" localSheetId="25" hidden="1">#REF!</definedName>
    <definedName name="Jun" localSheetId="26" hidden="1">#REF!</definedName>
    <definedName name="Jun" hidden="1">#REF!</definedName>
    <definedName name="KD材生産共通費率" localSheetId="15">#REF!</definedName>
    <definedName name="KD材生産共通費率" localSheetId="16">#REF!</definedName>
    <definedName name="KD材生産共通費率" localSheetId="17">#REF!</definedName>
    <definedName name="KD材生産共通費率" localSheetId="18">#REF!</definedName>
    <definedName name="KD材生産共通費率" localSheetId="19">#REF!</definedName>
    <definedName name="KD材生産共通費率" localSheetId="20">#REF!</definedName>
    <definedName name="KD材生産共通費率" localSheetId="21">#REF!</definedName>
    <definedName name="KD材生産共通費率" localSheetId="22">#REF!</definedName>
    <definedName name="KD材生産共通費率" localSheetId="23">#REF!</definedName>
    <definedName name="KD材生産共通費率" localSheetId="24">#REF!</definedName>
    <definedName name="KD材生産共通費率" localSheetId="25">#REF!</definedName>
    <definedName name="KD材生産共通費率" localSheetId="26">#REF!</definedName>
    <definedName name="KD材生産共通費率">#REF!</definedName>
    <definedName name="KD材補助部門費率" localSheetId="15">#REF!</definedName>
    <definedName name="KD材補助部門費率" localSheetId="16">#REF!</definedName>
    <definedName name="KD材補助部門費率" localSheetId="17">#REF!</definedName>
    <definedName name="KD材補助部門費率" localSheetId="18">#REF!</definedName>
    <definedName name="KD材補助部門費率" localSheetId="19">#REF!</definedName>
    <definedName name="KD材補助部門費率" localSheetId="20">#REF!</definedName>
    <definedName name="KD材補助部門費率" localSheetId="21">#REF!</definedName>
    <definedName name="KD材補助部門費率" localSheetId="22">#REF!</definedName>
    <definedName name="KD材補助部門費率" localSheetId="23">#REF!</definedName>
    <definedName name="KD材補助部門費率" localSheetId="24">#REF!</definedName>
    <definedName name="KD材補助部門費率" localSheetId="25">#REF!</definedName>
    <definedName name="KD材補助部門費率" localSheetId="26">#REF!</definedName>
    <definedName name="KD材補助部門費率">#REF!</definedName>
    <definedName name="kouzoku" localSheetId="15">#REF!</definedName>
    <definedName name="kouzoku" localSheetId="16">#REF!</definedName>
    <definedName name="kouzoku" localSheetId="17">#REF!</definedName>
    <definedName name="kouzoku" localSheetId="18">#REF!</definedName>
    <definedName name="kouzoku" localSheetId="19">#REF!</definedName>
    <definedName name="kouzoku" localSheetId="20">#REF!</definedName>
    <definedName name="kouzoku" localSheetId="21">#REF!</definedName>
    <definedName name="kouzoku" localSheetId="22">#REF!</definedName>
    <definedName name="kouzoku" localSheetId="23">#REF!</definedName>
    <definedName name="kouzoku" localSheetId="24">#REF!</definedName>
    <definedName name="kouzoku" localSheetId="25">#REF!</definedName>
    <definedName name="kouzoku" localSheetId="26">#REF!</definedName>
    <definedName name="kouzoku">#REF!</definedName>
    <definedName name="kurs" localSheetId="15">#REF!</definedName>
    <definedName name="kurs" localSheetId="16">#REF!</definedName>
    <definedName name="kurs" localSheetId="17">#REF!</definedName>
    <definedName name="kurs" localSheetId="18">#REF!</definedName>
    <definedName name="kurs" localSheetId="19">#REF!</definedName>
    <definedName name="kurs" localSheetId="20">#REF!</definedName>
    <definedName name="kurs" localSheetId="21">#REF!</definedName>
    <definedName name="kurs" localSheetId="22">#REF!</definedName>
    <definedName name="kurs" localSheetId="23">#REF!</definedName>
    <definedName name="kurs" localSheetId="24">#REF!</definedName>
    <definedName name="kurs" localSheetId="25">#REF!</definedName>
    <definedName name="kurs" localSheetId="26">#REF!</definedName>
    <definedName name="kurs">#REF!</definedName>
    <definedName name="Labor" hidden="1">{#N/A,#N/A,FALSE,"Aging Summary";#N/A,#N/A,FALSE,"Ratio Analysis";#N/A,#N/A,FALSE,"Test 120 Day Accts";#N/A,#N/A,FALSE,"Tickmarks"}</definedName>
    <definedName name="LCﾒｰﾙﾃﾞｰ金利率" localSheetId="15">#REF!</definedName>
    <definedName name="LCﾒｰﾙﾃﾞｰ金利率" localSheetId="16">#REF!</definedName>
    <definedName name="LCﾒｰﾙﾃﾞｰ金利率" localSheetId="17">#REF!</definedName>
    <definedName name="LCﾒｰﾙﾃﾞｰ金利率" localSheetId="18">#REF!</definedName>
    <definedName name="LCﾒｰﾙﾃﾞｰ金利率" localSheetId="19">#REF!</definedName>
    <definedName name="LCﾒｰﾙﾃﾞｰ金利率" localSheetId="20">#REF!</definedName>
    <definedName name="LCﾒｰﾙﾃﾞｰ金利率" localSheetId="21">#REF!</definedName>
    <definedName name="LCﾒｰﾙﾃﾞｰ金利率" localSheetId="22">#REF!</definedName>
    <definedName name="LCﾒｰﾙﾃﾞｰ金利率" localSheetId="23">#REF!</definedName>
    <definedName name="LCﾒｰﾙﾃﾞｰ金利率" localSheetId="24">#REF!</definedName>
    <definedName name="LCﾒｰﾙﾃﾞｰ金利率" localSheetId="25">#REF!</definedName>
    <definedName name="LCﾒｰﾙﾃﾞｰ金利率" localSheetId="26">#REF!</definedName>
    <definedName name="LCﾒｰﾙﾃﾞｰ金利率">#REF!</definedName>
    <definedName name="LICASEAN" localSheetId="15">#REF!</definedName>
    <definedName name="LICASEAN" localSheetId="16">#REF!</definedName>
    <definedName name="LICASEAN" localSheetId="17">#REF!</definedName>
    <definedName name="LICASEAN" localSheetId="18">#REF!</definedName>
    <definedName name="LICASEAN" localSheetId="19">#REF!</definedName>
    <definedName name="LICASEAN" localSheetId="20">#REF!</definedName>
    <definedName name="LICASEAN" localSheetId="21">#REF!</definedName>
    <definedName name="LICASEAN" localSheetId="22">#REF!</definedName>
    <definedName name="LICASEAN" localSheetId="23">#REF!</definedName>
    <definedName name="LICASEAN" localSheetId="24">#REF!</definedName>
    <definedName name="LICASEAN" localSheetId="25">#REF!</definedName>
    <definedName name="LICASEAN" localSheetId="26">#REF!</definedName>
    <definedName name="LICASEAN">#REF!</definedName>
    <definedName name="LICJPN" localSheetId="15">#REF!</definedName>
    <definedName name="LICJPN" localSheetId="16">#REF!</definedName>
    <definedName name="LICJPN" localSheetId="17">#REF!</definedName>
    <definedName name="LICJPN" localSheetId="18">#REF!</definedName>
    <definedName name="LICJPN" localSheetId="19">#REF!</definedName>
    <definedName name="LICJPN" localSheetId="20">#REF!</definedName>
    <definedName name="LICJPN" localSheetId="21">#REF!</definedName>
    <definedName name="LICJPN" localSheetId="22">#REF!</definedName>
    <definedName name="LICJPN" localSheetId="23">#REF!</definedName>
    <definedName name="LICJPN" localSheetId="24">#REF!</definedName>
    <definedName name="LICJPN" localSheetId="25">#REF!</definedName>
    <definedName name="LICJPN" localSheetId="26">#REF!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 localSheetId="15">[2]A!#REF!</definedName>
    <definedName name="LOSS" localSheetId="16">[2]A!#REF!</definedName>
    <definedName name="LOSS" localSheetId="17">[2]A!#REF!</definedName>
    <definedName name="LOSS" localSheetId="18">[2]A!#REF!</definedName>
    <definedName name="LOSS" localSheetId="19">[2]A!#REF!</definedName>
    <definedName name="LOSS" localSheetId="20">[2]A!#REF!</definedName>
    <definedName name="LOSS" localSheetId="21">[2]A!#REF!</definedName>
    <definedName name="LOSS" localSheetId="22">[2]A!#REF!</definedName>
    <definedName name="LOSS" localSheetId="23">[2]A!#REF!</definedName>
    <definedName name="LOSS" localSheetId="24">[2]A!#REF!</definedName>
    <definedName name="LOSS" localSheetId="25">[2]A!#REF!</definedName>
    <definedName name="LOSS" localSheetId="26">[2]A!#REF!</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 localSheetId="15">#REF!</definedName>
    <definedName name="Month_Default" localSheetId="16">#REF!</definedName>
    <definedName name="Month_Default" localSheetId="17">#REF!</definedName>
    <definedName name="Month_Default" localSheetId="18">#REF!</definedName>
    <definedName name="Month_Default" localSheetId="19">#REF!</definedName>
    <definedName name="Month_Default" localSheetId="20">#REF!</definedName>
    <definedName name="Month_Default" localSheetId="21">#REF!</definedName>
    <definedName name="Month_Default" localSheetId="22">#REF!</definedName>
    <definedName name="Month_Default" localSheetId="23">#REF!</definedName>
    <definedName name="Month_Default" localSheetId="24">#REF!</definedName>
    <definedName name="Month_Default" localSheetId="25">#REF!</definedName>
    <definedName name="Month_Default" localSheetId="26">#REF!</definedName>
    <definedName name="Month_Default">#REF!</definedName>
    <definedName name="Monthly_Change" localSheetId="15">#REF!</definedName>
    <definedName name="Monthly_Change" localSheetId="16">#REF!</definedName>
    <definedName name="Monthly_Change" localSheetId="17">#REF!</definedName>
    <definedName name="Monthly_Change" localSheetId="18">#REF!</definedName>
    <definedName name="Monthly_Change" localSheetId="19">#REF!</definedName>
    <definedName name="Monthly_Change" localSheetId="20">#REF!</definedName>
    <definedName name="Monthly_Change" localSheetId="21">#REF!</definedName>
    <definedName name="Monthly_Change" localSheetId="22">#REF!</definedName>
    <definedName name="Monthly_Change" localSheetId="23">#REF!</definedName>
    <definedName name="Monthly_Change" localSheetId="24">#REF!</definedName>
    <definedName name="Monthly_Change" localSheetId="25">#REF!</definedName>
    <definedName name="Monthly_Change" localSheetId="26">#REF!</definedName>
    <definedName name="Monthly_Change">#REF!</definedName>
    <definedName name="Mth_Default" localSheetId="15">[14]SUMMARY!#REF!</definedName>
    <definedName name="Mth_Default" localSheetId="16">[14]SUMMARY!#REF!</definedName>
    <definedName name="Mth_Default" localSheetId="17">[14]SUMMARY!#REF!</definedName>
    <definedName name="Mth_Default" localSheetId="18">[14]SUMMARY!#REF!</definedName>
    <definedName name="Mth_Default" localSheetId="19">[14]SUMMARY!#REF!</definedName>
    <definedName name="Mth_Default" localSheetId="20">[14]SUMMARY!#REF!</definedName>
    <definedName name="Mth_Default" localSheetId="21">[14]SUMMARY!#REF!</definedName>
    <definedName name="Mth_Default" localSheetId="22">[14]SUMMARY!#REF!</definedName>
    <definedName name="Mth_Default" localSheetId="23">[14]SUMMARY!#REF!</definedName>
    <definedName name="Mth_Default" localSheetId="24">[14]SUMMARY!#REF!</definedName>
    <definedName name="Mth_Default" localSheetId="25">[14]SUMMARY!#REF!</definedName>
    <definedName name="Mth_Default" localSheetId="26">[14]SUMMARY!#REF!</definedName>
    <definedName name="Mth_Default">[14]SUMMARY!#REF!</definedName>
    <definedName name="name">[15]GeneralInfo!$I$5</definedName>
    <definedName name="novita" localSheetId="15">#REF!</definedName>
    <definedName name="novita" localSheetId="16">#REF!</definedName>
    <definedName name="novita" localSheetId="17">#REF!</definedName>
    <definedName name="novita" localSheetId="18">#REF!</definedName>
    <definedName name="novita" localSheetId="19">#REF!</definedName>
    <definedName name="novita" localSheetId="20">#REF!</definedName>
    <definedName name="novita" localSheetId="21">#REF!</definedName>
    <definedName name="novita" localSheetId="22">#REF!</definedName>
    <definedName name="novita" localSheetId="23">#REF!</definedName>
    <definedName name="novita" localSheetId="24">#REF!</definedName>
    <definedName name="novita" localSheetId="25">#REF!</definedName>
    <definedName name="novita" localSheetId="26">#REF!</definedName>
    <definedName name="novita">#REF!</definedName>
    <definedName name="nurhakim" localSheetId="15">#REF!</definedName>
    <definedName name="nurhakim" localSheetId="16">#REF!</definedName>
    <definedName name="nurhakim" localSheetId="17">#REF!</definedName>
    <definedName name="nurhakim" localSheetId="18">#REF!</definedName>
    <definedName name="nurhakim" localSheetId="19">#REF!</definedName>
    <definedName name="nurhakim" localSheetId="20">#REF!</definedName>
    <definedName name="nurhakim" localSheetId="21">#REF!</definedName>
    <definedName name="nurhakim" localSheetId="22">#REF!</definedName>
    <definedName name="nurhakim" localSheetId="23">#REF!</definedName>
    <definedName name="nurhakim" localSheetId="24">#REF!</definedName>
    <definedName name="nurhakim" localSheetId="25">#REF!</definedName>
    <definedName name="nurhakim" localSheetId="26">#REF!</definedName>
    <definedName name="nurhakim">#REF!</definedName>
    <definedName name="OUTPUT" localSheetId="15">#REF!</definedName>
    <definedName name="OUTPUT" localSheetId="16">#REF!</definedName>
    <definedName name="OUTPUT" localSheetId="17">#REF!</definedName>
    <definedName name="OUTPUT" localSheetId="18">#REF!</definedName>
    <definedName name="OUTPUT" localSheetId="19">#REF!</definedName>
    <definedName name="OUTPUT" localSheetId="20">#REF!</definedName>
    <definedName name="OUTPUT" localSheetId="21">#REF!</definedName>
    <definedName name="OUTPUT" localSheetId="22">#REF!</definedName>
    <definedName name="OUTPUT" localSheetId="23">#REF!</definedName>
    <definedName name="OUTPUT" localSheetId="24">#REF!</definedName>
    <definedName name="OUTPUT" localSheetId="25">#REF!</definedName>
    <definedName name="OUTPUT" localSheetId="26">#REF!</definedName>
    <definedName name="OUTPUT">#REF!</definedName>
    <definedName name="PART" localSheetId="15">[2]A!#REF!</definedName>
    <definedName name="PART" localSheetId="16">[2]A!#REF!</definedName>
    <definedName name="PART" localSheetId="17">[2]A!#REF!</definedName>
    <definedName name="PART" localSheetId="18">[2]A!#REF!</definedName>
    <definedName name="PART" localSheetId="19">[2]A!#REF!</definedName>
    <definedName name="PART" localSheetId="20">[2]A!#REF!</definedName>
    <definedName name="PART" localSheetId="21">[2]A!#REF!</definedName>
    <definedName name="PART" localSheetId="22">[2]A!#REF!</definedName>
    <definedName name="PART" localSheetId="23">[2]A!#REF!</definedName>
    <definedName name="PART" localSheetId="24">[2]A!#REF!</definedName>
    <definedName name="PART" localSheetId="25">[2]A!#REF!</definedName>
    <definedName name="PART" localSheetId="26">[2]A!#REF!</definedName>
    <definedName name="PART">[2]A!#REF!</definedName>
    <definedName name="PLAN92" localSheetId="15">#REF!</definedName>
    <definedName name="PLAN92" localSheetId="16">#REF!</definedName>
    <definedName name="PLAN92" localSheetId="17">#REF!</definedName>
    <definedName name="PLAN92" localSheetId="18">#REF!</definedName>
    <definedName name="PLAN92" localSheetId="19">#REF!</definedName>
    <definedName name="PLAN92" localSheetId="20">#REF!</definedName>
    <definedName name="PLAN92" localSheetId="21">#REF!</definedName>
    <definedName name="PLAN92" localSheetId="22">#REF!</definedName>
    <definedName name="PLAN92" localSheetId="23">#REF!</definedName>
    <definedName name="PLAN92" localSheetId="24">#REF!</definedName>
    <definedName name="PLAN92" localSheetId="25">#REF!</definedName>
    <definedName name="PLAN92" localSheetId="26">#REF!</definedName>
    <definedName name="PLAN92">#REF!</definedName>
    <definedName name="PLAN92VA" localSheetId="15">#REF!</definedName>
    <definedName name="PLAN92VA" localSheetId="16">#REF!</definedName>
    <definedName name="PLAN92VA" localSheetId="17">#REF!</definedName>
    <definedName name="PLAN92VA" localSheetId="18">#REF!</definedName>
    <definedName name="PLAN92VA" localSheetId="19">#REF!</definedName>
    <definedName name="PLAN92VA" localSheetId="20">#REF!</definedName>
    <definedName name="PLAN92VA" localSheetId="21">#REF!</definedName>
    <definedName name="PLAN92VA" localSheetId="22">#REF!</definedName>
    <definedName name="PLAN92VA" localSheetId="23">#REF!</definedName>
    <definedName name="PLAN92VA" localSheetId="24">#REF!</definedName>
    <definedName name="PLAN92VA" localSheetId="25">#REF!</definedName>
    <definedName name="PLAN92VA" localSheetId="26">#REF!</definedName>
    <definedName name="PLAN92VA">#REF!</definedName>
    <definedName name="_xlnm.Print_Area" localSheetId="8">'20211224'!$A$1:$V$46</definedName>
    <definedName name="_xlnm.Print_Area" localSheetId="9">'20211224(bench)'!$A$1:$V$46</definedName>
    <definedName name="_xlnm.Print_Area" localSheetId="10">'20220111'!$A$1:$W$45</definedName>
    <definedName name="_xlnm.Print_Area" localSheetId="11">'20220119'!$A$1:$W$44</definedName>
    <definedName name="_xlnm.Print_Area" localSheetId="12">'20220211'!$A$1:$W$46</definedName>
    <definedName name="_xlnm.Print_Area" localSheetId="13">'20220221'!$A$1:$W$44</definedName>
    <definedName name="_xlnm.Print_Area" localSheetId="14">'20220221 (2)'!$A$1:$W$46</definedName>
    <definedName name="_xlnm.Print_Area" localSheetId="15">'20220302'!$A$1:$W$44</definedName>
    <definedName name="_xlnm.Print_Area" localSheetId="16">'20220323'!$A$1:$W$47</definedName>
    <definedName name="_xlnm.Print_Area" localSheetId="17">'20220408'!$A$1:$W$46</definedName>
    <definedName name="_xlnm.Print_Area" localSheetId="18">'20220517'!$A$1:$W$46</definedName>
    <definedName name="_xlnm.Print_Area" localSheetId="19">'20220520'!$A$1:$W$45</definedName>
    <definedName name="_xlnm.Print_Area" localSheetId="20">'20220623'!$A$1:$W$46</definedName>
    <definedName name="_xlnm.Print_Area" localSheetId="21">'20220624'!$A$1:$W$50</definedName>
    <definedName name="_xlnm.Print_Area" localSheetId="22">'20220716'!$A$1:$W$53</definedName>
    <definedName name="_xlnm.Print_Area" localSheetId="23">'20220822'!$A$1:$W$47</definedName>
    <definedName name="_xlnm.Print_Area" localSheetId="24">'20220825'!$A$1:$W$44</definedName>
    <definedName name="_xlnm.Print_Area" localSheetId="25">'20220912'!$A$1:$W$46</definedName>
    <definedName name="_xlnm.Print_Area" localSheetId="26">'20220922'!$A$1:$W$47</definedName>
    <definedName name="_xlnm.Print_Area" localSheetId="1">'BERAT CONT'!$A$1:$R$52</definedName>
    <definedName name="_xlnm.Print_Area" localSheetId="2">Data!$B$296:$L$314</definedName>
    <definedName name="_xlnm.Print_Area" localSheetId="27">'Data (6)'!$C$295:$M$313</definedName>
    <definedName name="_xlnm.Print_Area" localSheetId="0">Kubikasi!$A$1:$U$59</definedName>
    <definedName name="_xlnm.Print_Area" localSheetId="6">'PORT KLANG (Nov 16)'!$A$1:$V$46</definedName>
    <definedName name="_xlnm.Print_Area" localSheetId="5">'PORT KLANG (Nov 2)'!$A$1:$V$47</definedName>
    <definedName name="_xlnm.Print_Area" localSheetId="7">'PORT KLANG (Nov 27)'!$A$1:$V$46</definedName>
    <definedName name="_xlnm.Print_Area" localSheetId="3">'PORT KLANG (Oct'!$A$1:$V$46</definedName>
    <definedName name="_xlnm.Print_Area" localSheetId="4">'PORT KLANG (Oct 13)'!$A$1:$V$45</definedName>
    <definedName name="_xlnm.Print_Area" hidden="1">#REF!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#REF!</definedName>
    <definedName name="_xlnm.Print_Titles" localSheetId="2">Data!$1:$3</definedName>
    <definedName name="_xlnm.Print_Titles" localSheetId="27">'Data (6)'!$1:$3</definedName>
    <definedName name="_xlnm.Print_Titles" hidden="1">#REF!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19">#REF!</definedName>
    <definedName name="PRINT_TITLES_MI" localSheetId="20">#REF!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#REF!</definedName>
    <definedName name="PRV3UNIT" localSheetId="15">#REF!</definedName>
    <definedName name="PRV3UNIT" localSheetId="16">#REF!</definedName>
    <definedName name="PRV3UNIT" localSheetId="17">#REF!</definedName>
    <definedName name="PRV3UNIT" localSheetId="18">#REF!</definedName>
    <definedName name="PRV3UNIT" localSheetId="19">#REF!</definedName>
    <definedName name="PRV3UNIT" localSheetId="20">#REF!</definedName>
    <definedName name="PRV3UNIT" localSheetId="21">#REF!</definedName>
    <definedName name="PRV3UNIT" localSheetId="22">#REF!</definedName>
    <definedName name="PRV3UNIT" localSheetId="23">#REF!</definedName>
    <definedName name="PRV3UNIT" localSheetId="24">#REF!</definedName>
    <definedName name="PRV3UNIT" localSheetId="25">#REF!</definedName>
    <definedName name="PRV3UNIT" localSheetId="26">#REF!</definedName>
    <definedName name="PRV3UNIT">#REF!</definedName>
    <definedName name="PRV4UNIT" localSheetId="15">#REF!</definedName>
    <definedName name="PRV4UNIT" localSheetId="16">#REF!</definedName>
    <definedName name="PRV4UNIT" localSheetId="17">#REF!</definedName>
    <definedName name="PRV4UNIT" localSheetId="18">#REF!</definedName>
    <definedName name="PRV4UNIT" localSheetId="19">#REF!</definedName>
    <definedName name="PRV4UNIT" localSheetId="20">#REF!</definedName>
    <definedName name="PRV4UNIT" localSheetId="21">#REF!</definedName>
    <definedName name="PRV4UNIT" localSheetId="22">#REF!</definedName>
    <definedName name="PRV4UNIT" localSheetId="23">#REF!</definedName>
    <definedName name="PRV4UNIT" localSheetId="24">#REF!</definedName>
    <definedName name="PRV4UNIT" localSheetId="25">#REF!</definedName>
    <definedName name="PRV4UNIT" localSheetId="26">#REF!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 localSheetId="15">[16]Trial!#REF!</definedName>
    <definedName name="RAT" localSheetId="16">[16]Trial!#REF!</definedName>
    <definedName name="RAT" localSheetId="17">[16]Trial!#REF!</definedName>
    <definedName name="RAT" localSheetId="18">[16]Trial!#REF!</definedName>
    <definedName name="RAT" localSheetId="19">[16]Trial!#REF!</definedName>
    <definedName name="RAT" localSheetId="20">[16]Trial!#REF!</definedName>
    <definedName name="RAT" localSheetId="21">[16]Trial!#REF!</definedName>
    <definedName name="RAT" localSheetId="22">[16]Trial!#REF!</definedName>
    <definedName name="RAT" localSheetId="23">[16]Trial!#REF!</definedName>
    <definedName name="RAT" localSheetId="24">[16]Trial!#REF!</definedName>
    <definedName name="RAT" localSheetId="25">[16]Trial!#REF!</definedName>
    <definedName name="RAT" localSheetId="26">[16]Trial!#REF!</definedName>
    <definedName name="RAT">[16]Trial!#REF!</definedName>
    <definedName name="Rx_ETHICAL__PT_BII" localSheetId="15">#REF!</definedName>
    <definedName name="Rx_ETHICAL__PT_BII" localSheetId="16">#REF!</definedName>
    <definedName name="Rx_ETHICAL__PT_BII" localSheetId="17">#REF!</definedName>
    <definedName name="Rx_ETHICAL__PT_BII" localSheetId="18">#REF!</definedName>
    <definedName name="Rx_ETHICAL__PT_BII" localSheetId="19">#REF!</definedName>
    <definedName name="Rx_ETHICAL__PT_BII" localSheetId="20">#REF!</definedName>
    <definedName name="Rx_ETHICAL__PT_BII" localSheetId="21">#REF!</definedName>
    <definedName name="Rx_ETHICAL__PT_BII" localSheetId="22">#REF!</definedName>
    <definedName name="Rx_ETHICAL__PT_BII" localSheetId="23">#REF!</definedName>
    <definedName name="Rx_ETHICAL__PT_BII" localSheetId="24">#REF!</definedName>
    <definedName name="Rx_ETHICAL__PT_BII" localSheetId="25">#REF!</definedName>
    <definedName name="Rx_ETHICAL__PT_BII" localSheetId="26">#REF!</definedName>
    <definedName name="Rx_ETHICAL__PT_BII">#REF!</definedName>
    <definedName name="Rx_HOSPITAL___PT_BII" localSheetId="15">#REF!</definedName>
    <definedName name="Rx_HOSPITAL___PT_BII" localSheetId="16">#REF!</definedName>
    <definedName name="Rx_HOSPITAL___PT_BII" localSheetId="17">#REF!</definedName>
    <definedName name="Rx_HOSPITAL___PT_BII" localSheetId="18">#REF!</definedName>
    <definedName name="Rx_HOSPITAL___PT_BII" localSheetId="19">#REF!</definedName>
    <definedName name="Rx_HOSPITAL___PT_BII" localSheetId="20">#REF!</definedName>
    <definedName name="Rx_HOSPITAL___PT_BII" localSheetId="21">#REF!</definedName>
    <definedName name="Rx_HOSPITAL___PT_BII" localSheetId="22">#REF!</definedName>
    <definedName name="Rx_HOSPITAL___PT_BII" localSheetId="23">#REF!</definedName>
    <definedName name="Rx_HOSPITAL___PT_BII" localSheetId="24">#REF!</definedName>
    <definedName name="Rx_HOSPITAL___PT_BII" localSheetId="25">#REF!</definedName>
    <definedName name="Rx_HOSPITAL___PT_BII" localSheetId="26">#REF!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localSheetId="15" hidden="1">#REF!</definedName>
    <definedName name="sdfds" localSheetId="16" hidden="1">#REF!</definedName>
    <definedName name="sdfds" localSheetId="17" hidden="1">#REF!</definedName>
    <definedName name="sdfds" localSheetId="18" hidden="1">#REF!</definedName>
    <definedName name="sdfds" localSheetId="19" hidden="1">#REF!</definedName>
    <definedName name="sdfds" localSheetId="20" hidden="1">#REF!</definedName>
    <definedName name="sdfds" localSheetId="21" hidden="1">#REF!</definedName>
    <definedName name="sdfds" localSheetId="22" hidden="1">#REF!</definedName>
    <definedName name="sdfds" localSheetId="23" hidden="1">#REF!</definedName>
    <definedName name="sdfds" localSheetId="24" hidden="1">#REF!</definedName>
    <definedName name="sdfds" localSheetId="25" hidden="1">#REF!</definedName>
    <definedName name="sdfds" localSheetId="26" hidden="1">#REF!</definedName>
    <definedName name="sdfds" hidden="1">#REF!</definedName>
    <definedName name="SE" localSheetId="15">#REF!</definedName>
    <definedName name="SE" localSheetId="16">#REF!</definedName>
    <definedName name="SE" localSheetId="17">#REF!</definedName>
    <definedName name="SE" localSheetId="18">#REF!</definedName>
    <definedName name="SE" localSheetId="19">#REF!</definedName>
    <definedName name="SE" localSheetId="20">#REF!</definedName>
    <definedName name="SE" localSheetId="21">#REF!</definedName>
    <definedName name="SE" localSheetId="22">#REF!</definedName>
    <definedName name="SE" localSheetId="23">#REF!</definedName>
    <definedName name="SE" localSheetId="24">#REF!</definedName>
    <definedName name="SE" localSheetId="25">#REF!</definedName>
    <definedName name="SE" localSheetId="26">#REF!</definedName>
    <definedName name="SE">#REF!</definedName>
    <definedName name="Select_ACat1" localSheetId="8">[11]!Select_ACat1</definedName>
    <definedName name="Select_ACat1" localSheetId="9">[11]!Select_ACat1</definedName>
    <definedName name="Select_ACat1" localSheetId="10">[11]!Select_ACat1</definedName>
    <definedName name="Select_ACat1" localSheetId="11">[11]!Select_ACat1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26">[11]!Select_ACat1</definedName>
    <definedName name="Select_ACat1" localSheetId="6">[11]!Select_ACat1</definedName>
    <definedName name="Select_ACat1" localSheetId="5">[11]!Select_ACat1</definedName>
    <definedName name="Select_ACat1" localSheetId="7">[11]!Select_ACat1</definedName>
    <definedName name="Select_ACat1" localSheetId="3">[11]!Select_ACat1</definedName>
    <definedName name="Select_ACat1" localSheetId="4">[11]!Select_ACat1</definedName>
    <definedName name="Select_ACat1">[11]!Select_ACat1</definedName>
    <definedName name="Select_ACat2" localSheetId="8">[11]!Select_ACat2</definedName>
    <definedName name="Select_ACat2" localSheetId="9">[11]!Select_ACat2</definedName>
    <definedName name="Select_ACat2" localSheetId="10">[11]!Select_ACat2</definedName>
    <definedName name="Select_ACat2" localSheetId="11">[11]!Select_ACat2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26">[11]!Select_ACat2</definedName>
    <definedName name="Select_ACat2" localSheetId="6">[11]!Select_ACat2</definedName>
    <definedName name="Select_ACat2" localSheetId="5">[11]!Select_ACat2</definedName>
    <definedName name="Select_ACat2" localSheetId="7">[11]!Select_ACat2</definedName>
    <definedName name="Select_ACat2" localSheetId="3">[11]!Select_ACat2</definedName>
    <definedName name="Select_ACat2" localSheetId="4">[11]!Select_ACat2</definedName>
    <definedName name="Select_ACat2">[11]!Select_ACat2</definedName>
    <definedName name="Select_ACat3" localSheetId="8">[11]!Select_ACat3</definedName>
    <definedName name="Select_ACat3" localSheetId="9">[11]!Select_ACat3</definedName>
    <definedName name="Select_ACat3" localSheetId="10">[11]!Select_ACat3</definedName>
    <definedName name="Select_ACat3" localSheetId="11">[11]!Select_ACat3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26">[11]!Select_ACat3</definedName>
    <definedName name="Select_ACat3" localSheetId="6">[11]!Select_ACat3</definedName>
    <definedName name="Select_ACat3" localSheetId="5">[11]!Select_ACat3</definedName>
    <definedName name="Select_ACat3" localSheetId="7">[11]!Select_ACat3</definedName>
    <definedName name="Select_ACat3" localSheetId="3">[11]!Select_ACat3</definedName>
    <definedName name="Select_ACat3" localSheetId="4">[11]!Select_ACat3</definedName>
    <definedName name="Select_ACat3">[11]!Select_ACat3</definedName>
    <definedName name="Select_Cat1" localSheetId="8">[17]!Select_Cat1</definedName>
    <definedName name="Select_Cat1" localSheetId="9">[17]!Select_Cat1</definedName>
    <definedName name="Select_Cat1" localSheetId="10">[17]!Select_Cat1</definedName>
    <definedName name="Select_Cat1" localSheetId="11">[17]!Select_Cat1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26">[17]!Select_Cat1</definedName>
    <definedName name="Select_Cat1" localSheetId="6">[17]!Select_Cat1</definedName>
    <definedName name="Select_Cat1" localSheetId="5">[17]!Select_Cat1</definedName>
    <definedName name="Select_Cat1" localSheetId="7">[17]!Select_Cat1</definedName>
    <definedName name="Select_Cat1" localSheetId="3">[17]!Select_Cat1</definedName>
    <definedName name="Select_Cat1" localSheetId="4">[17]!Select_Cat1</definedName>
    <definedName name="Select_Cat1">[17]!Select_Cat1</definedName>
    <definedName name="Select_Cat2" localSheetId="8">[17]!Select_Cat2</definedName>
    <definedName name="Select_Cat2" localSheetId="9">[17]!Select_Cat2</definedName>
    <definedName name="Select_Cat2" localSheetId="10">[17]!Select_Cat2</definedName>
    <definedName name="Select_Cat2" localSheetId="11">[17]!Select_Cat2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26">[17]!Select_Cat2</definedName>
    <definedName name="Select_Cat2" localSheetId="6">[17]!Select_Cat2</definedName>
    <definedName name="Select_Cat2" localSheetId="5">[17]!Select_Cat2</definedName>
    <definedName name="Select_Cat2" localSheetId="7">[17]!Select_Cat2</definedName>
    <definedName name="Select_Cat2" localSheetId="3">[17]!Select_Cat2</definedName>
    <definedName name="Select_Cat2" localSheetId="4">[17]!Select_Cat2</definedName>
    <definedName name="Select_Cat2">[17]!Select_Cat2</definedName>
    <definedName name="Select_Cat3" localSheetId="8">[17]!Select_Cat3</definedName>
    <definedName name="Select_Cat3" localSheetId="9">[17]!Select_Cat3</definedName>
    <definedName name="Select_Cat3" localSheetId="10">[17]!Select_Cat3</definedName>
    <definedName name="Select_Cat3" localSheetId="11">[17]!Select_Cat3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26">[17]!Select_Cat3</definedName>
    <definedName name="Select_Cat3" localSheetId="6">[17]!Select_Cat3</definedName>
    <definedName name="Select_Cat3" localSheetId="5">[17]!Select_Cat3</definedName>
    <definedName name="Select_Cat3" localSheetId="7">[17]!Select_Cat3</definedName>
    <definedName name="Select_Cat3" localSheetId="3">[17]!Select_Cat3</definedName>
    <definedName name="Select_Cat3" localSheetId="4">[17]!Select_Cat3</definedName>
    <definedName name="Select_Cat3">[17]!Select_Cat3</definedName>
    <definedName name="Select_CCat1" localSheetId="8">[18]!Select_CCat1</definedName>
    <definedName name="Select_CCat1" localSheetId="9">[18]!Select_CCat1</definedName>
    <definedName name="Select_CCat1" localSheetId="10">[18]!Select_CCat1</definedName>
    <definedName name="Select_CCat1" localSheetId="11">[18]!Select_CCat1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26">[18]!Select_CCat1</definedName>
    <definedName name="Select_CCat1" localSheetId="6">[18]!Select_CCat1</definedName>
    <definedName name="Select_CCat1" localSheetId="5">[18]!Select_CCat1</definedName>
    <definedName name="Select_CCat1" localSheetId="7">[18]!Select_CCat1</definedName>
    <definedName name="Select_CCat1" localSheetId="3">[18]!Select_CCat1</definedName>
    <definedName name="Select_CCat1" localSheetId="4">[18]!Select_CCat1</definedName>
    <definedName name="Select_CCat1">[18]!Select_CCat1</definedName>
    <definedName name="Select_CCat2" localSheetId="8">[18]!Select_CCat2</definedName>
    <definedName name="Select_CCat2" localSheetId="9">[18]!Select_CCat2</definedName>
    <definedName name="Select_CCat2" localSheetId="10">[18]!Select_CCat2</definedName>
    <definedName name="Select_CCat2" localSheetId="11">[18]!Select_CCat2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26">[18]!Select_CCat2</definedName>
    <definedName name="Select_CCat2" localSheetId="6">[18]!Select_CCat2</definedName>
    <definedName name="Select_CCat2" localSheetId="5">[18]!Select_CCat2</definedName>
    <definedName name="Select_CCat2" localSheetId="7">[18]!Select_CCat2</definedName>
    <definedName name="Select_CCat2" localSheetId="3">[18]!Select_CCat2</definedName>
    <definedName name="Select_CCat2" localSheetId="4">[18]!Select_CCat2</definedName>
    <definedName name="Select_CCat2">[18]!Select_CCat2</definedName>
    <definedName name="Select_CCat3" localSheetId="8">[18]!Select_CCat3</definedName>
    <definedName name="Select_CCat3" localSheetId="9">[18]!Select_CCat3</definedName>
    <definedName name="Select_CCat3" localSheetId="10">[18]!Select_CCat3</definedName>
    <definedName name="Select_CCat3" localSheetId="11">[18]!Select_CCat3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26">[18]!Select_CCat3</definedName>
    <definedName name="Select_CCat3" localSheetId="6">[18]!Select_CCat3</definedName>
    <definedName name="Select_CCat3" localSheetId="5">[18]!Select_CCat3</definedName>
    <definedName name="Select_CCat3" localSheetId="7">[18]!Select_CCat3</definedName>
    <definedName name="Select_CCat3" localSheetId="3">[18]!Select_CCat3</definedName>
    <definedName name="Select_CCat3" localSheetId="4">[18]!Select_CCat3</definedName>
    <definedName name="Select_CCat3">[18]!Select_CCat3</definedName>
    <definedName name="Select_FCat1" localSheetId="8">[11]!Select_FCat1</definedName>
    <definedName name="Select_FCat1" localSheetId="9">[11]!Select_FCat1</definedName>
    <definedName name="Select_FCat1" localSheetId="10">[11]!Select_FCat1</definedName>
    <definedName name="Select_FCat1" localSheetId="11">[11]!Select_FCat1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26">[11]!Select_FCat1</definedName>
    <definedName name="Select_FCat1" localSheetId="6">[11]!Select_FCat1</definedName>
    <definedName name="Select_FCat1" localSheetId="5">[11]!Select_FCat1</definedName>
    <definedName name="Select_FCat1" localSheetId="7">[11]!Select_FCat1</definedName>
    <definedName name="Select_FCat1" localSheetId="3">[11]!Select_FCat1</definedName>
    <definedName name="Select_FCat1" localSheetId="4">[11]!Select_FCat1</definedName>
    <definedName name="Select_FCat1">[11]!Select_FCat1</definedName>
    <definedName name="Select_FCat2" localSheetId="8">[11]!Select_FCat2</definedName>
    <definedName name="Select_FCat2" localSheetId="9">[11]!Select_FCat2</definedName>
    <definedName name="Select_FCat2" localSheetId="10">[11]!Select_FCat2</definedName>
    <definedName name="Select_FCat2" localSheetId="11">[11]!Select_FCat2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26">[11]!Select_FCat2</definedName>
    <definedName name="Select_FCat2" localSheetId="6">[11]!Select_FCat2</definedName>
    <definedName name="Select_FCat2" localSheetId="5">[11]!Select_FCat2</definedName>
    <definedName name="Select_FCat2" localSheetId="7">[11]!Select_FCat2</definedName>
    <definedName name="Select_FCat2" localSheetId="3">[11]!Select_FCat2</definedName>
    <definedName name="Select_FCat2" localSheetId="4">[11]!Select_FCat2</definedName>
    <definedName name="Select_FCat2">[11]!Select_FCat2</definedName>
    <definedName name="Select_FCat3" localSheetId="8">[11]!Select_FCat3</definedName>
    <definedName name="Select_FCat3" localSheetId="9">[11]!Select_FCat3</definedName>
    <definedName name="Select_FCat3" localSheetId="10">[11]!Select_FCat3</definedName>
    <definedName name="Select_FCat3" localSheetId="11">[11]!Select_FCat3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26">[11]!Select_FCat3</definedName>
    <definedName name="Select_FCat3" localSheetId="6">[11]!Select_FCat3</definedName>
    <definedName name="Select_FCat3" localSheetId="5">[11]!Select_FCat3</definedName>
    <definedName name="Select_FCat3" localSheetId="7">[11]!Select_FCat3</definedName>
    <definedName name="Select_FCat3" localSheetId="3">[11]!Select_FCat3</definedName>
    <definedName name="Select_FCat3" localSheetId="4">[11]!Select_FCat3</definedName>
    <definedName name="Select_FCat3">[11]!Select_FCat3</definedName>
    <definedName name="Select_OCat1" localSheetId="8">[11]!Select_OCat1</definedName>
    <definedName name="Select_OCat1" localSheetId="9">[11]!Select_OCat1</definedName>
    <definedName name="Select_OCat1" localSheetId="10">[11]!Select_OCat1</definedName>
    <definedName name="Select_OCat1" localSheetId="11">[11]!Select_OCat1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26">[11]!Select_OCat1</definedName>
    <definedName name="Select_OCat1" localSheetId="6">[11]!Select_OCat1</definedName>
    <definedName name="Select_OCat1" localSheetId="5">[11]!Select_OCat1</definedName>
    <definedName name="Select_OCat1" localSheetId="7">[11]!Select_OCat1</definedName>
    <definedName name="Select_OCat1" localSheetId="3">[11]!Select_OCat1</definedName>
    <definedName name="Select_OCat1" localSheetId="4">[11]!Select_OCat1</definedName>
    <definedName name="Select_OCat1">[11]!Select_OCat1</definedName>
    <definedName name="Select_OCat2" localSheetId="8">[11]!Select_OCat2</definedName>
    <definedName name="Select_OCat2" localSheetId="9">[11]!Select_OCat2</definedName>
    <definedName name="Select_OCat2" localSheetId="10">[11]!Select_OCat2</definedName>
    <definedName name="Select_OCat2" localSheetId="11">[11]!Select_OCat2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26">[11]!Select_OCat2</definedName>
    <definedName name="Select_OCat2" localSheetId="6">[11]!Select_OCat2</definedName>
    <definedName name="Select_OCat2" localSheetId="5">[11]!Select_OCat2</definedName>
    <definedName name="Select_OCat2" localSheetId="7">[11]!Select_OCat2</definedName>
    <definedName name="Select_OCat2" localSheetId="3">[11]!Select_OCat2</definedName>
    <definedName name="Select_OCat2" localSheetId="4">[11]!Select_OCat2</definedName>
    <definedName name="Select_OCat2">[11]!Select_OCat2</definedName>
    <definedName name="Select_OCat3" localSheetId="8">[11]!Select_OCat3</definedName>
    <definedName name="Select_OCat3" localSheetId="9">[11]!Select_OCat3</definedName>
    <definedName name="Select_OCat3" localSheetId="10">[11]!Select_OCat3</definedName>
    <definedName name="Select_OCat3" localSheetId="11">[11]!Select_OCat3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26">[11]!Select_OCat3</definedName>
    <definedName name="Select_OCat3" localSheetId="6">[11]!Select_OCat3</definedName>
    <definedName name="Select_OCat3" localSheetId="5">[11]!Select_OCat3</definedName>
    <definedName name="Select_OCat3" localSheetId="7">[11]!Select_OCat3</definedName>
    <definedName name="Select_OCat3" localSheetId="3">[11]!Select_OCat3</definedName>
    <definedName name="Select_OCat3" localSheetId="4">[11]!Select_OCat3</definedName>
    <definedName name="Select_OCat3">[11]!Select_OCat3</definedName>
    <definedName name="Select_RefAct" localSheetId="8">[17]!Select_RefAct</definedName>
    <definedName name="Select_RefAct" localSheetId="9">[17]!Select_RefAct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26">[17]!Select_RefAct</definedName>
    <definedName name="Select_RefAct" localSheetId="6">[17]!Select_RefAct</definedName>
    <definedName name="Select_RefAct" localSheetId="5">[17]!Select_RefAct</definedName>
    <definedName name="Select_RefAct" localSheetId="7">[17]!Select_RefAct</definedName>
    <definedName name="Select_RefAct" localSheetId="3">[17]!Select_RefAct</definedName>
    <definedName name="Select_RefAct" localSheetId="4">[17]!Select_RefAct</definedName>
    <definedName name="Select_RefAct">[17]!Select_RefAct</definedName>
    <definedName name="Select_RefAct1" localSheetId="8">[11]!Select_RefAct1</definedName>
    <definedName name="Select_RefAct1" localSheetId="9">[11]!Select_RefAct1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26">[11]!Select_RefAct1</definedName>
    <definedName name="Select_RefAct1" localSheetId="6">[11]!Select_RefAct1</definedName>
    <definedName name="Select_RefAct1" localSheetId="5">[11]!Select_RefAct1</definedName>
    <definedName name="Select_RefAct1" localSheetId="7">[11]!Select_RefAct1</definedName>
    <definedName name="Select_RefAct1" localSheetId="3">[11]!Select_RefAct1</definedName>
    <definedName name="Select_RefAct1" localSheetId="4">[11]!Select_RefAct1</definedName>
    <definedName name="Select_RefAct1">[11]!Select_RefAct1</definedName>
    <definedName name="Select_RefAct2" localSheetId="8">[11]!Select_RefAct2</definedName>
    <definedName name="Select_RefAct2" localSheetId="9">[11]!Select_RefAct2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26">[11]!Select_RefAct2</definedName>
    <definedName name="Select_RefAct2" localSheetId="6">[11]!Select_RefAct2</definedName>
    <definedName name="Select_RefAct2" localSheetId="5">[11]!Select_RefAct2</definedName>
    <definedName name="Select_RefAct2" localSheetId="7">[11]!Select_RefAct2</definedName>
    <definedName name="Select_RefAct2" localSheetId="3">[11]!Select_RefAct2</definedName>
    <definedName name="Select_RefAct2" localSheetId="4">[11]!Select_RefAct2</definedName>
    <definedName name="Select_RefAct2">[11]!Select_RefAct2</definedName>
    <definedName name="Select_RefAct3" localSheetId="8">[11]!Select_RefAct3</definedName>
    <definedName name="Select_RefAct3" localSheetId="9">[11]!Select_RefAct3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26">[11]!Select_RefAct3</definedName>
    <definedName name="Select_RefAct3" localSheetId="6">[11]!Select_RefAct3</definedName>
    <definedName name="Select_RefAct3" localSheetId="5">[11]!Select_RefAct3</definedName>
    <definedName name="Select_RefAct3" localSheetId="7">[11]!Select_RefAct3</definedName>
    <definedName name="Select_RefAct3" localSheetId="3">[11]!Select_RefAct3</definedName>
    <definedName name="Select_RefAct3" localSheetId="4">[11]!Select_RefAct3</definedName>
    <definedName name="Select_RefAct3">[11]!Select_RefAct3</definedName>
    <definedName name="Select_RefEve" localSheetId="8">[18]!Select_RefEve</definedName>
    <definedName name="Select_RefEve" localSheetId="9">[18]!Select_RefEve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26">[18]!Select_RefEve</definedName>
    <definedName name="Select_RefEve" localSheetId="6">[18]!Select_RefEve</definedName>
    <definedName name="Select_RefEve" localSheetId="5">[18]!Select_RefEve</definedName>
    <definedName name="Select_RefEve" localSheetId="7">[18]!Select_RefEve</definedName>
    <definedName name="Select_RefEve" localSheetId="3">[18]!Select_RefEve</definedName>
    <definedName name="Select_RefEve" localSheetId="4">[18]!Select_RefEve</definedName>
    <definedName name="Select_RefEve">[18]!Select_RefEve</definedName>
    <definedName name="Select_RefGamen" localSheetId="8">[18]!Select_RefGamen</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26">[18]!Select_RefGamen</definedName>
    <definedName name="Select_RefGamen" localSheetId="6">[18]!Select_RefGamen</definedName>
    <definedName name="Select_RefGamen" localSheetId="5">[18]!Select_RefGamen</definedName>
    <definedName name="Select_RefGamen" localSheetId="7">[18]!Select_RefGamen</definedName>
    <definedName name="Select_RefGamen" localSheetId="3">[18]!Select_RefGamen</definedName>
    <definedName name="Select_RefGamen" localSheetId="4">[18]!Select_RefGamen</definedName>
    <definedName name="Select_RefGamen">[18]!Select_RefGamen</definedName>
    <definedName name="Select_RefObj" localSheetId="8">[18]!Select_RefObj</definedName>
    <definedName name="Select_RefObj" localSheetId="9">[18]!Select_RefObj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26">[18]!Select_RefObj</definedName>
    <definedName name="Select_RefObj" localSheetId="6">[18]!Select_RefObj</definedName>
    <definedName name="Select_RefObj" localSheetId="5">[18]!Select_RefObj</definedName>
    <definedName name="Select_RefObj" localSheetId="7">[18]!Select_RefObj</definedName>
    <definedName name="Select_RefObj" localSheetId="3">[18]!Select_RefObj</definedName>
    <definedName name="Select_RefObj" localSheetId="4">[18]!Select_RefObj</definedName>
    <definedName name="Select_RefObj">[18]!Select_RefObj</definedName>
    <definedName name="Select_RefObj1" localSheetId="8">[11]!Select_RefObj1</definedName>
    <definedName name="Select_RefObj1" localSheetId="9">[11]!Select_RefObj1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26">[11]!Select_RefObj1</definedName>
    <definedName name="Select_RefObj1" localSheetId="6">[11]!Select_RefObj1</definedName>
    <definedName name="Select_RefObj1" localSheetId="5">[11]!Select_RefObj1</definedName>
    <definedName name="Select_RefObj1" localSheetId="7">[11]!Select_RefObj1</definedName>
    <definedName name="Select_RefObj1" localSheetId="3">[11]!Select_RefObj1</definedName>
    <definedName name="Select_RefObj1" localSheetId="4">[11]!Select_RefObj1</definedName>
    <definedName name="Select_RefObj1">[11]!Select_RefObj1</definedName>
    <definedName name="Select_RefObj2" localSheetId="8">[11]!Select_RefObj2</definedName>
    <definedName name="Select_RefObj2" localSheetId="9">[11]!Select_RefObj2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26">[11]!Select_RefObj2</definedName>
    <definedName name="Select_RefObj2" localSheetId="6">[11]!Select_RefObj2</definedName>
    <definedName name="Select_RefObj2" localSheetId="5">[11]!Select_RefObj2</definedName>
    <definedName name="Select_RefObj2" localSheetId="7">[11]!Select_RefObj2</definedName>
    <definedName name="Select_RefObj2" localSheetId="3">[11]!Select_RefObj2</definedName>
    <definedName name="Select_RefObj2" localSheetId="4">[11]!Select_RefObj2</definedName>
    <definedName name="Select_RefObj2">[11]!Select_RefObj2</definedName>
    <definedName name="Select_RefOitm" localSheetId="8">[17]!Select_RefOitm</definedName>
    <definedName name="Select_RefOitm" localSheetId="9">[17]!Select_RefOitm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26">[17]!Select_RefOitm</definedName>
    <definedName name="Select_RefOitm" localSheetId="6">[17]!Select_RefOitm</definedName>
    <definedName name="Select_RefOitm" localSheetId="5">[17]!Select_RefOitm</definedName>
    <definedName name="Select_RefOitm" localSheetId="7">[17]!Select_RefOitm</definedName>
    <definedName name="Select_RefOitm" localSheetId="3">[17]!Select_RefOitm</definedName>
    <definedName name="Select_RefOitm" localSheetId="4">[17]!Select_RefOitm</definedName>
    <definedName name="Select_RefOitm">[17]!Select_RefOitm</definedName>
    <definedName name="Select_RefOpe1" localSheetId="8">[18]!Select_RefOpe1</definedName>
    <definedName name="Select_RefOpe1" localSheetId="9">[18]!Select_RefOpe1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26">[18]!Select_RefOpe1</definedName>
    <definedName name="Select_RefOpe1" localSheetId="6">[18]!Select_RefOpe1</definedName>
    <definedName name="Select_RefOpe1" localSheetId="5">[18]!Select_RefOpe1</definedName>
    <definedName name="Select_RefOpe1" localSheetId="7">[18]!Select_RefOpe1</definedName>
    <definedName name="Select_RefOpe1" localSheetId="3">[18]!Select_RefOpe1</definedName>
    <definedName name="Select_RefOpe1" localSheetId="4">[18]!Select_RefOpe1</definedName>
    <definedName name="Select_RefOpe1">[18]!Select_RefOpe1</definedName>
    <definedName name="Select_RefOpe2" localSheetId="8">[18]!Select_RefOpe2</definedName>
    <definedName name="Select_RefOpe2" localSheetId="9">[18]!Select_RefOpe2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26">[18]!Select_RefOpe2</definedName>
    <definedName name="Select_RefOpe2" localSheetId="6">[18]!Select_RefOpe2</definedName>
    <definedName name="Select_RefOpe2" localSheetId="5">[18]!Select_RefOpe2</definedName>
    <definedName name="Select_RefOpe2" localSheetId="7">[18]!Select_RefOpe2</definedName>
    <definedName name="Select_RefOpe2" localSheetId="3">[18]!Select_RefOpe2</definedName>
    <definedName name="Select_RefOpe2" localSheetId="4">[18]!Select_RefOpe2</definedName>
    <definedName name="Select_RefOpe2">[18]!Select_RefOpe2</definedName>
    <definedName name="Select_RefOpe3" localSheetId="8">[18]!Select_RefOpe3</definedName>
    <definedName name="Select_RefOpe3" localSheetId="9">[18]!Select_RefOpe3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26">[18]!Select_RefOpe3</definedName>
    <definedName name="Select_RefOpe3" localSheetId="6">[18]!Select_RefOpe3</definedName>
    <definedName name="Select_RefOpe3" localSheetId="5">[18]!Select_RefOpe3</definedName>
    <definedName name="Select_RefOpe3" localSheetId="7">[18]!Select_RefOpe3</definedName>
    <definedName name="Select_RefOpe3" localSheetId="3">[18]!Select_RefOpe3</definedName>
    <definedName name="Select_RefOpe3" localSheetId="4">[18]!Select_RefOpe3</definedName>
    <definedName name="Select_RefOpe3">[18]!Select_RefOpe3</definedName>
    <definedName name="Select_RefTbl" localSheetId="8">[17]!Select_RefTbl</definedName>
    <definedName name="Select_RefTbl" localSheetId="9">[17]!Select_RefTbl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26">[17]!Select_RefTbl</definedName>
    <definedName name="Select_RefTbl" localSheetId="6">[17]!Select_RefTbl</definedName>
    <definedName name="Select_RefTbl" localSheetId="5">[17]!Select_RefTbl</definedName>
    <definedName name="Select_RefTbl" localSheetId="7">[17]!Select_RefTbl</definedName>
    <definedName name="Select_RefTbl" localSheetId="3">[17]!Select_RefTbl</definedName>
    <definedName name="Select_RefTbl" localSheetId="4">[17]!Select_RefTbl</definedName>
    <definedName name="Select_RefTbl">[17]!Select_RefTbl</definedName>
    <definedName name="Select_RefTblI" localSheetId="8">[19]!Select_RefTblI</definedName>
    <definedName name="Select_RefTblI" localSheetId="9">[19]!Select_RefTblI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26">[19]!Select_RefTblI</definedName>
    <definedName name="Select_RefTblI" localSheetId="6">[19]!Select_RefTblI</definedName>
    <definedName name="Select_RefTblI" localSheetId="5">[19]!Select_RefTblI</definedName>
    <definedName name="Select_RefTblI" localSheetId="7">[19]!Select_RefTblI</definedName>
    <definedName name="Select_RefTblI" localSheetId="3">[19]!Select_RefTblI</definedName>
    <definedName name="Select_RefTblI" localSheetId="4">[19]!Select_RefTblI</definedName>
    <definedName name="Select_RefTblI">[19]!Select_RefTblI</definedName>
    <definedName name="Select_TBL" localSheetId="8">[20]!Select_TBL</definedName>
    <definedName name="Select_TBL" localSheetId="9">[20]!Select_TBL</definedName>
    <definedName name="Select_TBL" localSheetId="10">[20]!Select_TBL</definedName>
    <definedName name="Select_TBL" localSheetId="11">[20]!Select_TBL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26">[20]!Select_TBL</definedName>
    <definedName name="Select_TBL" localSheetId="6">[20]!Select_TBL</definedName>
    <definedName name="Select_TBL" localSheetId="5">[20]!Select_TBL</definedName>
    <definedName name="Select_TBL" localSheetId="7">[20]!Select_TBL</definedName>
    <definedName name="Select_TBL" localSheetId="3">[20]!Select_TBL</definedName>
    <definedName name="Select_TBL" localSheetId="4">[20]!Select_TBL</definedName>
    <definedName name="Select_TBL">[20]!Select_TBL</definedName>
    <definedName name="SELF_MEDICATION___PT_BII" localSheetId="15">#REF!</definedName>
    <definedName name="SELF_MEDICATION___PT_BII" localSheetId="16">#REF!</definedName>
    <definedName name="SELF_MEDICATION___PT_BII" localSheetId="17">#REF!</definedName>
    <definedName name="SELF_MEDICATION___PT_BII" localSheetId="18">#REF!</definedName>
    <definedName name="SELF_MEDICATION___PT_BII" localSheetId="19">#REF!</definedName>
    <definedName name="SELF_MEDICATION___PT_BII" localSheetId="20">#REF!</definedName>
    <definedName name="SELF_MEDICATION___PT_BII" localSheetId="21">#REF!</definedName>
    <definedName name="SELF_MEDICATION___PT_BII" localSheetId="22">#REF!</definedName>
    <definedName name="SELF_MEDICATION___PT_BII" localSheetId="23">#REF!</definedName>
    <definedName name="SELF_MEDICATION___PT_BII" localSheetId="24">#REF!</definedName>
    <definedName name="SELF_MEDICATION___PT_BII" localSheetId="25">#REF!</definedName>
    <definedName name="SELF_MEDICATION___PT_BII" localSheetId="26">#REF!</definedName>
    <definedName name="SELF_MEDICATION___PT_BII">#REF!</definedName>
    <definedName name="SelFileGExp" localSheetId="8">[17]!SelFileGExp</definedName>
    <definedName name="SelFileGExp" localSheetId="9">[17]!SelFileGExp</definedName>
    <definedName name="SelFileGExp" localSheetId="10">[17]!SelFileGExp</definedName>
    <definedName name="SelFileGExp" localSheetId="11">[17]!SelFileGExp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26">[17]!SelFileGExp</definedName>
    <definedName name="SelFileGExp" localSheetId="6">[17]!SelFileGExp</definedName>
    <definedName name="SelFileGExp" localSheetId="5">[17]!SelFileGExp</definedName>
    <definedName name="SelFileGExp" localSheetId="7">[17]!SelFileGExp</definedName>
    <definedName name="SelFileGExp" localSheetId="3">[17]!SelFileGExp</definedName>
    <definedName name="SelFileGExp" localSheetId="4">[17]!SelFileGExp</definedName>
    <definedName name="SelFileGExp">[17]!SelFileGExp</definedName>
    <definedName name="SelFileTblExp" localSheetId="8">[19]!SelFileTblExp</definedName>
    <definedName name="SelFileTblExp" localSheetId="9">[19]!SelFileTblExp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26">[19]!SelFileTblExp</definedName>
    <definedName name="SelFileTblExp" localSheetId="6">[19]!SelFileTblExp</definedName>
    <definedName name="SelFileTblExp" localSheetId="5">[19]!SelFileTblExp</definedName>
    <definedName name="SelFileTblExp" localSheetId="7">[19]!SelFileTblExp</definedName>
    <definedName name="SelFileTblExp" localSheetId="3">[19]!SelFileTblExp</definedName>
    <definedName name="SelFileTblExp" localSheetId="4">[19]!SelFileTblExp</definedName>
    <definedName name="SelFileTblExp">[19]!SelFileTblExp</definedName>
    <definedName name="SOFT">[2]A!$D$4:$J$8</definedName>
    <definedName name="SPT" localSheetId="15">[2]A!#REF!</definedName>
    <definedName name="SPT" localSheetId="16">[2]A!#REF!</definedName>
    <definedName name="SPT" localSheetId="17">[2]A!#REF!</definedName>
    <definedName name="SPT" localSheetId="18">[2]A!#REF!</definedName>
    <definedName name="SPT" localSheetId="19">[2]A!#REF!</definedName>
    <definedName name="SPT" localSheetId="20">[2]A!#REF!</definedName>
    <definedName name="SPT" localSheetId="21">[2]A!#REF!</definedName>
    <definedName name="SPT" localSheetId="22">[2]A!#REF!</definedName>
    <definedName name="SPT" localSheetId="23">[2]A!#REF!</definedName>
    <definedName name="SPT" localSheetId="24">[2]A!#REF!</definedName>
    <definedName name="SPT" localSheetId="25">[2]A!#REF!</definedName>
    <definedName name="SPT" localSheetId="26">[2]A!#REF!</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15">#REF!</definedName>
    <definedName name="STANDARD_ROW" localSheetId="16">#REF!</definedName>
    <definedName name="STANDARD_ROW" localSheetId="17">#REF!</definedName>
    <definedName name="STANDARD_ROW" localSheetId="18">#REF!</definedName>
    <definedName name="STANDARD_ROW" localSheetId="19">#REF!</definedName>
    <definedName name="STANDARD_ROW" localSheetId="20">#REF!</definedName>
    <definedName name="STANDARD_ROW" localSheetId="21">#REF!</definedName>
    <definedName name="STANDARD_ROW" localSheetId="22">#REF!</definedName>
    <definedName name="STANDARD_ROW" localSheetId="23">#REF!</definedName>
    <definedName name="STANDARD_ROW" localSheetId="24">#REF!</definedName>
    <definedName name="STANDARD_ROW" localSheetId="25">#REF!</definedName>
    <definedName name="STANDARD_ROW" localSheetId="26">#REF!</definedName>
    <definedName name="STANDARD_ROW">#REF!</definedName>
    <definedName name="susan">"Comment 15"</definedName>
    <definedName name="test" localSheetId="15">#REF!</definedName>
    <definedName name="test" localSheetId="16">#REF!</definedName>
    <definedName name="test" localSheetId="17">#REF!</definedName>
    <definedName name="test" localSheetId="18">#REF!</definedName>
    <definedName name="test" localSheetId="19">#REF!</definedName>
    <definedName name="test" localSheetId="20">#REF!</definedName>
    <definedName name="test" localSheetId="21">#REF!</definedName>
    <definedName name="test" localSheetId="22">#REF!</definedName>
    <definedName name="test" localSheetId="23">#REF!</definedName>
    <definedName name="test" localSheetId="24">#REF!</definedName>
    <definedName name="test" localSheetId="25">#REF!</definedName>
    <definedName name="test" localSheetId="26">#REF!</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15">#REF!</definedName>
    <definedName name="test2" localSheetId="16">#REF!</definedName>
    <definedName name="test2" localSheetId="17">#REF!</definedName>
    <definedName name="test2" localSheetId="18">#REF!</definedName>
    <definedName name="test2" localSheetId="19">#REF!</definedName>
    <definedName name="test2" localSheetId="20">#REF!</definedName>
    <definedName name="test2" localSheetId="21">#REF!</definedName>
    <definedName name="test2" localSheetId="22">#REF!</definedName>
    <definedName name="test2" localSheetId="23">#REF!</definedName>
    <definedName name="test2" localSheetId="24">#REF!</definedName>
    <definedName name="test2" localSheetId="25">#REF!</definedName>
    <definedName name="test2" localSheetId="26">#REF!</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15">#REF!</definedName>
    <definedName name="TOTAL___PT_BII" localSheetId="16">#REF!</definedName>
    <definedName name="TOTAL___PT_BII" localSheetId="17">#REF!</definedName>
    <definedName name="TOTAL___PT_BII" localSheetId="18">#REF!</definedName>
    <definedName name="TOTAL___PT_BII" localSheetId="19">#REF!</definedName>
    <definedName name="TOTAL___PT_BII" localSheetId="20">#REF!</definedName>
    <definedName name="TOTAL___PT_BII" localSheetId="21">#REF!</definedName>
    <definedName name="TOTAL___PT_BII" localSheetId="22">#REF!</definedName>
    <definedName name="TOTAL___PT_BII" localSheetId="23">#REF!</definedName>
    <definedName name="TOTAL___PT_BII" localSheetId="24">#REF!</definedName>
    <definedName name="TOTAL___PT_BII" localSheetId="25">#REF!</definedName>
    <definedName name="TOTAL___PT_BII" localSheetId="26">#REF!</definedName>
    <definedName name="TOTAL___PT_BII">#REF!</definedName>
    <definedName name="Update_Act" localSheetId="8">[11]!Update_Act</definedName>
    <definedName name="Update_Act" localSheetId="9">[11]!Update_Act</definedName>
    <definedName name="Update_Act" localSheetId="10">[11]!Update_Act</definedName>
    <definedName name="Update_Act" localSheetId="11">[11]!Update_Act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26">[11]!Update_Act</definedName>
    <definedName name="Update_Act" localSheetId="6">[11]!Update_Act</definedName>
    <definedName name="Update_Act" localSheetId="5">[11]!Update_Act</definedName>
    <definedName name="Update_Act" localSheetId="7">[11]!Update_Act</definedName>
    <definedName name="Update_Act" localSheetId="3">[11]!Update_Act</definedName>
    <definedName name="Update_Act" localSheetId="4">[11]!Update_Act</definedName>
    <definedName name="Update_Act">[11]!Update_Act</definedName>
    <definedName name="Update_Flow" localSheetId="8">[11]!Update_Flow</definedName>
    <definedName name="Update_Flow" localSheetId="9">[11]!Update_Flow</definedName>
    <definedName name="Update_Flow" localSheetId="10">[11]!Update_Flow</definedName>
    <definedName name="Update_Flow" localSheetId="11">[11]!Update_Flow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26">[11]!Update_Flow</definedName>
    <definedName name="Update_Flow" localSheetId="6">[11]!Update_Flow</definedName>
    <definedName name="Update_Flow" localSheetId="5">[11]!Update_Flow</definedName>
    <definedName name="Update_Flow" localSheetId="7">[11]!Update_Flow</definedName>
    <definedName name="Update_Flow" localSheetId="3">[11]!Update_Flow</definedName>
    <definedName name="Update_Flow" localSheetId="4">[11]!Update_Flow</definedName>
    <definedName name="Update_Flow">[11]!Update_Flow</definedName>
    <definedName name="Update_Gamen" localSheetId="8">[17]!Update_Gamen</definedName>
    <definedName name="Update_Gamen" localSheetId="9">[17]!Update_Gamen</definedName>
    <definedName name="Update_Gamen" localSheetId="10">[17]!Update_Gamen</definedName>
    <definedName name="Update_Gamen" localSheetId="11">[17]!Update_Gamen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26">[17]!Update_Gamen</definedName>
    <definedName name="Update_Gamen" localSheetId="6">[17]!Update_Gamen</definedName>
    <definedName name="Update_Gamen" localSheetId="5">[17]!Update_Gamen</definedName>
    <definedName name="Update_Gamen" localSheetId="7">[17]!Update_Gamen</definedName>
    <definedName name="Update_Gamen" localSheetId="3">[17]!Update_Gamen</definedName>
    <definedName name="Update_Gamen" localSheetId="4">[17]!Update_Gamen</definedName>
    <definedName name="Update_Gamen">[17]!Update_Gamen</definedName>
    <definedName name="Update_Layer" localSheetId="8">[11]!Update_Layer</definedName>
    <definedName name="Update_Layer" localSheetId="9">[11]!Update_Layer</definedName>
    <definedName name="Update_Layer" localSheetId="10">[11]!Update_Layer</definedName>
    <definedName name="Update_Layer" localSheetId="11">[11]!Update_Layer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26">[11]!Update_Layer</definedName>
    <definedName name="Update_Layer" localSheetId="6">[11]!Update_Layer</definedName>
    <definedName name="Update_Layer" localSheetId="5">[11]!Update_Layer</definedName>
    <definedName name="Update_Layer" localSheetId="7">[11]!Update_Layer</definedName>
    <definedName name="Update_Layer" localSheetId="3">[11]!Update_Layer</definedName>
    <definedName name="Update_Layer" localSheetId="4">[11]!Update_Layer</definedName>
    <definedName name="Update_Layer">[11]!Update_Layer</definedName>
    <definedName name="Update_Obj" localSheetId="8">[11]!Update_Obj</definedName>
    <definedName name="Update_Obj" localSheetId="9">[11]!Update_Obj</definedName>
    <definedName name="Update_Obj" localSheetId="10">[11]!Update_Obj</definedName>
    <definedName name="Update_Obj" localSheetId="11">[11]!Update_Obj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26">[11]!Update_Obj</definedName>
    <definedName name="Update_Obj" localSheetId="6">[11]!Update_Obj</definedName>
    <definedName name="Update_Obj" localSheetId="5">[11]!Update_Obj</definedName>
    <definedName name="Update_Obj" localSheetId="7">[11]!Update_Obj</definedName>
    <definedName name="Update_Obj" localSheetId="3">[11]!Update_Obj</definedName>
    <definedName name="Update_Obj" localSheetId="4">[11]!Update_Obj</definedName>
    <definedName name="Update_Obj">[11]!Update_Obj</definedName>
    <definedName name="Update_Table" localSheetId="8">[19]!Update_Table</definedName>
    <definedName name="Update_Table" localSheetId="9">[19]!Update_Table</definedName>
    <definedName name="Update_Table" localSheetId="10">[19]!Update_Table</definedName>
    <definedName name="Update_Table" localSheetId="11">[19]!Update_Table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26">[19]!Update_Table</definedName>
    <definedName name="Update_Table" localSheetId="6">[19]!Update_Table</definedName>
    <definedName name="Update_Table" localSheetId="5">[19]!Update_Table</definedName>
    <definedName name="Update_Table" localSheetId="7">[19]!Update_Table</definedName>
    <definedName name="Update_Table" localSheetId="3">[19]!Update_Table</definedName>
    <definedName name="Update_Table" localSheetId="4">[19]!Update_Table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15">#REF!</definedName>
    <definedName name="xxxx" localSheetId="16">#REF!</definedName>
    <definedName name="xxxx" localSheetId="17">#REF!</definedName>
    <definedName name="xxxx" localSheetId="18">#REF!</definedName>
    <definedName name="xxxx" localSheetId="19">#REF!</definedName>
    <definedName name="xxxx" localSheetId="20">#REF!</definedName>
    <definedName name="xxxx" localSheetId="21">#REF!</definedName>
    <definedName name="xxxx" localSheetId="22">#REF!</definedName>
    <definedName name="xxxx" localSheetId="23">#REF!</definedName>
    <definedName name="xxxx" localSheetId="24">#REF!</definedName>
    <definedName name="xxxx" localSheetId="25">#REF!</definedName>
    <definedName name="xxxx" localSheetId="26">#REF!</definedName>
    <definedName name="xxxx">#REF!</definedName>
    <definedName name="Z_079E5118_88DF_4C17_8DD7_4C23E21C216B_.wvu.Cols" localSheetId="15" hidden="1">#REF!</definedName>
    <definedName name="Z_079E5118_88DF_4C17_8DD7_4C23E21C216B_.wvu.Cols" localSheetId="16" hidden="1">#REF!</definedName>
    <definedName name="Z_079E5118_88DF_4C17_8DD7_4C23E21C216B_.wvu.Cols" localSheetId="17" hidden="1">#REF!</definedName>
    <definedName name="Z_079E5118_88DF_4C17_8DD7_4C23E21C216B_.wvu.Cols" localSheetId="18" hidden="1">#REF!</definedName>
    <definedName name="Z_079E5118_88DF_4C17_8DD7_4C23E21C216B_.wvu.Cols" localSheetId="19" hidden="1">#REF!</definedName>
    <definedName name="Z_079E5118_88DF_4C17_8DD7_4C23E21C216B_.wvu.Cols" localSheetId="20" hidden="1">#REF!</definedName>
    <definedName name="Z_079E5118_88DF_4C17_8DD7_4C23E21C216B_.wvu.Cols" localSheetId="21" hidden="1">#REF!</definedName>
    <definedName name="Z_079E5118_88DF_4C17_8DD7_4C23E21C216B_.wvu.Cols" localSheetId="22" hidden="1">#REF!</definedName>
    <definedName name="Z_079E5118_88DF_4C17_8DD7_4C23E21C216B_.wvu.Cols" localSheetId="23" hidden="1">#REF!</definedName>
    <definedName name="Z_079E5118_88DF_4C17_8DD7_4C23E21C216B_.wvu.Cols" localSheetId="24" hidden="1">#REF!</definedName>
    <definedName name="Z_079E5118_88DF_4C17_8DD7_4C23E21C216B_.wvu.Cols" localSheetId="25" hidden="1">#REF!</definedName>
    <definedName name="Z_079E5118_88DF_4C17_8DD7_4C23E21C216B_.wvu.Cols" localSheetId="26" hidden="1">#REF!</definedName>
    <definedName name="Z_079E5118_88DF_4C17_8DD7_4C23E21C216B_.wvu.Cols" hidden="1">#REF!</definedName>
    <definedName name="Z_079E5118_88DF_4C17_8DD7_4C23E21C216B_.wvu.PrintArea" localSheetId="15" hidden="1">#REF!</definedName>
    <definedName name="Z_079E5118_88DF_4C17_8DD7_4C23E21C216B_.wvu.PrintArea" localSheetId="16" hidden="1">#REF!</definedName>
    <definedName name="Z_079E5118_88DF_4C17_8DD7_4C23E21C216B_.wvu.PrintArea" localSheetId="17" hidden="1">#REF!</definedName>
    <definedName name="Z_079E5118_88DF_4C17_8DD7_4C23E21C216B_.wvu.PrintArea" localSheetId="18" hidden="1">#REF!</definedName>
    <definedName name="Z_079E5118_88DF_4C17_8DD7_4C23E21C216B_.wvu.PrintArea" localSheetId="19" hidden="1">#REF!</definedName>
    <definedName name="Z_079E5118_88DF_4C17_8DD7_4C23E21C216B_.wvu.PrintArea" localSheetId="20" hidden="1">#REF!</definedName>
    <definedName name="Z_079E5118_88DF_4C17_8DD7_4C23E21C216B_.wvu.PrintArea" localSheetId="21" hidden="1">#REF!</definedName>
    <definedName name="Z_079E5118_88DF_4C17_8DD7_4C23E21C216B_.wvu.PrintArea" localSheetId="22" hidden="1">#REF!</definedName>
    <definedName name="Z_079E5118_88DF_4C17_8DD7_4C23E21C216B_.wvu.PrintArea" localSheetId="23" hidden="1">#REF!</definedName>
    <definedName name="Z_079E5118_88DF_4C17_8DD7_4C23E21C216B_.wvu.PrintArea" localSheetId="24" hidden="1">#REF!</definedName>
    <definedName name="Z_079E5118_88DF_4C17_8DD7_4C23E21C216B_.wvu.PrintArea" localSheetId="25" hidden="1">#REF!</definedName>
    <definedName name="Z_079E5118_88DF_4C17_8DD7_4C23E21C216B_.wvu.PrintArea" localSheetId="26" hidden="1">#REF!</definedName>
    <definedName name="Z_079E5118_88DF_4C17_8DD7_4C23E21C216B_.wvu.PrintArea" hidden="1">#REF!</definedName>
    <definedName name="Z_079E5118_88DF_4C17_8DD7_4C23E21C216B_.wvu.Rows" localSheetId="15" hidden="1">#REF!</definedName>
    <definedName name="Z_079E5118_88DF_4C17_8DD7_4C23E21C216B_.wvu.Rows" localSheetId="16" hidden="1">#REF!</definedName>
    <definedName name="Z_079E5118_88DF_4C17_8DD7_4C23E21C216B_.wvu.Rows" localSheetId="17" hidden="1">#REF!</definedName>
    <definedName name="Z_079E5118_88DF_4C17_8DD7_4C23E21C216B_.wvu.Rows" localSheetId="18" hidden="1">#REF!</definedName>
    <definedName name="Z_079E5118_88DF_4C17_8DD7_4C23E21C216B_.wvu.Rows" localSheetId="19" hidden="1">#REF!</definedName>
    <definedName name="Z_079E5118_88DF_4C17_8DD7_4C23E21C216B_.wvu.Rows" localSheetId="20" hidden="1">#REF!</definedName>
    <definedName name="Z_079E5118_88DF_4C17_8DD7_4C23E21C216B_.wvu.Rows" localSheetId="21" hidden="1">#REF!</definedName>
    <definedName name="Z_079E5118_88DF_4C17_8DD7_4C23E21C216B_.wvu.Rows" localSheetId="22" hidden="1">#REF!</definedName>
    <definedName name="Z_079E5118_88DF_4C17_8DD7_4C23E21C216B_.wvu.Rows" localSheetId="23" hidden="1">#REF!</definedName>
    <definedName name="Z_079E5118_88DF_4C17_8DD7_4C23E21C216B_.wvu.Rows" localSheetId="24" hidden="1">#REF!</definedName>
    <definedName name="Z_079E5118_88DF_4C17_8DD7_4C23E21C216B_.wvu.Rows" localSheetId="25" hidden="1">#REF!</definedName>
    <definedName name="Z_079E5118_88DF_4C17_8DD7_4C23E21C216B_.wvu.Rows" localSheetId="26" hidden="1">#REF!</definedName>
    <definedName name="Z_079E5118_88DF_4C17_8DD7_4C23E21C216B_.wvu.Rows"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26" hidden="1">#REF!</definedName>
    <definedName name="Z_66E11401_3E20_11D5_9ADD_00609724276F_.wvu.PrintArea" localSheetId="6" hidden="1">#REF!</definedName>
    <definedName name="Z_66E11401_3E20_11D5_9ADD_00609724276F_.wvu.PrintArea" localSheetId="5" hidden="1">#REF!</definedName>
    <definedName name="Z_66E11401_3E20_11D5_9ADD_00609724276F_.wvu.PrintArea" localSheetId="7" hidden="1">#REF!</definedName>
    <definedName name="Z_66E11401_3E20_11D5_9ADD_00609724276F_.wvu.PrintArea" localSheetId="3" hidden="1">#REF!</definedName>
    <definedName name="Z_66E11401_3E20_11D5_9ADD_00609724276F_.wvu.PrintArea" localSheetId="4" hidden="1">#REF!</definedName>
    <definedName name="Z_66E11401_3E20_11D5_9ADD_00609724276F_.wvu.PrintArea" hidden="1">#REF!</definedName>
    <definedName name="あ" localSheetId="15">#REF!</definedName>
    <definedName name="あ" localSheetId="16">#REF!</definedName>
    <definedName name="あ" localSheetId="17">#REF!</definedName>
    <definedName name="あ" localSheetId="18">#REF!</definedName>
    <definedName name="あ" localSheetId="19">#REF!</definedName>
    <definedName name="あ" localSheetId="20">#REF!</definedName>
    <definedName name="あ" localSheetId="21">#REF!</definedName>
    <definedName name="あ" localSheetId="22">#REF!</definedName>
    <definedName name="あ" localSheetId="23">#REF!</definedName>
    <definedName name="あ" localSheetId="24">#REF!</definedName>
    <definedName name="あ" localSheetId="25">#REF!</definedName>
    <definedName name="あ" localSheetId="26">#REF!</definedName>
    <definedName name="あ">#REF!</definedName>
    <definedName name="あ１２５" localSheetId="15">[21]MAIN時間見積り!#REF!</definedName>
    <definedName name="あ１２５" localSheetId="16">[21]MAIN時間見積り!#REF!</definedName>
    <definedName name="あ１２５" localSheetId="17">[21]MAIN時間見積り!#REF!</definedName>
    <definedName name="あ１２５" localSheetId="18">[21]MAIN時間見積り!#REF!</definedName>
    <definedName name="あ１２５" localSheetId="19">[21]MAIN時間見積り!#REF!</definedName>
    <definedName name="あ１２５" localSheetId="20">[21]MAIN時間見積り!#REF!</definedName>
    <definedName name="あ１２５" localSheetId="21">[21]MAIN時間見積り!#REF!</definedName>
    <definedName name="あ１２５" localSheetId="22">[21]MAIN時間見積り!#REF!</definedName>
    <definedName name="あ１２５" localSheetId="23">[21]MAIN時間見積り!#REF!</definedName>
    <definedName name="あ１２５" localSheetId="24">[21]MAIN時間見積り!#REF!</definedName>
    <definedName name="あ１２５" localSheetId="25">[21]MAIN時間見積り!#REF!</definedName>
    <definedName name="あ１２５" localSheetId="26">[21]MAIN時間見積り!#REF!</definedName>
    <definedName name="あ１２５">[21]MAIN時間見積り!#REF!</definedName>
    <definedName name="あ４２０" localSheetId="15">[22]処理機能記述!#REF!</definedName>
    <definedName name="あ４２０" localSheetId="16">[22]処理機能記述!#REF!</definedName>
    <definedName name="あ４２０" localSheetId="17">[22]処理機能記述!#REF!</definedName>
    <definedName name="あ４２０" localSheetId="18">[22]処理機能記述!#REF!</definedName>
    <definedName name="あ４２０" localSheetId="19">[22]処理機能記述!#REF!</definedName>
    <definedName name="あ４２０" localSheetId="20">[22]処理機能記述!#REF!</definedName>
    <definedName name="あ４２０" localSheetId="21">[22]処理機能記述!#REF!</definedName>
    <definedName name="あ４２０" localSheetId="22">[22]処理機能記述!#REF!</definedName>
    <definedName name="あ４２０" localSheetId="23">[22]処理機能記述!#REF!</definedName>
    <definedName name="あ４２０" localSheetId="24">[22]処理機能記述!#REF!</definedName>
    <definedName name="あ４２０" localSheetId="25">[22]処理機能記述!#REF!</definedName>
    <definedName name="あ４２０" localSheetId="26">[22]処理機能記述!#REF!</definedName>
    <definedName name="あ４２０">[22]処理機能記述!#REF!</definedName>
    <definedName name="あ４５０" localSheetId="15">[22]処理機能記述!#REF!</definedName>
    <definedName name="あ４５０" localSheetId="16">[22]処理機能記述!#REF!</definedName>
    <definedName name="あ４５０" localSheetId="17">[22]処理機能記述!#REF!</definedName>
    <definedName name="あ４５０" localSheetId="18">[22]処理機能記述!#REF!</definedName>
    <definedName name="あ４５０" localSheetId="19">[22]処理機能記述!#REF!</definedName>
    <definedName name="あ４５０" localSheetId="20">[22]処理機能記述!#REF!</definedName>
    <definedName name="あ４５０" localSheetId="21">[22]処理機能記述!#REF!</definedName>
    <definedName name="あ４５０" localSheetId="22">[22]処理機能記述!#REF!</definedName>
    <definedName name="あ４５０" localSheetId="23">[22]処理機能記述!#REF!</definedName>
    <definedName name="あ４５０" localSheetId="24">[22]処理機能記述!#REF!</definedName>
    <definedName name="あ４５０" localSheetId="25">[22]処理機能記述!#REF!</definedName>
    <definedName name="あ４５０" localSheetId="26">[22]処理機能記述!#REF!</definedName>
    <definedName name="あ４５０">[22]処理機能記述!#REF!</definedName>
    <definedName name="あ５００" localSheetId="15">#REF!</definedName>
    <definedName name="あ５００" localSheetId="16">#REF!</definedName>
    <definedName name="あ５００" localSheetId="17">#REF!</definedName>
    <definedName name="あ５００" localSheetId="18">#REF!</definedName>
    <definedName name="あ５００" localSheetId="19">#REF!</definedName>
    <definedName name="あ５００" localSheetId="20">#REF!</definedName>
    <definedName name="あ５００" localSheetId="21">#REF!</definedName>
    <definedName name="あ５００" localSheetId="22">#REF!</definedName>
    <definedName name="あ５００" localSheetId="23">#REF!</definedName>
    <definedName name="あ５００" localSheetId="24">#REF!</definedName>
    <definedName name="あ５００" localSheetId="25">#REF!</definedName>
    <definedName name="あ５００" localSheetId="26">#REF!</definedName>
    <definedName name="あ５００">#REF!</definedName>
    <definedName name="あああ" localSheetId="15">#REF!</definedName>
    <definedName name="あああ" localSheetId="16">#REF!</definedName>
    <definedName name="あああ" localSheetId="17">#REF!</definedName>
    <definedName name="あああ" localSheetId="18">#REF!</definedName>
    <definedName name="あああ" localSheetId="19">#REF!</definedName>
    <definedName name="あああ" localSheetId="20">#REF!</definedName>
    <definedName name="あああ" localSheetId="21">#REF!</definedName>
    <definedName name="あああ" localSheetId="22">#REF!</definedName>
    <definedName name="あああ" localSheetId="23">#REF!</definedName>
    <definedName name="あああ" localSheetId="24">#REF!</definedName>
    <definedName name="あああ" localSheetId="25">#REF!</definedName>
    <definedName name="あああ" localSheetId="26">#REF!</definedName>
    <definedName name="あああ">#REF!</definedName>
    <definedName name="いいい" localSheetId="15">#REF!</definedName>
    <definedName name="いいい" localSheetId="16">#REF!</definedName>
    <definedName name="いいい" localSheetId="17">#REF!</definedName>
    <definedName name="いいい" localSheetId="18">#REF!</definedName>
    <definedName name="いいい" localSheetId="19">#REF!</definedName>
    <definedName name="いいい" localSheetId="20">#REF!</definedName>
    <definedName name="いいい" localSheetId="21">#REF!</definedName>
    <definedName name="いいい" localSheetId="22">#REF!</definedName>
    <definedName name="いいい" localSheetId="23">#REF!</definedName>
    <definedName name="いいい" localSheetId="24">#REF!</definedName>
    <definedName name="いいい" localSheetId="25">#REF!</definedName>
    <definedName name="いいい" localSheetId="26">#REF!</definedName>
    <definedName name="いいい">#REF!</definedName>
    <definedName name="ｽﾐﾄﾛ材CIF単価ﾄﾞﾙ" localSheetId="15">#REF!</definedName>
    <definedName name="ｽﾐﾄﾛ材CIF単価ﾄﾞﾙ" localSheetId="16">#REF!</definedName>
    <definedName name="ｽﾐﾄﾛ材CIF単価ﾄﾞﾙ" localSheetId="17">#REF!</definedName>
    <definedName name="ｽﾐﾄﾛ材CIF単価ﾄﾞﾙ" localSheetId="18">#REF!</definedName>
    <definedName name="ｽﾐﾄﾛ材CIF単価ﾄﾞﾙ" localSheetId="19">#REF!</definedName>
    <definedName name="ｽﾐﾄﾛ材CIF単価ﾄﾞﾙ" localSheetId="20">#REF!</definedName>
    <definedName name="ｽﾐﾄﾛ材CIF単価ﾄﾞﾙ" localSheetId="21">#REF!</definedName>
    <definedName name="ｽﾐﾄﾛ材CIF単価ﾄﾞﾙ" localSheetId="22">#REF!</definedName>
    <definedName name="ｽﾐﾄﾛ材CIF単価ﾄﾞﾙ" localSheetId="23">#REF!</definedName>
    <definedName name="ｽﾐﾄﾛ材CIF単価ﾄﾞﾙ" localSheetId="24">#REF!</definedName>
    <definedName name="ｽﾐﾄﾛ材CIF単価ﾄﾞﾙ" localSheetId="25">#REF!</definedName>
    <definedName name="ｽﾐﾄﾛ材CIF単価ﾄﾞﾙ" localSheetId="26">#REF!</definedName>
    <definedName name="ｽﾐﾄﾛ材CIF単価ﾄﾞﾙ">#REF!</definedName>
    <definedName name="ｽﾐﾄﾛ材CIF率" localSheetId="15">#REF!</definedName>
    <definedName name="ｽﾐﾄﾛ材CIF率" localSheetId="16">#REF!</definedName>
    <definedName name="ｽﾐﾄﾛ材CIF率" localSheetId="17">#REF!</definedName>
    <definedName name="ｽﾐﾄﾛ材CIF率" localSheetId="18">#REF!</definedName>
    <definedName name="ｽﾐﾄﾛ材CIF率" localSheetId="19">#REF!</definedName>
    <definedName name="ｽﾐﾄﾛ材CIF率" localSheetId="20">#REF!</definedName>
    <definedName name="ｽﾐﾄﾛ材CIF率" localSheetId="21">#REF!</definedName>
    <definedName name="ｽﾐﾄﾛ材CIF率" localSheetId="22">#REF!</definedName>
    <definedName name="ｽﾐﾄﾛ材CIF率" localSheetId="23">#REF!</definedName>
    <definedName name="ｽﾐﾄﾛ材CIF率" localSheetId="24">#REF!</definedName>
    <definedName name="ｽﾐﾄﾛ材CIF率" localSheetId="25">#REF!</definedName>
    <definedName name="ｽﾐﾄﾛ材CIF率" localSheetId="26">#REF!</definedName>
    <definedName name="ｽﾐﾄﾛ材CIF率">#REF!</definedName>
    <definedName name="ｽﾐﾄﾛ材FOB率" localSheetId="15">#REF!</definedName>
    <definedName name="ｽﾐﾄﾛ材FOB率" localSheetId="16">#REF!</definedName>
    <definedName name="ｽﾐﾄﾛ材FOB率" localSheetId="17">#REF!</definedName>
    <definedName name="ｽﾐﾄﾛ材FOB率" localSheetId="18">#REF!</definedName>
    <definedName name="ｽﾐﾄﾛ材FOB率" localSheetId="19">#REF!</definedName>
    <definedName name="ｽﾐﾄﾛ材FOB率" localSheetId="20">#REF!</definedName>
    <definedName name="ｽﾐﾄﾛ材FOB率" localSheetId="21">#REF!</definedName>
    <definedName name="ｽﾐﾄﾛ材FOB率" localSheetId="22">#REF!</definedName>
    <definedName name="ｽﾐﾄﾛ材FOB率" localSheetId="23">#REF!</definedName>
    <definedName name="ｽﾐﾄﾛ材FOB率" localSheetId="24">#REF!</definedName>
    <definedName name="ｽﾐﾄﾛ材FOB率" localSheetId="25">#REF!</definedName>
    <definedName name="ｽﾐﾄﾛ材FOB率" localSheetId="26">#REF!</definedName>
    <definedName name="ｽﾐﾄﾛ材FOB率">#REF!</definedName>
    <definedName name="テーブルレイアウト作成" localSheetId="15">#REF!</definedName>
    <definedName name="テーブルレイアウト作成" localSheetId="16">#REF!</definedName>
    <definedName name="テーブルレイアウト作成" localSheetId="17">#REF!</definedName>
    <definedName name="テーブルレイアウト作成" localSheetId="18">#REF!</definedName>
    <definedName name="テーブルレイアウト作成" localSheetId="19">#REF!</definedName>
    <definedName name="テーブルレイアウト作成" localSheetId="20">#REF!</definedName>
    <definedName name="テーブルレイアウト作成" localSheetId="21">#REF!</definedName>
    <definedName name="テーブルレイアウト作成" localSheetId="22">#REF!</definedName>
    <definedName name="テーブルレイアウト作成" localSheetId="23">#REF!</definedName>
    <definedName name="テーブルレイアウト作成" localSheetId="24">#REF!</definedName>
    <definedName name="テーブルレイアウト作成" localSheetId="25">#REF!</definedName>
    <definedName name="テーブルレイアウト作成" localSheetId="26">#REF!</definedName>
    <definedName name="テーブルレイアウト作成">#REF!</definedName>
    <definedName name="プログラム区分名称">[23]選択項目一覧!$A$1</definedName>
    <definedName name="ﾚｰﾄKD" localSheetId="15">#REF!</definedName>
    <definedName name="ﾚｰﾄKD" localSheetId="16">#REF!</definedName>
    <definedName name="ﾚｰﾄKD" localSheetId="17">#REF!</definedName>
    <definedName name="ﾚｰﾄKD" localSheetId="18">#REF!</definedName>
    <definedName name="ﾚｰﾄKD" localSheetId="19">#REF!</definedName>
    <definedName name="ﾚｰﾄKD" localSheetId="20">#REF!</definedName>
    <definedName name="ﾚｰﾄKD" localSheetId="21">#REF!</definedName>
    <definedName name="ﾚｰﾄKD" localSheetId="22">#REF!</definedName>
    <definedName name="ﾚｰﾄKD" localSheetId="23">#REF!</definedName>
    <definedName name="ﾚｰﾄKD" localSheetId="24">#REF!</definedName>
    <definedName name="ﾚｰﾄKD" localSheetId="25">#REF!</definedName>
    <definedName name="ﾚｰﾄKD" localSheetId="26">#REF!</definedName>
    <definedName name="ﾚｰﾄKD">#REF!</definedName>
    <definedName name="ﾚｰﾄKD外" localSheetId="15">#REF!</definedName>
    <definedName name="ﾚｰﾄKD外" localSheetId="16">#REF!</definedName>
    <definedName name="ﾚｰﾄKD外" localSheetId="17">#REF!</definedName>
    <definedName name="ﾚｰﾄKD外" localSheetId="18">#REF!</definedName>
    <definedName name="ﾚｰﾄKD外" localSheetId="19">#REF!</definedName>
    <definedName name="ﾚｰﾄKD外" localSheetId="20">#REF!</definedName>
    <definedName name="ﾚｰﾄKD外" localSheetId="21">#REF!</definedName>
    <definedName name="ﾚｰﾄKD外" localSheetId="22">#REF!</definedName>
    <definedName name="ﾚｰﾄKD外" localSheetId="23">#REF!</definedName>
    <definedName name="ﾚｰﾄKD外" localSheetId="24">#REF!</definedName>
    <definedName name="ﾚｰﾄKD外" localSheetId="25">#REF!</definedName>
    <definedName name="ﾚｰﾄKD外" localSheetId="26">#REF!</definedName>
    <definedName name="ﾚｰﾄKD外">#REF!</definedName>
    <definedName name="為替レート">[24]D1BOX原価表!$C$6</definedName>
    <definedName name="為替ﾚﾄ円ﾄﾞﾙ" localSheetId="15">#REF!</definedName>
    <definedName name="為替ﾚﾄ円ﾄﾞﾙ" localSheetId="16">#REF!</definedName>
    <definedName name="為替ﾚﾄ円ﾄﾞﾙ" localSheetId="17">#REF!</definedName>
    <definedName name="為替ﾚﾄ円ﾄﾞﾙ" localSheetId="18">#REF!</definedName>
    <definedName name="為替ﾚﾄ円ﾄﾞﾙ" localSheetId="19">#REF!</definedName>
    <definedName name="為替ﾚﾄ円ﾄﾞﾙ" localSheetId="20">#REF!</definedName>
    <definedName name="為替ﾚﾄ円ﾄﾞﾙ" localSheetId="21">#REF!</definedName>
    <definedName name="為替ﾚﾄ円ﾄﾞﾙ" localSheetId="22">#REF!</definedName>
    <definedName name="為替ﾚﾄ円ﾄﾞﾙ" localSheetId="23">#REF!</definedName>
    <definedName name="為替ﾚﾄ円ﾄﾞﾙ" localSheetId="24">#REF!</definedName>
    <definedName name="為替ﾚﾄ円ﾄﾞﾙ" localSheetId="25">#REF!</definedName>
    <definedName name="為替ﾚﾄ円ﾄﾞﾙ" localSheetId="26">#REF!</definedName>
    <definedName name="為替ﾚﾄ円ﾄﾞﾙ">#REF!</definedName>
    <definedName name="為替ﾚﾄ円元" localSheetId="15">#REF!</definedName>
    <definedName name="為替ﾚﾄ円元" localSheetId="16">#REF!</definedName>
    <definedName name="為替ﾚﾄ円元" localSheetId="17">#REF!</definedName>
    <definedName name="為替ﾚﾄ円元" localSheetId="18">#REF!</definedName>
    <definedName name="為替ﾚﾄ円元" localSheetId="19">#REF!</definedName>
    <definedName name="為替ﾚﾄ円元" localSheetId="20">#REF!</definedName>
    <definedName name="為替ﾚﾄ円元" localSheetId="21">#REF!</definedName>
    <definedName name="為替ﾚﾄ円元" localSheetId="22">#REF!</definedName>
    <definedName name="為替ﾚﾄ円元" localSheetId="23">#REF!</definedName>
    <definedName name="為替ﾚﾄ円元" localSheetId="24">#REF!</definedName>
    <definedName name="為替ﾚﾄ円元" localSheetId="25">#REF!</definedName>
    <definedName name="為替ﾚﾄ円元" localSheetId="26">#REF!</definedName>
    <definedName name="為替ﾚﾄ円元">#REF!</definedName>
    <definedName name="為替ﾚﾄ元ﾄﾞﾙ" localSheetId="15">#REF!</definedName>
    <definedName name="為替ﾚﾄ元ﾄﾞﾙ" localSheetId="16">#REF!</definedName>
    <definedName name="為替ﾚﾄ元ﾄﾞﾙ" localSheetId="17">#REF!</definedName>
    <definedName name="為替ﾚﾄ元ﾄﾞﾙ" localSheetId="18">#REF!</definedName>
    <definedName name="為替ﾚﾄ元ﾄﾞﾙ" localSheetId="19">#REF!</definedName>
    <definedName name="為替ﾚﾄ元ﾄﾞﾙ" localSheetId="20">#REF!</definedName>
    <definedName name="為替ﾚﾄ元ﾄﾞﾙ" localSheetId="21">#REF!</definedName>
    <definedName name="為替ﾚﾄ元ﾄﾞﾙ" localSheetId="22">#REF!</definedName>
    <definedName name="為替ﾚﾄ元ﾄﾞﾙ" localSheetId="23">#REF!</definedName>
    <definedName name="為替ﾚﾄ元ﾄﾞﾙ" localSheetId="24">#REF!</definedName>
    <definedName name="為替ﾚﾄ元ﾄﾞﾙ" localSheetId="25">#REF!</definedName>
    <definedName name="為替ﾚﾄ元ﾄﾞﾙ" localSheetId="26">#REF!</definedName>
    <definedName name="為替ﾚﾄ元ﾄﾞﾙ">#REF!</definedName>
    <definedName name="移行" localSheetId="15">#REF!</definedName>
    <definedName name="移行" localSheetId="16">#REF!</definedName>
    <definedName name="移行" localSheetId="17">#REF!</definedName>
    <definedName name="移行" localSheetId="18">#REF!</definedName>
    <definedName name="移行" localSheetId="19">#REF!</definedName>
    <definedName name="移行" localSheetId="20">#REF!</definedName>
    <definedName name="移行" localSheetId="21">#REF!</definedName>
    <definedName name="移行" localSheetId="22">#REF!</definedName>
    <definedName name="移行" localSheetId="23">#REF!</definedName>
    <definedName name="移行" localSheetId="24">#REF!</definedName>
    <definedName name="移行" localSheetId="25">#REF!</definedName>
    <definedName name="移行" localSheetId="26">#REF!</definedName>
    <definedName name="移行">#REF!</definedName>
    <definedName name="一般為替ﾚｰﾄ円ﾄﾞﾙ" localSheetId="15">#REF!</definedName>
    <definedName name="一般為替ﾚｰﾄ円ﾄﾞﾙ" localSheetId="16">#REF!</definedName>
    <definedName name="一般為替ﾚｰﾄ円ﾄﾞﾙ" localSheetId="17">#REF!</definedName>
    <definedName name="一般為替ﾚｰﾄ円ﾄﾞﾙ" localSheetId="18">#REF!</definedName>
    <definedName name="一般為替ﾚｰﾄ円ﾄﾞﾙ" localSheetId="19">#REF!</definedName>
    <definedName name="一般為替ﾚｰﾄ円ﾄﾞﾙ" localSheetId="20">#REF!</definedName>
    <definedName name="一般為替ﾚｰﾄ円ﾄﾞﾙ" localSheetId="21">#REF!</definedName>
    <definedName name="一般為替ﾚｰﾄ円ﾄﾞﾙ" localSheetId="22">#REF!</definedName>
    <definedName name="一般為替ﾚｰﾄ円ﾄﾞﾙ" localSheetId="23">#REF!</definedName>
    <definedName name="一般為替ﾚｰﾄ円ﾄﾞﾙ" localSheetId="24">#REF!</definedName>
    <definedName name="一般為替ﾚｰﾄ円ﾄﾞﾙ" localSheetId="25">#REF!</definedName>
    <definedName name="一般為替ﾚｰﾄ円ﾄﾞﾙ" localSheetId="26">#REF!</definedName>
    <definedName name="一般為替ﾚｰﾄ円ﾄﾞﾙ">#REF!</definedName>
    <definedName name="一般為替ﾚｰﾄ円元" localSheetId="15">#REF!</definedName>
    <definedName name="一般為替ﾚｰﾄ円元" localSheetId="16">#REF!</definedName>
    <definedName name="一般為替ﾚｰﾄ円元" localSheetId="17">#REF!</definedName>
    <definedName name="一般為替ﾚｰﾄ円元" localSheetId="18">#REF!</definedName>
    <definedName name="一般為替ﾚｰﾄ円元" localSheetId="19">#REF!</definedName>
    <definedName name="一般為替ﾚｰﾄ円元" localSheetId="20">#REF!</definedName>
    <definedName name="一般為替ﾚｰﾄ円元" localSheetId="21">#REF!</definedName>
    <definedName name="一般為替ﾚｰﾄ円元" localSheetId="22">#REF!</definedName>
    <definedName name="一般為替ﾚｰﾄ円元" localSheetId="23">#REF!</definedName>
    <definedName name="一般為替ﾚｰﾄ円元" localSheetId="24">#REF!</definedName>
    <definedName name="一般為替ﾚｰﾄ円元" localSheetId="25">#REF!</definedName>
    <definedName name="一般為替ﾚｰﾄ円元" localSheetId="26">#REF!</definedName>
    <definedName name="一般為替ﾚｰﾄ円元">#REF!</definedName>
    <definedName name="一般為替ﾚｰﾄ元ﾄﾞﾙ" localSheetId="15">#REF!</definedName>
    <definedName name="一般為替ﾚｰﾄ元ﾄﾞﾙ" localSheetId="16">#REF!</definedName>
    <definedName name="一般為替ﾚｰﾄ元ﾄﾞﾙ" localSheetId="17">#REF!</definedName>
    <definedName name="一般為替ﾚｰﾄ元ﾄﾞﾙ" localSheetId="18">#REF!</definedName>
    <definedName name="一般為替ﾚｰﾄ元ﾄﾞﾙ" localSheetId="19">#REF!</definedName>
    <definedName name="一般為替ﾚｰﾄ元ﾄﾞﾙ" localSheetId="20">#REF!</definedName>
    <definedName name="一般為替ﾚｰﾄ元ﾄﾞﾙ" localSheetId="21">#REF!</definedName>
    <definedName name="一般為替ﾚｰﾄ元ﾄﾞﾙ" localSheetId="22">#REF!</definedName>
    <definedName name="一般為替ﾚｰﾄ元ﾄﾞﾙ" localSheetId="23">#REF!</definedName>
    <definedName name="一般為替ﾚｰﾄ元ﾄﾞﾙ" localSheetId="24">#REF!</definedName>
    <definedName name="一般為替ﾚｰﾄ元ﾄﾞﾙ" localSheetId="25">#REF!</definedName>
    <definedName name="一般為替ﾚｰﾄ元ﾄﾞﾙ" localSheetId="26">#REF!</definedName>
    <definedName name="一般為替ﾚｰﾄ元ﾄﾞﾙ">#REF!</definedName>
    <definedName name="印刷用" localSheetId="15">[25]レポートレイアウト!#REF!</definedName>
    <definedName name="印刷用" localSheetId="16">[25]レポートレイアウト!#REF!</definedName>
    <definedName name="印刷用" localSheetId="17">[25]レポートレイアウト!#REF!</definedName>
    <definedName name="印刷用" localSheetId="18">[25]レポートレイアウト!#REF!</definedName>
    <definedName name="印刷用" localSheetId="19">[25]レポートレイアウト!#REF!</definedName>
    <definedName name="印刷用" localSheetId="20">[25]レポートレイアウト!#REF!</definedName>
    <definedName name="印刷用" localSheetId="21">[25]レポートレイアウト!#REF!</definedName>
    <definedName name="印刷用" localSheetId="22">[25]レポートレイアウト!#REF!</definedName>
    <definedName name="印刷用" localSheetId="23">[25]レポートレイアウト!#REF!</definedName>
    <definedName name="印刷用" localSheetId="24">[25]レポートレイアウト!#REF!</definedName>
    <definedName name="印刷用" localSheetId="25">[25]レポートレイアウト!#REF!</definedName>
    <definedName name="印刷用" localSheetId="26">[25]レポートレイアウト!#REF!</definedName>
    <definedName name="印刷用">[25]レポートレイアウト!#REF!</definedName>
    <definedName name="円ドル" localSheetId="15">#REF!</definedName>
    <definedName name="円ドル" localSheetId="16">#REF!</definedName>
    <definedName name="円ドル" localSheetId="17">#REF!</definedName>
    <definedName name="円ドル" localSheetId="18">#REF!</definedName>
    <definedName name="円ドル" localSheetId="19">#REF!</definedName>
    <definedName name="円ドル" localSheetId="20">#REF!</definedName>
    <definedName name="円ドル" localSheetId="21">#REF!</definedName>
    <definedName name="円ドル" localSheetId="22">#REF!</definedName>
    <definedName name="円ドル" localSheetId="23">#REF!</definedName>
    <definedName name="円ドル" localSheetId="24">#REF!</definedName>
    <definedName name="円ドル" localSheetId="25">#REF!</definedName>
    <definedName name="円ドル" localSheetId="26">#REF!</definedName>
    <definedName name="円ドル">#REF!</definedName>
    <definedName name="海上運賃率" localSheetId="15">#REF!</definedName>
    <definedName name="海上運賃率" localSheetId="16">#REF!</definedName>
    <definedName name="海上運賃率" localSheetId="17">#REF!</definedName>
    <definedName name="海上運賃率" localSheetId="18">#REF!</definedName>
    <definedName name="海上運賃率" localSheetId="19">#REF!</definedName>
    <definedName name="海上運賃率" localSheetId="20">#REF!</definedName>
    <definedName name="海上運賃率" localSheetId="21">#REF!</definedName>
    <definedName name="海上運賃率" localSheetId="22">#REF!</definedName>
    <definedName name="海上運賃率" localSheetId="23">#REF!</definedName>
    <definedName name="海上運賃率" localSheetId="24">#REF!</definedName>
    <definedName name="海上運賃率" localSheetId="25">#REF!</definedName>
    <definedName name="海上運賃率" localSheetId="26">#REF!</definedName>
    <definedName name="海上運賃率">#REF!</definedName>
    <definedName name="開始行" localSheetId="15">[26]書換え条件!#REF!</definedName>
    <definedName name="開始行" localSheetId="16">[26]書換え条件!#REF!</definedName>
    <definedName name="開始行" localSheetId="17">[26]書換え条件!#REF!</definedName>
    <definedName name="開始行" localSheetId="18">[26]書換え条件!#REF!</definedName>
    <definedName name="開始行" localSheetId="19">[26]書換え条件!#REF!</definedName>
    <definedName name="開始行" localSheetId="20">[26]書換え条件!#REF!</definedName>
    <definedName name="開始行" localSheetId="21">[26]書換え条件!#REF!</definedName>
    <definedName name="開始行" localSheetId="22">[26]書換え条件!#REF!</definedName>
    <definedName name="開始行" localSheetId="23">[26]書換え条件!#REF!</definedName>
    <definedName name="開始行" localSheetId="24">[26]書換え条件!#REF!</definedName>
    <definedName name="開始行" localSheetId="25">[26]書換え条件!#REF!</definedName>
    <definedName name="開始行" localSheetId="26">[26]書換え条件!#REF!</definedName>
    <definedName name="開始行">[26]書換え条件!#REF!</definedName>
    <definedName name="基礎" localSheetId="15">#REF!</definedName>
    <definedName name="基礎" localSheetId="16">#REF!</definedName>
    <definedName name="基礎" localSheetId="17">#REF!</definedName>
    <definedName name="基礎" localSheetId="18">#REF!</definedName>
    <definedName name="基礎" localSheetId="19">#REF!</definedName>
    <definedName name="基礎" localSheetId="20">#REF!</definedName>
    <definedName name="基礎" localSheetId="21">#REF!</definedName>
    <definedName name="基礎" localSheetId="22">#REF!</definedName>
    <definedName name="基礎" localSheetId="23">#REF!</definedName>
    <definedName name="基礎" localSheetId="24">#REF!</definedName>
    <definedName name="基礎" localSheetId="25">#REF!</definedName>
    <definedName name="基礎" localSheetId="26">#REF!</definedName>
    <definedName name="基礎">#REF!</definedName>
    <definedName name="機能" localSheetId="15">#REF!</definedName>
    <definedName name="機能" localSheetId="16">#REF!</definedName>
    <definedName name="機能" localSheetId="17">#REF!</definedName>
    <definedName name="機能" localSheetId="18">#REF!</definedName>
    <definedName name="機能" localSheetId="19">#REF!</definedName>
    <definedName name="機能" localSheetId="20">#REF!</definedName>
    <definedName name="機能" localSheetId="21">#REF!</definedName>
    <definedName name="機能" localSheetId="22">#REF!</definedName>
    <definedName name="機能" localSheetId="23">#REF!</definedName>
    <definedName name="機能" localSheetId="24">#REF!</definedName>
    <definedName name="機能" localSheetId="25">#REF!</definedName>
    <definedName name="機能" localSheetId="26">#REF!</definedName>
    <definedName name="機能">#REF!</definedName>
    <definedName name="検索" localSheetId="15">#REF!</definedName>
    <definedName name="検索" localSheetId="16">#REF!</definedName>
    <definedName name="検索" localSheetId="17">#REF!</definedName>
    <definedName name="検索" localSheetId="18">#REF!</definedName>
    <definedName name="検索" localSheetId="19">#REF!</definedName>
    <definedName name="検索" localSheetId="20">#REF!</definedName>
    <definedName name="検索" localSheetId="21">#REF!</definedName>
    <definedName name="検索" localSheetId="22">#REF!</definedName>
    <definedName name="検索" localSheetId="23">#REF!</definedName>
    <definedName name="検索" localSheetId="24">#REF!</definedName>
    <definedName name="検索" localSheetId="25">#REF!</definedName>
    <definedName name="検索" localSheetId="26">#REF!</definedName>
    <definedName name="検索">#REF!</definedName>
    <definedName name="現地共通費率" localSheetId="15">#REF!</definedName>
    <definedName name="現地共通費率" localSheetId="16">#REF!</definedName>
    <definedName name="現地共通費率" localSheetId="17">#REF!</definedName>
    <definedName name="現地共通費率" localSheetId="18">#REF!</definedName>
    <definedName name="現地共通費率" localSheetId="19">#REF!</definedName>
    <definedName name="現地共通費率" localSheetId="20">#REF!</definedName>
    <definedName name="現地共通費率" localSheetId="21">#REF!</definedName>
    <definedName name="現地共通費率" localSheetId="22">#REF!</definedName>
    <definedName name="現地共通費率" localSheetId="23">#REF!</definedName>
    <definedName name="現地共通費率" localSheetId="24">#REF!</definedName>
    <definedName name="現地共通費率" localSheetId="25">#REF!</definedName>
    <definedName name="現地共通費率" localSheetId="26">#REF!</definedName>
    <definedName name="現地共通費率">#REF!</definedName>
    <definedName name="現地材増値税除外品部品単価ﾄﾞﾙ" localSheetId="15">#REF!</definedName>
    <definedName name="現地材増値税除外品部品単価ﾄﾞﾙ" localSheetId="16">#REF!</definedName>
    <definedName name="現地材増値税除外品部品単価ﾄﾞﾙ" localSheetId="17">#REF!</definedName>
    <definedName name="現地材増値税除外品部品単価ﾄﾞﾙ" localSheetId="18">#REF!</definedName>
    <definedName name="現地材増値税除外品部品単価ﾄﾞﾙ" localSheetId="19">#REF!</definedName>
    <definedName name="現地材増値税除外品部品単価ﾄﾞﾙ" localSheetId="20">#REF!</definedName>
    <definedName name="現地材増値税除外品部品単価ﾄﾞﾙ" localSheetId="21">#REF!</definedName>
    <definedName name="現地材増値税除外品部品単価ﾄﾞﾙ" localSheetId="22">#REF!</definedName>
    <definedName name="現地材増値税除外品部品単価ﾄﾞﾙ" localSheetId="23">#REF!</definedName>
    <definedName name="現地材増値税除外品部品単価ﾄﾞﾙ" localSheetId="24">#REF!</definedName>
    <definedName name="現地材増値税除外品部品単価ﾄﾞﾙ" localSheetId="25">#REF!</definedName>
    <definedName name="現地材増値税除外品部品単価ﾄﾞﾙ" localSheetId="26">#REF!</definedName>
    <definedName name="現地材増値税除外品部品単価ﾄﾞﾙ">#REF!</definedName>
    <definedName name="現地材増値税対象部品単価元" localSheetId="15">#REF!</definedName>
    <definedName name="現地材増値税対象部品単価元" localSheetId="16">#REF!</definedName>
    <definedName name="現地材増値税対象部品単価元" localSheetId="17">#REF!</definedName>
    <definedName name="現地材増値税対象部品単価元" localSheetId="18">#REF!</definedName>
    <definedName name="現地材増値税対象部品単価元" localSheetId="19">#REF!</definedName>
    <definedName name="現地材増値税対象部品単価元" localSheetId="20">#REF!</definedName>
    <definedName name="現地材増値税対象部品単価元" localSheetId="21">#REF!</definedName>
    <definedName name="現地材増値税対象部品単価元" localSheetId="22">#REF!</definedName>
    <definedName name="現地材増値税対象部品単価元" localSheetId="23">#REF!</definedName>
    <definedName name="現地材増値税対象部品単価元" localSheetId="24">#REF!</definedName>
    <definedName name="現地材増値税対象部品単価元" localSheetId="25">#REF!</definedName>
    <definedName name="現地材増値税対象部品単価元" localSheetId="26">#REF!</definedName>
    <definedName name="現地材増値税対象部品単価元">#REF!</definedName>
    <definedName name="現地調達材増値税率" localSheetId="15">#REF!</definedName>
    <definedName name="現地調達材増値税率" localSheetId="16">#REF!</definedName>
    <definedName name="現地調達材増値税率" localSheetId="17">#REF!</definedName>
    <definedName name="現地調達材増値税率" localSheetId="18">#REF!</definedName>
    <definedName name="現地調達材増値税率" localSheetId="19">#REF!</definedName>
    <definedName name="現地調達材増値税率" localSheetId="20">#REF!</definedName>
    <definedName name="現地調達材増値税率" localSheetId="21">#REF!</definedName>
    <definedName name="現地調達材増値税率" localSheetId="22">#REF!</definedName>
    <definedName name="現地調達材増値税率" localSheetId="23">#REF!</definedName>
    <definedName name="現地調達材増値税率" localSheetId="24">#REF!</definedName>
    <definedName name="現地調達材増値税率" localSheetId="25">#REF!</definedName>
    <definedName name="現地調達材増値税率" localSheetId="26">#REF!</definedName>
    <definedName name="現地調達材増値税率">#REF!</definedName>
    <definedName name="現地販売管理費率" localSheetId="15">#REF!</definedName>
    <definedName name="現地販売管理費率" localSheetId="16">#REF!</definedName>
    <definedName name="現地販売管理費率" localSheetId="17">#REF!</definedName>
    <definedName name="現地販売管理費率" localSheetId="18">#REF!</definedName>
    <definedName name="現地販売管理費率" localSheetId="19">#REF!</definedName>
    <definedName name="現地販売管理費率" localSheetId="20">#REF!</definedName>
    <definedName name="現地販売管理費率" localSheetId="21">#REF!</definedName>
    <definedName name="現地販売管理費率" localSheetId="22">#REF!</definedName>
    <definedName name="現地販売管理費率" localSheetId="23">#REF!</definedName>
    <definedName name="現地販売管理費率" localSheetId="24">#REF!</definedName>
    <definedName name="現地販売管理費率" localSheetId="25">#REF!</definedName>
    <definedName name="現地販売管理費率" localSheetId="26">#REF!</definedName>
    <definedName name="現地販売管理費率">#REF!</definedName>
    <definedName name="現地補助費" localSheetId="15">#REF!</definedName>
    <definedName name="現地補助費" localSheetId="16">#REF!</definedName>
    <definedName name="現地補助費" localSheetId="17">#REF!</definedName>
    <definedName name="現地補助費" localSheetId="18">#REF!</definedName>
    <definedName name="現地補助費" localSheetId="19">#REF!</definedName>
    <definedName name="現地補助費" localSheetId="20">#REF!</definedName>
    <definedName name="現地補助費" localSheetId="21">#REF!</definedName>
    <definedName name="現地補助費" localSheetId="22">#REF!</definedName>
    <definedName name="現地補助費" localSheetId="23">#REF!</definedName>
    <definedName name="現地補助費" localSheetId="24">#REF!</definedName>
    <definedName name="現地補助費" localSheetId="25">#REF!</definedName>
    <definedName name="現地補助費" localSheetId="26">#REF!</definedName>
    <definedName name="現地補助費">#REF!</definedName>
    <definedName name="現地補助部門費率" localSheetId="15">#REF!</definedName>
    <definedName name="現地補助部門費率" localSheetId="16">#REF!</definedName>
    <definedName name="現地補助部門費率" localSheetId="17">#REF!</definedName>
    <definedName name="現地補助部門費率" localSheetId="18">#REF!</definedName>
    <definedName name="現地補助部門費率" localSheetId="19">#REF!</definedName>
    <definedName name="現地補助部門費率" localSheetId="20">#REF!</definedName>
    <definedName name="現地補助部門費率" localSheetId="21">#REF!</definedName>
    <definedName name="現地補助部門費率" localSheetId="22">#REF!</definedName>
    <definedName name="現地補助部門費率" localSheetId="23">#REF!</definedName>
    <definedName name="現地補助部門費率" localSheetId="24">#REF!</definedName>
    <definedName name="現地補助部門費率" localSheetId="25">#REF!</definedName>
    <definedName name="現地補助部門費率" localSheetId="26">#REF!</definedName>
    <definedName name="現地補助部門費率">#REF!</definedName>
    <definedName name="現地利益率" localSheetId="15">#REF!</definedName>
    <definedName name="現地利益率" localSheetId="16">#REF!</definedName>
    <definedName name="現地利益率" localSheetId="17">#REF!</definedName>
    <definedName name="現地利益率" localSheetId="18">#REF!</definedName>
    <definedName name="現地利益率" localSheetId="19">#REF!</definedName>
    <definedName name="現地利益率" localSheetId="20">#REF!</definedName>
    <definedName name="現地利益率" localSheetId="21">#REF!</definedName>
    <definedName name="現地利益率" localSheetId="22">#REF!</definedName>
    <definedName name="現地利益率" localSheetId="23">#REF!</definedName>
    <definedName name="現地利益率" localSheetId="24">#REF!</definedName>
    <definedName name="現地利益率" localSheetId="25">#REF!</definedName>
    <definedName name="現地利益率" localSheetId="26">#REF!</definedName>
    <definedName name="現地利益率">#REF!</definedName>
    <definedName name="更新" localSheetId="15">#REF!</definedName>
    <definedName name="更新" localSheetId="16">#REF!</definedName>
    <definedName name="更新" localSheetId="17">#REF!</definedName>
    <definedName name="更新" localSheetId="18">#REF!</definedName>
    <definedName name="更新" localSheetId="19">#REF!</definedName>
    <definedName name="更新" localSheetId="20">#REF!</definedName>
    <definedName name="更新" localSheetId="21">#REF!</definedName>
    <definedName name="更新" localSheetId="22">#REF!</definedName>
    <definedName name="更新" localSheetId="23">#REF!</definedName>
    <definedName name="更新" localSheetId="24">#REF!</definedName>
    <definedName name="更新" localSheetId="25">#REF!</definedName>
    <definedName name="更新" localSheetId="26">#REF!</definedName>
    <definedName name="更新">#REF!</definedName>
    <definedName name="材料減耗費率">'[27]125円ﾃﾞｰﾀ'!$E$119</definedName>
    <definedName name="材料減耗費率FOB" localSheetId="15">#REF!</definedName>
    <definedName name="材料減耗費率FOB" localSheetId="16">#REF!</definedName>
    <definedName name="材料減耗費率FOB" localSheetId="17">#REF!</definedName>
    <definedName name="材料減耗費率FOB" localSheetId="18">#REF!</definedName>
    <definedName name="材料減耗費率FOB" localSheetId="19">#REF!</definedName>
    <definedName name="材料減耗費率FOB" localSheetId="20">#REF!</definedName>
    <definedName name="材料減耗費率FOB" localSheetId="21">#REF!</definedName>
    <definedName name="材料減耗費率FOB" localSheetId="22">#REF!</definedName>
    <definedName name="材料減耗費率FOB" localSheetId="23">#REF!</definedName>
    <definedName name="材料減耗費率FOB" localSheetId="24">#REF!</definedName>
    <definedName name="材料減耗費率FOB" localSheetId="25">#REF!</definedName>
    <definedName name="材料減耗費率FOB" localSheetId="26">#REF!</definedName>
    <definedName name="材料減耗費率FOB">#REF!</definedName>
    <definedName name="材料総合率" localSheetId="15">#REF!</definedName>
    <definedName name="材料総合率" localSheetId="16">#REF!</definedName>
    <definedName name="材料総合率" localSheetId="17">#REF!</definedName>
    <definedName name="材料総合率" localSheetId="18">#REF!</definedName>
    <definedName name="材料総合率" localSheetId="19">#REF!</definedName>
    <definedName name="材料総合率" localSheetId="20">#REF!</definedName>
    <definedName name="材料総合率" localSheetId="21">#REF!</definedName>
    <definedName name="材料総合率" localSheetId="22">#REF!</definedName>
    <definedName name="材料総合率" localSheetId="23">#REF!</definedName>
    <definedName name="材料総合率" localSheetId="24">#REF!</definedName>
    <definedName name="材料総合率" localSheetId="25">#REF!</definedName>
    <definedName name="材料総合率" localSheetId="26">#REF!</definedName>
    <definedName name="材料総合率">#REF!</definedName>
    <definedName name="材料調達資金金利率" localSheetId="15">#REF!</definedName>
    <definedName name="材料調達資金金利率" localSheetId="16">#REF!</definedName>
    <definedName name="材料調達資金金利率" localSheetId="17">#REF!</definedName>
    <definedName name="材料調達資金金利率" localSheetId="18">#REF!</definedName>
    <definedName name="材料調達資金金利率" localSheetId="19">#REF!</definedName>
    <definedName name="材料調達資金金利率" localSheetId="20">#REF!</definedName>
    <definedName name="材料調達資金金利率" localSheetId="21">#REF!</definedName>
    <definedName name="材料調達資金金利率" localSheetId="22">#REF!</definedName>
    <definedName name="材料調達資金金利率" localSheetId="23">#REF!</definedName>
    <definedName name="材料調達資金金利率" localSheetId="24">#REF!</definedName>
    <definedName name="材料調達資金金利率" localSheetId="25">#REF!</definedName>
    <definedName name="材料調達資金金利率" localSheetId="26">#REF!</definedName>
    <definedName name="材料調達資金金利率">#REF!</definedName>
    <definedName name="社内加工賃率平均元分" localSheetId="15">#REF!</definedName>
    <definedName name="社内加工賃率平均元分" localSheetId="16">#REF!</definedName>
    <definedName name="社内加工賃率平均元分" localSheetId="17">#REF!</definedName>
    <definedName name="社内加工賃率平均元分" localSheetId="18">#REF!</definedName>
    <definedName name="社内加工賃率平均元分" localSheetId="19">#REF!</definedName>
    <definedName name="社内加工賃率平均元分" localSheetId="20">#REF!</definedName>
    <definedName name="社内加工賃率平均元分" localSheetId="21">#REF!</definedName>
    <definedName name="社内加工賃率平均元分" localSheetId="22">#REF!</definedName>
    <definedName name="社内加工賃率平均元分" localSheetId="23">#REF!</definedName>
    <definedName name="社内加工賃率平均元分" localSheetId="24">#REF!</definedName>
    <definedName name="社内加工賃率平均元分" localSheetId="25">#REF!</definedName>
    <definedName name="社内加工賃率平均元分" localSheetId="26">#REF!</definedName>
    <definedName name="社内加工賃率平均元分">#REF!</definedName>
    <definedName name="社内梱包費率" localSheetId="15">#REF!</definedName>
    <definedName name="社内梱包費率" localSheetId="16">#REF!</definedName>
    <definedName name="社内梱包費率" localSheetId="17">#REF!</definedName>
    <definedName name="社内梱包費率" localSheetId="18">#REF!</definedName>
    <definedName name="社内梱包費率" localSheetId="19">#REF!</definedName>
    <definedName name="社内梱包費率" localSheetId="20">#REF!</definedName>
    <definedName name="社内梱包費率" localSheetId="21">#REF!</definedName>
    <definedName name="社内梱包費率" localSheetId="22">#REF!</definedName>
    <definedName name="社内梱包費率" localSheetId="23">#REF!</definedName>
    <definedName name="社内梱包費率" localSheetId="24">#REF!</definedName>
    <definedName name="社内梱包費率" localSheetId="25">#REF!</definedName>
    <definedName name="社内梱包費率" localSheetId="26">#REF!</definedName>
    <definedName name="社内梱包費率">#REF!</definedName>
    <definedName name="終了行" localSheetId="15">[26]書換え条件!#REF!</definedName>
    <definedName name="終了行" localSheetId="16">[26]書換え条件!#REF!</definedName>
    <definedName name="終了行" localSheetId="17">[26]書換え条件!#REF!</definedName>
    <definedName name="終了行" localSheetId="18">[26]書換え条件!#REF!</definedName>
    <definedName name="終了行" localSheetId="19">[26]書換え条件!#REF!</definedName>
    <definedName name="終了行" localSheetId="20">[26]書換え条件!#REF!</definedName>
    <definedName name="終了行" localSheetId="21">[26]書換え条件!#REF!</definedName>
    <definedName name="終了行" localSheetId="22">[26]書換え条件!#REF!</definedName>
    <definedName name="終了行" localSheetId="23">[26]書換え条件!#REF!</definedName>
    <definedName name="終了行" localSheetId="24">[26]書換え条件!#REF!</definedName>
    <definedName name="終了行" localSheetId="25">[26]書換え条件!#REF!</definedName>
    <definedName name="終了行" localSheetId="26">[26]書換え条件!#REF!</definedName>
    <definedName name="終了行">[26]書換え条件!#REF!</definedName>
    <definedName name="所要量1" localSheetId="15">#REF!</definedName>
    <definedName name="所要量1" localSheetId="16">#REF!</definedName>
    <definedName name="所要量1" localSheetId="17">#REF!</definedName>
    <definedName name="所要量1" localSheetId="18">#REF!</definedName>
    <definedName name="所要量1" localSheetId="19">#REF!</definedName>
    <definedName name="所要量1" localSheetId="20">#REF!</definedName>
    <definedName name="所要量1" localSheetId="21">#REF!</definedName>
    <definedName name="所要量1" localSheetId="22">#REF!</definedName>
    <definedName name="所要量1" localSheetId="23">#REF!</definedName>
    <definedName name="所要量1" localSheetId="24">#REF!</definedName>
    <definedName name="所要量1" localSheetId="25">#REF!</definedName>
    <definedName name="所要量1" localSheetId="26">#REF!</definedName>
    <definedName name="所要量1">#REF!</definedName>
    <definedName name="所要量2" localSheetId="15">#REF!</definedName>
    <definedName name="所要量2" localSheetId="16">#REF!</definedName>
    <definedName name="所要量2" localSheetId="17">#REF!</definedName>
    <definedName name="所要量2" localSheetId="18">#REF!</definedName>
    <definedName name="所要量2" localSheetId="19">#REF!</definedName>
    <definedName name="所要量2" localSheetId="20">#REF!</definedName>
    <definedName name="所要量2" localSheetId="21">#REF!</definedName>
    <definedName name="所要量2" localSheetId="22">#REF!</definedName>
    <definedName name="所要量2" localSheetId="23">#REF!</definedName>
    <definedName name="所要量2" localSheetId="24">#REF!</definedName>
    <definedName name="所要量2" localSheetId="25">#REF!</definedName>
    <definedName name="所要量2" localSheetId="26">#REF!</definedName>
    <definedName name="所要量2">#REF!</definedName>
    <definedName name="所要量3" localSheetId="15">#REF!</definedName>
    <definedName name="所要量3" localSheetId="16">#REF!</definedName>
    <definedName name="所要量3" localSheetId="17">#REF!</definedName>
    <definedName name="所要量3" localSheetId="18">#REF!</definedName>
    <definedName name="所要量3" localSheetId="19">#REF!</definedName>
    <definedName name="所要量3" localSheetId="20">#REF!</definedName>
    <definedName name="所要量3" localSheetId="21">#REF!</definedName>
    <definedName name="所要量3" localSheetId="22">#REF!</definedName>
    <definedName name="所要量3" localSheetId="23">#REF!</definedName>
    <definedName name="所要量3" localSheetId="24">#REF!</definedName>
    <definedName name="所要量3" localSheetId="25">#REF!</definedName>
    <definedName name="所要量3" localSheetId="26">#REF!</definedName>
    <definedName name="所要量3">#REF!</definedName>
    <definedName name="所要量4" localSheetId="15">#REF!</definedName>
    <definedName name="所要量4" localSheetId="16">#REF!</definedName>
    <definedName name="所要量4" localSheetId="17">#REF!</definedName>
    <definedName name="所要量4" localSheetId="18">#REF!</definedName>
    <definedName name="所要量4" localSheetId="19">#REF!</definedName>
    <definedName name="所要量4" localSheetId="20">#REF!</definedName>
    <definedName name="所要量4" localSheetId="21">#REF!</definedName>
    <definedName name="所要量4" localSheetId="22">#REF!</definedName>
    <definedName name="所要量4" localSheetId="23">#REF!</definedName>
    <definedName name="所要量4" localSheetId="24">#REF!</definedName>
    <definedName name="所要量4" localSheetId="25">#REF!</definedName>
    <definedName name="所要量4" localSheetId="26">#REF!</definedName>
    <definedName name="所要量4">#REF!</definedName>
    <definedName name="所要量5" localSheetId="15">#REF!</definedName>
    <definedName name="所要量5" localSheetId="16">#REF!</definedName>
    <definedName name="所要量5" localSheetId="17">#REF!</definedName>
    <definedName name="所要量5" localSheetId="18">#REF!</definedName>
    <definedName name="所要量5" localSheetId="19">#REF!</definedName>
    <definedName name="所要量5" localSheetId="20">#REF!</definedName>
    <definedName name="所要量5" localSheetId="21">#REF!</definedName>
    <definedName name="所要量5" localSheetId="22">#REF!</definedName>
    <definedName name="所要量5" localSheetId="23">#REF!</definedName>
    <definedName name="所要量5" localSheetId="24">#REF!</definedName>
    <definedName name="所要量5" localSheetId="25">#REF!</definedName>
    <definedName name="所要量5" localSheetId="26">#REF!</definedName>
    <definedName name="所要量5">#REF!</definedName>
    <definedName name="身上" localSheetId="15">#REF!</definedName>
    <definedName name="身上" localSheetId="16">#REF!</definedName>
    <definedName name="身上" localSheetId="17">#REF!</definedName>
    <definedName name="身上" localSheetId="18">#REF!</definedName>
    <definedName name="身上" localSheetId="19">#REF!</definedName>
    <definedName name="身上" localSheetId="20">#REF!</definedName>
    <definedName name="身上" localSheetId="21">#REF!</definedName>
    <definedName name="身上" localSheetId="22">#REF!</definedName>
    <definedName name="身上" localSheetId="23">#REF!</definedName>
    <definedName name="身上" localSheetId="24">#REF!</definedName>
    <definedName name="身上" localSheetId="25">#REF!</definedName>
    <definedName name="身上" localSheetId="26">#REF!</definedName>
    <definedName name="身上">#REF!</definedName>
    <definedName name="設備投資2011.2.19" hidden="1">"P80"</definedName>
    <definedName name="損耗費" localSheetId="15">#REF!</definedName>
    <definedName name="損耗費" localSheetId="16">#REF!</definedName>
    <definedName name="損耗費" localSheetId="17">#REF!</definedName>
    <definedName name="損耗費" localSheetId="18">#REF!</definedName>
    <definedName name="損耗費" localSheetId="19">#REF!</definedName>
    <definedName name="損耗費" localSheetId="20">#REF!</definedName>
    <definedName name="損耗費" localSheetId="21">#REF!</definedName>
    <definedName name="損耗費" localSheetId="22">#REF!</definedName>
    <definedName name="損耗費" localSheetId="23">#REF!</definedName>
    <definedName name="損耗費" localSheetId="24">#REF!</definedName>
    <definedName name="損耗費" localSheetId="25">#REF!</definedName>
    <definedName name="損耗費" localSheetId="26">#REF!</definedName>
    <definedName name="損耗費">#REF!</definedName>
    <definedName name="他社輸入一般為替ﾚｰﾄ円ﾄﾞﾙ" localSheetId="15">#REF!</definedName>
    <definedName name="他社輸入一般為替ﾚｰﾄ円ﾄﾞﾙ" localSheetId="16">#REF!</definedName>
    <definedName name="他社輸入一般為替ﾚｰﾄ円ﾄﾞﾙ" localSheetId="17">#REF!</definedName>
    <definedName name="他社輸入一般為替ﾚｰﾄ円ﾄﾞﾙ" localSheetId="18">#REF!</definedName>
    <definedName name="他社輸入一般為替ﾚｰﾄ円ﾄﾞﾙ" localSheetId="19">#REF!</definedName>
    <definedName name="他社輸入一般為替ﾚｰﾄ円ﾄﾞﾙ" localSheetId="20">#REF!</definedName>
    <definedName name="他社輸入一般為替ﾚｰﾄ円ﾄﾞﾙ" localSheetId="21">#REF!</definedName>
    <definedName name="他社輸入一般為替ﾚｰﾄ円ﾄﾞﾙ" localSheetId="22">#REF!</definedName>
    <definedName name="他社輸入一般為替ﾚｰﾄ円ﾄﾞﾙ" localSheetId="23">#REF!</definedName>
    <definedName name="他社輸入一般為替ﾚｰﾄ円ﾄﾞﾙ" localSheetId="24">#REF!</definedName>
    <definedName name="他社輸入一般為替ﾚｰﾄ円ﾄﾞﾙ" localSheetId="25">#REF!</definedName>
    <definedName name="他社輸入一般為替ﾚｰﾄ円ﾄﾞﾙ" localSheetId="26">#REF!</definedName>
    <definedName name="他社輸入一般為替ﾚｰﾄ円ﾄﾞﾙ">#REF!</definedName>
    <definedName name="他社輸入材CIF単価ﾄﾞﾙ" localSheetId="15">#REF!</definedName>
    <definedName name="他社輸入材CIF単価ﾄﾞﾙ" localSheetId="16">#REF!</definedName>
    <definedName name="他社輸入材CIF単価ﾄﾞﾙ" localSheetId="17">#REF!</definedName>
    <definedName name="他社輸入材CIF単価ﾄﾞﾙ" localSheetId="18">#REF!</definedName>
    <definedName name="他社輸入材CIF単価ﾄﾞﾙ" localSheetId="19">#REF!</definedName>
    <definedName name="他社輸入材CIF単価ﾄﾞﾙ" localSheetId="20">#REF!</definedName>
    <definedName name="他社輸入材CIF単価ﾄﾞﾙ" localSheetId="21">#REF!</definedName>
    <definedName name="他社輸入材CIF単価ﾄﾞﾙ" localSheetId="22">#REF!</definedName>
    <definedName name="他社輸入材CIF単価ﾄﾞﾙ" localSheetId="23">#REF!</definedName>
    <definedName name="他社輸入材CIF単価ﾄﾞﾙ" localSheetId="24">#REF!</definedName>
    <definedName name="他社輸入材CIF単価ﾄﾞﾙ" localSheetId="25">#REF!</definedName>
    <definedName name="他社輸入材CIF単価ﾄﾞﾙ" localSheetId="26">#REF!</definedName>
    <definedName name="他社輸入材CIF単価ﾄﾞﾙ">#REF!</definedName>
    <definedName name="他社輸入材一般CIF率" localSheetId="15">#REF!</definedName>
    <definedName name="他社輸入材一般CIF率" localSheetId="16">#REF!</definedName>
    <definedName name="他社輸入材一般CIF率" localSheetId="17">#REF!</definedName>
    <definedName name="他社輸入材一般CIF率" localSheetId="18">#REF!</definedName>
    <definedName name="他社輸入材一般CIF率" localSheetId="19">#REF!</definedName>
    <definedName name="他社輸入材一般CIF率" localSheetId="20">#REF!</definedName>
    <definedName name="他社輸入材一般CIF率" localSheetId="21">#REF!</definedName>
    <definedName name="他社輸入材一般CIF率" localSheetId="22">#REF!</definedName>
    <definedName name="他社輸入材一般CIF率" localSheetId="23">#REF!</definedName>
    <definedName name="他社輸入材一般CIF率" localSheetId="24">#REF!</definedName>
    <definedName name="他社輸入材一般CIF率" localSheetId="25">#REF!</definedName>
    <definedName name="他社輸入材一般CIF率" localSheetId="26">#REF!</definedName>
    <definedName name="他社輸入材一般CIF率">#REF!</definedName>
    <definedName name="帳票" localSheetId="15">#REF!</definedName>
    <definedName name="帳票" localSheetId="16">#REF!</definedName>
    <definedName name="帳票" localSheetId="17">#REF!</definedName>
    <definedName name="帳票" localSheetId="18">#REF!</definedName>
    <definedName name="帳票" localSheetId="19">#REF!</definedName>
    <definedName name="帳票" localSheetId="20">#REF!</definedName>
    <definedName name="帳票" localSheetId="21">#REF!</definedName>
    <definedName name="帳票" localSheetId="22">#REF!</definedName>
    <definedName name="帳票" localSheetId="23">#REF!</definedName>
    <definedName name="帳票" localSheetId="24">#REF!</definedName>
    <definedName name="帳票" localSheetId="25">#REF!</definedName>
    <definedName name="帳票" localSheetId="26">#REF!</definedName>
    <definedName name="帳票">#REF!</definedName>
    <definedName name="賃率CLEL組立" localSheetId="15">#REF!</definedName>
    <definedName name="賃率CLEL組立" localSheetId="16">#REF!</definedName>
    <definedName name="賃率CLEL組立" localSheetId="17">#REF!</definedName>
    <definedName name="賃率CLEL組立" localSheetId="18">#REF!</definedName>
    <definedName name="賃率CLEL組立" localSheetId="19">#REF!</definedName>
    <definedName name="賃率CLEL組立" localSheetId="20">#REF!</definedName>
    <definedName name="賃率CLEL組立" localSheetId="21">#REF!</definedName>
    <definedName name="賃率CLEL組立" localSheetId="22">#REF!</definedName>
    <definedName name="賃率CLEL組立" localSheetId="23">#REF!</definedName>
    <definedName name="賃率CLEL組立" localSheetId="24">#REF!</definedName>
    <definedName name="賃率CLEL組立" localSheetId="25">#REF!</definedName>
    <definedName name="賃率CLEL組立" localSheetId="26">#REF!</definedName>
    <definedName name="賃率CLEL組立">#REF!</definedName>
    <definedName name="賃率MKｹｰｽ成形" localSheetId="15">#REF!</definedName>
    <definedName name="賃率MKｹｰｽ成形" localSheetId="16">#REF!</definedName>
    <definedName name="賃率MKｹｰｽ成形" localSheetId="17">#REF!</definedName>
    <definedName name="賃率MKｹｰｽ成形" localSheetId="18">#REF!</definedName>
    <definedName name="賃率MKｹｰｽ成形" localSheetId="19">#REF!</definedName>
    <definedName name="賃率MKｹｰｽ成形" localSheetId="20">#REF!</definedName>
    <definedName name="賃率MKｹｰｽ成形" localSheetId="21">#REF!</definedName>
    <definedName name="賃率MKｹｰｽ成形" localSheetId="22">#REF!</definedName>
    <definedName name="賃率MKｹｰｽ成形" localSheetId="23">#REF!</definedName>
    <definedName name="賃率MKｹｰｽ成形" localSheetId="24">#REF!</definedName>
    <definedName name="賃率MKｹｰｽ成形" localSheetId="25">#REF!</definedName>
    <definedName name="賃率MKｹｰｽ成形" localSheetId="26">#REF!</definedName>
    <definedName name="賃率MKｹｰｽ成形">#REF!</definedName>
    <definedName name="賃率MKｹｰｽ塗装" localSheetId="15">#REF!</definedName>
    <definedName name="賃率MKｹｰｽ塗装" localSheetId="16">#REF!</definedName>
    <definedName name="賃率MKｹｰｽ塗装" localSheetId="17">#REF!</definedName>
    <definedName name="賃率MKｹｰｽ塗装" localSheetId="18">#REF!</definedName>
    <definedName name="賃率MKｹｰｽ塗装" localSheetId="19">#REF!</definedName>
    <definedName name="賃率MKｹｰｽ塗装" localSheetId="20">#REF!</definedName>
    <definedName name="賃率MKｹｰｽ塗装" localSheetId="21">#REF!</definedName>
    <definedName name="賃率MKｹｰｽ塗装" localSheetId="22">#REF!</definedName>
    <definedName name="賃率MKｹｰｽ塗装" localSheetId="23">#REF!</definedName>
    <definedName name="賃率MKｹｰｽ塗装" localSheetId="24">#REF!</definedName>
    <definedName name="賃率MKｹｰｽ塗装" localSheetId="25">#REF!</definedName>
    <definedName name="賃率MKｹｰｽ塗装" localSheetId="26">#REF!</definedName>
    <definedName name="賃率MKｹｰｽ塗装">#REF!</definedName>
    <definedName name="賃率MK組立GH" localSheetId="15">#REF!</definedName>
    <definedName name="賃率MK組立GH" localSheetId="16">#REF!</definedName>
    <definedName name="賃率MK組立GH" localSheetId="17">#REF!</definedName>
    <definedName name="賃率MK組立GH" localSheetId="18">#REF!</definedName>
    <definedName name="賃率MK組立GH" localSheetId="19">#REF!</definedName>
    <definedName name="賃率MK組立GH" localSheetId="20">#REF!</definedName>
    <definedName name="賃率MK組立GH" localSheetId="21">#REF!</definedName>
    <definedName name="賃率MK組立GH" localSheetId="22">#REF!</definedName>
    <definedName name="賃率MK組立GH" localSheetId="23">#REF!</definedName>
    <definedName name="賃率MK組立GH" localSheetId="24">#REF!</definedName>
    <definedName name="賃率MK組立GH" localSheetId="25">#REF!</definedName>
    <definedName name="賃率MK組立GH" localSheetId="26">#REF!</definedName>
    <definedName name="賃率MK組立GH">#REF!</definedName>
    <definedName name="賃率MK部品GH" localSheetId="15">#REF!</definedName>
    <definedName name="賃率MK部品GH" localSheetId="16">#REF!</definedName>
    <definedName name="賃率MK部品GH" localSheetId="17">#REF!</definedName>
    <definedName name="賃率MK部品GH" localSheetId="18">#REF!</definedName>
    <definedName name="賃率MK部品GH" localSheetId="19">#REF!</definedName>
    <definedName name="賃率MK部品GH" localSheetId="20">#REF!</definedName>
    <definedName name="賃率MK部品GH" localSheetId="21">#REF!</definedName>
    <definedName name="賃率MK部品GH" localSheetId="22">#REF!</definedName>
    <definedName name="賃率MK部品GH" localSheetId="23">#REF!</definedName>
    <definedName name="賃率MK部品GH" localSheetId="24">#REF!</definedName>
    <definedName name="賃率MK部品GH" localSheetId="25">#REF!</definedName>
    <definedName name="賃率MK部品GH" localSheetId="26">#REF!</definedName>
    <definedName name="賃率MK部品GH">#REF!</definedName>
    <definedName name="賃率ｼｰﾄSMT" localSheetId="15">#REF!</definedName>
    <definedName name="賃率ｼｰﾄSMT" localSheetId="16">#REF!</definedName>
    <definedName name="賃率ｼｰﾄSMT" localSheetId="17">#REF!</definedName>
    <definedName name="賃率ｼｰﾄSMT" localSheetId="18">#REF!</definedName>
    <definedName name="賃率ｼｰﾄSMT" localSheetId="19">#REF!</definedName>
    <definedName name="賃率ｼｰﾄSMT" localSheetId="20">#REF!</definedName>
    <definedName name="賃率ｼｰﾄSMT" localSheetId="21">#REF!</definedName>
    <definedName name="賃率ｼｰﾄSMT" localSheetId="22">#REF!</definedName>
    <definedName name="賃率ｼｰﾄSMT" localSheetId="23">#REF!</definedName>
    <definedName name="賃率ｼｰﾄSMT" localSheetId="24">#REF!</definedName>
    <definedName name="賃率ｼｰﾄSMT" localSheetId="25">#REF!</definedName>
    <definedName name="賃率ｼｰﾄSMT" localSheetId="26">#REF!</definedName>
    <definedName name="賃率ｼｰﾄSMT">#REF!</definedName>
    <definedName name="賃率ｼｰﾄ自挿" localSheetId="15">#REF!</definedName>
    <definedName name="賃率ｼｰﾄ自挿" localSheetId="16">#REF!</definedName>
    <definedName name="賃率ｼｰﾄ自挿" localSheetId="17">#REF!</definedName>
    <definedName name="賃率ｼｰﾄ自挿" localSheetId="18">#REF!</definedName>
    <definedName name="賃率ｼｰﾄ自挿" localSheetId="19">#REF!</definedName>
    <definedName name="賃率ｼｰﾄ自挿" localSheetId="20">#REF!</definedName>
    <definedName name="賃率ｼｰﾄ自挿" localSheetId="21">#REF!</definedName>
    <definedName name="賃率ｼｰﾄ自挿" localSheetId="22">#REF!</definedName>
    <definedName name="賃率ｼｰﾄ自挿" localSheetId="23">#REF!</definedName>
    <definedName name="賃率ｼｰﾄ自挿" localSheetId="24">#REF!</definedName>
    <definedName name="賃率ｼｰﾄ自挿" localSheetId="25">#REF!</definedName>
    <definedName name="賃率ｼｰﾄ自挿" localSheetId="26">#REF!</definedName>
    <definedName name="賃率ｼｰﾄ自挿">#REF!</definedName>
    <definedName name="賃率ｼｰﾄ手挿" localSheetId="15">#REF!</definedName>
    <definedName name="賃率ｼｰﾄ手挿" localSheetId="16">#REF!</definedName>
    <definedName name="賃率ｼｰﾄ手挿" localSheetId="17">#REF!</definedName>
    <definedName name="賃率ｼｰﾄ手挿" localSheetId="18">#REF!</definedName>
    <definedName name="賃率ｼｰﾄ手挿" localSheetId="19">#REF!</definedName>
    <definedName name="賃率ｼｰﾄ手挿" localSheetId="20">#REF!</definedName>
    <definedName name="賃率ｼｰﾄ手挿" localSheetId="21">#REF!</definedName>
    <definedName name="賃率ｼｰﾄ手挿" localSheetId="22">#REF!</definedName>
    <definedName name="賃率ｼｰﾄ手挿" localSheetId="23">#REF!</definedName>
    <definedName name="賃率ｼｰﾄ手挿" localSheetId="24">#REF!</definedName>
    <definedName name="賃率ｼｰﾄ手挿" localSheetId="25">#REF!</definedName>
    <definedName name="賃率ｼｰﾄ手挿" localSheetId="26">#REF!</definedName>
    <definedName name="賃率ｼｰﾄ手挿">#REF!</definedName>
    <definedName name="賃率木工機械" localSheetId="15">#REF!</definedName>
    <definedName name="賃率木工機械" localSheetId="16">#REF!</definedName>
    <definedName name="賃率木工機械" localSheetId="17">#REF!</definedName>
    <definedName name="賃率木工機械" localSheetId="18">#REF!</definedName>
    <definedName name="賃率木工機械" localSheetId="19">#REF!</definedName>
    <definedName name="賃率木工機械" localSheetId="20">#REF!</definedName>
    <definedName name="賃率木工機械" localSheetId="21">#REF!</definedName>
    <definedName name="賃率木工機械" localSheetId="22">#REF!</definedName>
    <definedName name="賃率木工機械" localSheetId="23">#REF!</definedName>
    <definedName name="賃率木工機械" localSheetId="24">#REF!</definedName>
    <definedName name="賃率木工機械" localSheetId="25">#REF!</definedName>
    <definedName name="賃率木工機械" localSheetId="26">#REF!</definedName>
    <definedName name="賃率木工機械">#REF!</definedName>
    <definedName name="賃率木工組立" localSheetId="15">#REF!</definedName>
    <definedName name="賃率木工組立" localSheetId="16">#REF!</definedName>
    <definedName name="賃率木工組立" localSheetId="17">#REF!</definedName>
    <definedName name="賃率木工組立" localSheetId="18">#REF!</definedName>
    <definedName name="賃率木工組立" localSheetId="19">#REF!</definedName>
    <definedName name="賃率木工組立" localSheetId="20">#REF!</definedName>
    <definedName name="賃率木工組立" localSheetId="21">#REF!</definedName>
    <definedName name="賃率木工組立" localSheetId="22">#REF!</definedName>
    <definedName name="賃率木工組立" localSheetId="23">#REF!</definedName>
    <definedName name="賃率木工組立" localSheetId="24">#REF!</definedName>
    <definedName name="賃率木工組立" localSheetId="25">#REF!</definedName>
    <definedName name="賃率木工組立" localSheetId="26">#REF!</definedName>
    <definedName name="賃率木工組立">#REF!</definedName>
    <definedName name="日本支給材CIF単価ﾄﾞﾙ" localSheetId="15">#REF!</definedName>
    <definedName name="日本支給材CIF単価ﾄﾞﾙ" localSheetId="16">#REF!</definedName>
    <definedName name="日本支給材CIF単価ﾄﾞﾙ" localSheetId="17">#REF!</definedName>
    <definedName name="日本支給材CIF単価ﾄﾞﾙ" localSheetId="18">#REF!</definedName>
    <definedName name="日本支給材CIF単価ﾄﾞﾙ" localSheetId="19">#REF!</definedName>
    <definedName name="日本支給材CIF単価ﾄﾞﾙ" localSheetId="20">#REF!</definedName>
    <definedName name="日本支給材CIF単価ﾄﾞﾙ" localSheetId="21">#REF!</definedName>
    <definedName name="日本支給材CIF単価ﾄﾞﾙ" localSheetId="22">#REF!</definedName>
    <definedName name="日本支給材CIF単価ﾄﾞﾙ" localSheetId="23">#REF!</definedName>
    <definedName name="日本支給材CIF単価ﾄﾞﾙ" localSheetId="24">#REF!</definedName>
    <definedName name="日本支給材CIF単価ﾄﾞﾙ" localSheetId="25">#REF!</definedName>
    <definedName name="日本支給材CIF単価ﾄﾞﾙ" localSheetId="26">#REF!</definedName>
    <definedName name="日本支給材CIF単価ﾄﾞﾙ">#REF!</definedName>
    <definedName name="日本支給材KDCIF率" localSheetId="15">#REF!</definedName>
    <definedName name="日本支給材KDCIF率" localSheetId="16">#REF!</definedName>
    <definedName name="日本支給材KDCIF率" localSheetId="17">#REF!</definedName>
    <definedName name="日本支給材KDCIF率" localSheetId="18">#REF!</definedName>
    <definedName name="日本支給材KDCIF率" localSheetId="19">#REF!</definedName>
    <definedName name="日本支給材KDCIF率" localSheetId="20">#REF!</definedName>
    <definedName name="日本支給材KDCIF率" localSheetId="21">#REF!</definedName>
    <definedName name="日本支給材KDCIF率" localSheetId="22">#REF!</definedName>
    <definedName name="日本支給材KDCIF率" localSheetId="23">#REF!</definedName>
    <definedName name="日本支給材KDCIF率" localSheetId="24">#REF!</definedName>
    <definedName name="日本支給材KDCIF率" localSheetId="25">#REF!</definedName>
    <definedName name="日本支給材KDCIF率" localSheetId="26">#REF!</definedName>
    <definedName name="日本支給材KDCIF率">#REF!</definedName>
    <definedName name="日本支給材KD為替円ﾄﾞﾙ" localSheetId="15">#REF!</definedName>
    <definedName name="日本支給材KD為替円ﾄﾞﾙ" localSheetId="16">#REF!</definedName>
    <definedName name="日本支給材KD為替円ﾄﾞﾙ" localSheetId="17">#REF!</definedName>
    <definedName name="日本支給材KD為替円ﾄﾞﾙ" localSheetId="18">#REF!</definedName>
    <definedName name="日本支給材KD為替円ﾄﾞﾙ" localSheetId="19">#REF!</definedName>
    <definedName name="日本支給材KD為替円ﾄﾞﾙ" localSheetId="20">#REF!</definedName>
    <definedName name="日本支給材KD為替円ﾄﾞﾙ" localSheetId="21">#REF!</definedName>
    <definedName name="日本支給材KD為替円ﾄﾞﾙ" localSheetId="22">#REF!</definedName>
    <definedName name="日本支給材KD為替円ﾄﾞﾙ" localSheetId="23">#REF!</definedName>
    <definedName name="日本支給材KD為替円ﾄﾞﾙ" localSheetId="24">#REF!</definedName>
    <definedName name="日本支給材KD為替円ﾄﾞﾙ" localSheetId="25">#REF!</definedName>
    <definedName name="日本支給材KD為替円ﾄﾞﾙ" localSheetId="26">#REF!</definedName>
    <definedName name="日本支給材KD為替円ﾄﾞﾙ">#REF!</definedName>
    <definedName name="日本支給材為替ﾚﾄ円ﾄﾞﾙ" localSheetId="15">#REF!</definedName>
    <definedName name="日本支給材為替ﾚﾄ円ﾄﾞﾙ" localSheetId="16">#REF!</definedName>
    <definedName name="日本支給材為替ﾚﾄ円ﾄﾞﾙ" localSheetId="17">#REF!</definedName>
    <definedName name="日本支給材為替ﾚﾄ円ﾄﾞﾙ" localSheetId="18">#REF!</definedName>
    <definedName name="日本支給材為替ﾚﾄ円ﾄﾞﾙ" localSheetId="19">#REF!</definedName>
    <definedName name="日本支給材為替ﾚﾄ円ﾄﾞﾙ" localSheetId="20">#REF!</definedName>
    <definedName name="日本支給材為替ﾚﾄ円ﾄﾞﾙ" localSheetId="21">#REF!</definedName>
    <definedName name="日本支給材為替ﾚﾄ円ﾄﾞﾙ" localSheetId="22">#REF!</definedName>
    <definedName name="日本支給材為替ﾚﾄ円ﾄﾞﾙ" localSheetId="23">#REF!</definedName>
    <definedName name="日本支給材為替ﾚﾄ円ﾄﾞﾙ" localSheetId="24">#REF!</definedName>
    <definedName name="日本支給材為替ﾚﾄ円ﾄﾞﾙ" localSheetId="25">#REF!</definedName>
    <definedName name="日本支給材為替ﾚﾄ円ﾄﾞﾙ" localSheetId="26">#REF!</definedName>
    <definedName name="日本支給材為替ﾚﾄ円ﾄﾞﾙ">#REF!</definedName>
    <definedName name="日本支給材確定単価円" localSheetId="15">#REF!</definedName>
    <definedName name="日本支給材確定単価円" localSheetId="16">#REF!</definedName>
    <definedName name="日本支給材確定単価円" localSheetId="17">#REF!</definedName>
    <definedName name="日本支給材確定単価円" localSheetId="18">#REF!</definedName>
    <definedName name="日本支給材確定単価円" localSheetId="19">#REF!</definedName>
    <definedName name="日本支給材確定単価円" localSheetId="20">#REF!</definedName>
    <definedName name="日本支給材確定単価円" localSheetId="21">#REF!</definedName>
    <definedName name="日本支給材確定単価円" localSheetId="22">#REF!</definedName>
    <definedName name="日本支給材確定単価円" localSheetId="23">#REF!</definedName>
    <definedName name="日本支給材確定単価円" localSheetId="24">#REF!</definedName>
    <definedName name="日本支給材確定単価円" localSheetId="25">#REF!</definedName>
    <definedName name="日本支給材確定単価円" localSheetId="26">#REF!</definedName>
    <definedName name="日本支給材確定単価円">#REF!</definedName>
    <definedName name="日本支給材実勢単価計円" localSheetId="15">#REF!</definedName>
    <definedName name="日本支給材実勢単価計円" localSheetId="16">#REF!</definedName>
    <definedName name="日本支給材実勢単価計円" localSheetId="17">#REF!</definedName>
    <definedName name="日本支給材実勢単価計円" localSheetId="18">#REF!</definedName>
    <definedName name="日本支給材実勢単価計円" localSheetId="19">#REF!</definedName>
    <definedName name="日本支給材実勢単価計円" localSheetId="20">#REF!</definedName>
    <definedName name="日本支給材実勢単価計円" localSheetId="21">#REF!</definedName>
    <definedName name="日本支給材実勢単価計円" localSheetId="22">#REF!</definedName>
    <definedName name="日本支給材実勢単価計円" localSheetId="23">#REF!</definedName>
    <definedName name="日本支給材実勢単価計円" localSheetId="24">#REF!</definedName>
    <definedName name="日本支給材実勢単価計円" localSheetId="25">#REF!</definedName>
    <definedName name="日本支給材実勢単価計円" localSheetId="26">#REF!</definedName>
    <definedName name="日本支給材実勢単価計円">#REF!</definedName>
    <definedName name="能率CLEL組立て" localSheetId="15">#REF!</definedName>
    <definedName name="能率CLEL組立て" localSheetId="16">#REF!</definedName>
    <definedName name="能率CLEL組立て" localSheetId="17">#REF!</definedName>
    <definedName name="能率CLEL組立て" localSheetId="18">#REF!</definedName>
    <definedName name="能率CLEL組立て" localSheetId="19">#REF!</definedName>
    <definedName name="能率CLEL組立て" localSheetId="20">#REF!</definedName>
    <definedName name="能率CLEL組立て" localSheetId="21">#REF!</definedName>
    <definedName name="能率CLEL組立て" localSheetId="22">#REF!</definedName>
    <definedName name="能率CLEL組立て" localSheetId="23">#REF!</definedName>
    <definedName name="能率CLEL組立て" localSheetId="24">#REF!</definedName>
    <definedName name="能率CLEL組立て" localSheetId="25">#REF!</definedName>
    <definedName name="能率CLEL組立て" localSheetId="26">#REF!</definedName>
    <definedName name="能率CLEL組立て">#REF!</definedName>
    <definedName name="能率MK組立GH" localSheetId="15">#REF!</definedName>
    <definedName name="能率MK組立GH" localSheetId="16">#REF!</definedName>
    <definedName name="能率MK組立GH" localSheetId="17">#REF!</definedName>
    <definedName name="能率MK組立GH" localSheetId="18">#REF!</definedName>
    <definedName name="能率MK組立GH" localSheetId="19">#REF!</definedName>
    <definedName name="能率MK組立GH" localSheetId="20">#REF!</definedName>
    <definedName name="能率MK組立GH" localSheetId="21">#REF!</definedName>
    <definedName name="能率MK組立GH" localSheetId="22">#REF!</definedName>
    <definedName name="能率MK組立GH" localSheetId="23">#REF!</definedName>
    <definedName name="能率MK組立GH" localSheetId="24">#REF!</definedName>
    <definedName name="能率MK組立GH" localSheetId="25">#REF!</definedName>
    <definedName name="能率MK組立GH" localSheetId="26">#REF!</definedName>
    <definedName name="能率MK組立GH">#REF!</definedName>
    <definedName name="能率MK部品GH" localSheetId="15">#REF!</definedName>
    <definedName name="能率MK部品GH" localSheetId="16">#REF!</definedName>
    <definedName name="能率MK部品GH" localSheetId="17">#REF!</definedName>
    <definedName name="能率MK部品GH" localSheetId="18">#REF!</definedName>
    <definedName name="能率MK部品GH" localSheetId="19">#REF!</definedName>
    <definedName name="能率MK部品GH" localSheetId="20">#REF!</definedName>
    <definedName name="能率MK部品GH" localSheetId="21">#REF!</definedName>
    <definedName name="能率MK部品GH" localSheetId="22">#REF!</definedName>
    <definedName name="能率MK部品GH" localSheetId="23">#REF!</definedName>
    <definedName name="能率MK部品GH" localSheetId="24">#REF!</definedName>
    <definedName name="能率MK部品GH" localSheetId="25">#REF!</definedName>
    <definedName name="能率MK部品GH" localSheetId="26">#REF!</definedName>
    <definedName name="能率MK部品GH">#REF!</definedName>
    <definedName name="能率ｹｰｽ成形" localSheetId="15">#REF!</definedName>
    <definedName name="能率ｹｰｽ成形" localSheetId="16">#REF!</definedName>
    <definedName name="能率ｹｰｽ成形" localSheetId="17">#REF!</definedName>
    <definedName name="能率ｹｰｽ成形" localSheetId="18">#REF!</definedName>
    <definedName name="能率ｹｰｽ成形" localSheetId="19">#REF!</definedName>
    <definedName name="能率ｹｰｽ成形" localSheetId="20">#REF!</definedName>
    <definedName name="能率ｹｰｽ成形" localSheetId="21">#REF!</definedName>
    <definedName name="能率ｹｰｽ成形" localSheetId="22">#REF!</definedName>
    <definedName name="能率ｹｰｽ成形" localSheetId="23">#REF!</definedName>
    <definedName name="能率ｹｰｽ成形" localSheetId="24">#REF!</definedName>
    <definedName name="能率ｹｰｽ成形" localSheetId="25">#REF!</definedName>
    <definedName name="能率ｹｰｽ成形" localSheetId="26">#REF!</definedName>
    <definedName name="能率ｹｰｽ成形">#REF!</definedName>
    <definedName name="能率ｹｰｽ塗装" localSheetId="15">#REF!</definedName>
    <definedName name="能率ｹｰｽ塗装" localSheetId="16">#REF!</definedName>
    <definedName name="能率ｹｰｽ塗装" localSheetId="17">#REF!</definedName>
    <definedName name="能率ｹｰｽ塗装" localSheetId="18">#REF!</definedName>
    <definedName name="能率ｹｰｽ塗装" localSheetId="19">#REF!</definedName>
    <definedName name="能率ｹｰｽ塗装" localSheetId="20">#REF!</definedName>
    <definedName name="能率ｹｰｽ塗装" localSheetId="21">#REF!</definedName>
    <definedName name="能率ｹｰｽ塗装" localSheetId="22">#REF!</definedName>
    <definedName name="能率ｹｰｽ塗装" localSheetId="23">#REF!</definedName>
    <definedName name="能率ｹｰｽ塗装" localSheetId="24">#REF!</definedName>
    <definedName name="能率ｹｰｽ塗装" localSheetId="25">#REF!</definedName>
    <definedName name="能率ｹｰｽ塗装" localSheetId="26">#REF!</definedName>
    <definedName name="能率ｹｰｽ塗装">#REF!</definedName>
    <definedName name="能率ｼｰﾄSMT" localSheetId="15">#REF!</definedName>
    <definedName name="能率ｼｰﾄSMT" localSheetId="16">#REF!</definedName>
    <definedName name="能率ｼｰﾄSMT" localSheetId="17">#REF!</definedName>
    <definedName name="能率ｼｰﾄSMT" localSheetId="18">#REF!</definedName>
    <definedName name="能率ｼｰﾄSMT" localSheetId="19">#REF!</definedName>
    <definedName name="能率ｼｰﾄSMT" localSheetId="20">#REF!</definedName>
    <definedName name="能率ｼｰﾄSMT" localSheetId="21">#REF!</definedName>
    <definedName name="能率ｼｰﾄSMT" localSheetId="22">#REF!</definedName>
    <definedName name="能率ｼｰﾄSMT" localSheetId="23">#REF!</definedName>
    <definedName name="能率ｼｰﾄSMT" localSheetId="24">#REF!</definedName>
    <definedName name="能率ｼｰﾄSMT" localSheetId="25">#REF!</definedName>
    <definedName name="能率ｼｰﾄSMT" localSheetId="26">#REF!</definedName>
    <definedName name="能率ｼｰﾄSMT">#REF!</definedName>
    <definedName name="能率ｼｰﾄ自挿" localSheetId="15">#REF!</definedName>
    <definedName name="能率ｼｰﾄ自挿" localSheetId="16">#REF!</definedName>
    <definedName name="能率ｼｰﾄ自挿" localSheetId="17">#REF!</definedName>
    <definedName name="能率ｼｰﾄ自挿" localSheetId="18">#REF!</definedName>
    <definedName name="能率ｼｰﾄ自挿" localSheetId="19">#REF!</definedName>
    <definedName name="能率ｼｰﾄ自挿" localSheetId="20">#REF!</definedName>
    <definedName name="能率ｼｰﾄ自挿" localSheetId="21">#REF!</definedName>
    <definedName name="能率ｼｰﾄ自挿" localSheetId="22">#REF!</definedName>
    <definedName name="能率ｼｰﾄ自挿" localSheetId="23">#REF!</definedName>
    <definedName name="能率ｼｰﾄ自挿" localSheetId="24">#REF!</definedName>
    <definedName name="能率ｼｰﾄ自挿" localSheetId="25">#REF!</definedName>
    <definedName name="能率ｼｰﾄ自挿" localSheetId="26">#REF!</definedName>
    <definedName name="能率ｼｰﾄ自挿">#REF!</definedName>
    <definedName name="能率ｼｰﾄ手挿" localSheetId="15">#REF!</definedName>
    <definedName name="能率ｼｰﾄ手挿" localSheetId="16">#REF!</definedName>
    <definedName name="能率ｼｰﾄ手挿" localSheetId="17">#REF!</definedName>
    <definedName name="能率ｼｰﾄ手挿" localSheetId="18">#REF!</definedName>
    <definedName name="能率ｼｰﾄ手挿" localSheetId="19">#REF!</definedName>
    <definedName name="能率ｼｰﾄ手挿" localSheetId="20">#REF!</definedName>
    <definedName name="能率ｼｰﾄ手挿" localSheetId="21">#REF!</definedName>
    <definedName name="能率ｼｰﾄ手挿" localSheetId="22">#REF!</definedName>
    <definedName name="能率ｼｰﾄ手挿" localSheetId="23">#REF!</definedName>
    <definedName name="能率ｼｰﾄ手挿" localSheetId="24">#REF!</definedName>
    <definedName name="能率ｼｰﾄ手挿" localSheetId="25">#REF!</definedName>
    <definedName name="能率ｼｰﾄ手挿" localSheetId="26">#REF!</definedName>
    <definedName name="能率ｼｰﾄ手挿">#REF!</definedName>
    <definedName name="能率木工機械" localSheetId="15">#REF!</definedName>
    <definedName name="能率木工機械" localSheetId="16">#REF!</definedName>
    <definedName name="能率木工機械" localSheetId="17">#REF!</definedName>
    <definedName name="能率木工機械" localSheetId="18">#REF!</definedName>
    <definedName name="能率木工機械" localSheetId="19">#REF!</definedName>
    <definedName name="能率木工機械" localSheetId="20">#REF!</definedName>
    <definedName name="能率木工機械" localSheetId="21">#REF!</definedName>
    <definedName name="能率木工機械" localSheetId="22">#REF!</definedName>
    <definedName name="能率木工機械" localSheetId="23">#REF!</definedName>
    <definedName name="能率木工機械" localSheetId="24">#REF!</definedName>
    <definedName name="能率木工機械" localSheetId="25">#REF!</definedName>
    <definedName name="能率木工機械" localSheetId="26">#REF!</definedName>
    <definedName name="能率木工機械">#REF!</definedName>
    <definedName name="能率木工組立" localSheetId="15">#REF!</definedName>
    <definedName name="能率木工組立" localSheetId="16">#REF!</definedName>
    <definedName name="能率木工組立" localSheetId="17">#REF!</definedName>
    <definedName name="能率木工組立" localSheetId="18">#REF!</definedName>
    <definedName name="能率木工組立" localSheetId="19">#REF!</definedName>
    <definedName name="能率木工組立" localSheetId="20">#REF!</definedName>
    <definedName name="能率木工組立" localSheetId="21">#REF!</definedName>
    <definedName name="能率木工組立" localSheetId="22">#REF!</definedName>
    <definedName name="能率木工組立" localSheetId="23">#REF!</definedName>
    <definedName name="能率木工組立" localSheetId="24">#REF!</definedName>
    <definedName name="能率木工組立" localSheetId="25">#REF!</definedName>
    <definedName name="能率木工組立" localSheetId="26">#REF!</definedName>
    <definedName name="能率木工組立">#REF!</definedName>
    <definedName name="保険料率" localSheetId="15">#REF!</definedName>
    <definedName name="保険料率" localSheetId="16">#REF!</definedName>
    <definedName name="保険料率" localSheetId="17">#REF!</definedName>
    <definedName name="保険料率" localSheetId="18">#REF!</definedName>
    <definedName name="保険料率" localSheetId="19">#REF!</definedName>
    <definedName name="保険料率" localSheetId="20">#REF!</definedName>
    <definedName name="保険料率" localSheetId="21">#REF!</definedName>
    <definedName name="保険料率" localSheetId="22">#REF!</definedName>
    <definedName name="保険料率" localSheetId="23">#REF!</definedName>
    <definedName name="保険料率" localSheetId="24">#REF!</definedName>
    <definedName name="保険料率" localSheetId="25">#REF!</definedName>
    <definedName name="保険料率" localSheetId="26">#REF!</definedName>
    <definedName name="保険料率">#REF!</definedName>
    <definedName name="本社管理費率" localSheetId="15">#REF!</definedName>
    <definedName name="本社管理費率" localSheetId="16">#REF!</definedName>
    <definedName name="本社管理費率" localSheetId="17">#REF!</definedName>
    <definedName name="本社管理費率" localSheetId="18">#REF!</definedName>
    <definedName name="本社管理費率" localSheetId="19">#REF!</definedName>
    <definedName name="本社管理費率" localSheetId="20">#REF!</definedName>
    <definedName name="本社管理費率" localSheetId="21">#REF!</definedName>
    <definedName name="本社管理費率" localSheetId="22">#REF!</definedName>
    <definedName name="本社管理費率" localSheetId="23">#REF!</definedName>
    <definedName name="本社管理費率" localSheetId="24">#REF!</definedName>
    <definedName name="本社管理費率" localSheetId="25">#REF!</definedName>
    <definedName name="本社管理費率" localSheetId="26">#REF!</definedName>
    <definedName name="本社管理費率">#REF!</definedName>
    <definedName name="本社生産共通費率" localSheetId="15">#REF!</definedName>
    <definedName name="本社生産共通費率" localSheetId="16">#REF!</definedName>
    <definedName name="本社生産共通費率" localSheetId="17">#REF!</definedName>
    <definedName name="本社生産共通費率" localSheetId="18">#REF!</definedName>
    <definedName name="本社生産共通費率" localSheetId="19">#REF!</definedName>
    <definedName name="本社生産共通費率" localSheetId="20">#REF!</definedName>
    <definedName name="本社生産共通費率" localSheetId="21">#REF!</definedName>
    <definedName name="本社生産共通費率" localSheetId="22">#REF!</definedName>
    <definedName name="本社生産共通費率" localSheetId="23">#REF!</definedName>
    <definedName name="本社生産共通費率" localSheetId="24">#REF!</definedName>
    <definedName name="本社生産共通費率" localSheetId="25">#REF!</definedName>
    <definedName name="本社生産共通費率" localSheetId="26">#REF!</definedName>
    <definedName name="本社生産共通費率">#REF!</definedName>
    <definedName name="本社補助部門費率" localSheetId="15">#REF!</definedName>
    <definedName name="本社補助部門費率" localSheetId="16">#REF!</definedName>
    <definedName name="本社補助部門費率" localSheetId="17">#REF!</definedName>
    <definedName name="本社補助部門費率" localSheetId="18">#REF!</definedName>
    <definedName name="本社補助部門費率" localSheetId="19">#REF!</definedName>
    <definedName name="本社補助部門費率" localSheetId="20">#REF!</definedName>
    <definedName name="本社補助部門費率" localSheetId="21">#REF!</definedName>
    <definedName name="本社補助部門費率" localSheetId="22">#REF!</definedName>
    <definedName name="本社補助部門費率" localSheetId="23">#REF!</definedName>
    <definedName name="本社補助部門費率" localSheetId="24">#REF!</definedName>
    <definedName name="本社補助部門費率" localSheetId="25">#REF!</definedName>
    <definedName name="本社補助部門費率" localSheetId="26">#REF!</definedName>
    <definedName name="本社補助部門費率">#REF!</definedName>
    <definedName name="輸送．輸出諸掛率" localSheetId="15">#REF!</definedName>
    <definedName name="輸送．輸出諸掛率" localSheetId="16">#REF!</definedName>
    <definedName name="輸送．輸出諸掛率" localSheetId="17">#REF!</definedName>
    <definedName name="輸送．輸出諸掛率" localSheetId="18">#REF!</definedName>
    <definedName name="輸送．輸出諸掛率" localSheetId="19">#REF!</definedName>
    <definedName name="輸送．輸出諸掛率" localSheetId="20">#REF!</definedName>
    <definedName name="輸送．輸出諸掛率" localSheetId="21">#REF!</definedName>
    <definedName name="輸送．輸出諸掛率" localSheetId="22">#REF!</definedName>
    <definedName name="輸送．輸出諸掛率" localSheetId="23">#REF!</definedName>
    <definedName name="輸送．輸出諸掛率" localSheetId="24">#REF!</definedName>
    <definedName name="輸送．輸出諸掛率" localSheetId="25">#REF!</definedName>
    <definedName name="輸送．輸出諸掛率" localSheetId="26">#REF!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9571" l="1"/>
  <c r="V19" i="9571"/>
  <c r="T19" i="9571"/>
  <c r="Q19" i="9571"/>
  <c r="N19" i="9571"/>
  <c r="M19" i="9571"/>
  <c r="L19" i="9571"/>
  <c r="L29" i="9571" s="1"/>
  <c r="J19" i="9571"/>
  <c r="I19" i="9571"/>
  <c r="G19" i="9571"/>
  <c r="H19" i="9571" s="1"/>
  <c r="C19" i="9571"/>
  <c r="U29" i="9571"/>
  <c r="T29" i="9571"/>
  <c r="S29" i="9571"/>
  <c r="R29" i="9571"/>
  <c r="P29" i="9571"/>
  <c r="O29" i="9571"/>
  <c r="D29" i="9571"/>
  <c r="W28" i="9571"/>
  <c r="V28" i="9571"/>
  <c r="T28" i="9571"/>
  <c r="Q28" i="9571"/>
  <c r="N28" i="9571"/>
  <c r="M28" i="9571"/>
  <c r="L28" i="9571"/>
  <c r="J28" i="9571"/>
  <c r="I28" i="9571"/>
  <c r="H28" i="9571"/>
  <c r="G28" i="9571"/>
  <c r="C28" i="9571"/>
  <c r="W27" i="9571"/>
  <c r="V27" i="9571"/>
  <c r="T27" i="9571"/>
  <c r="Q27" i="9571"/>
  <c r="N27" i="9571"/>
  <c r="M27" i="9571"/>
  <c r="L27" i="9571"/>
  <c r="J27" i="9571"/>
  <c r="I27" i="9571"/>
  <c r="H27" i="9571"/>
  <c r="G27" i="9571"/>
  <c r="C27" i="9571"/>
  <c r="W26" i="9571"/>
  <c r="V26" i="9571"/>
  <c r="T26" i="9571"/>
  <c r="Q26" i="9571"/>
  <c r="N26" i="9571"/>
  <c r="M26" i="9571"/>
  <c r="L26" i="9571"/>
  <c r="J26" i="9571"/>
  <c r="I26" i="9571"/>
  <c r="H26" i="9571"/>
  <c r="G26" i="9571"/>
  <c r="C26" i="9571"/>
  <c r="W25" i="9571"/>
  <c r="V25" i="9571"/>
  <c r="T25" i="9571"/>
  <c r="Q25" i="9571"/>
  <c r="N25" i="9571"/>
  <c r="M25" i="9571"/>
  <c r="L25" i="9571"/>
  <c r="J25" i="9571"/>
  <c r="I25" i="9571"/>
  <c r="G25" i="9571"/>
  <c r="H25" i="9571" s="1"/>
  <c r="C25" i="9571"/>
  <c r="W24" i="9571"/>
  <c r="V24" i="9571"/>
  <c r="T24" i="9571"/>
  <c r="Q24" i="9571"/>
  <c r="N24" i="9571"/>
  <c r="M24" i="9571"/>
  <c r="L24" i="9571"/>
  <c r="J24" i="9571"/>
  <c r="I24" i="9571"/>
  <c r="G24" i="9571"/>
  <c r="H24" i="9571" s="1"/>
  <c r="C24" i="9571"/>
  <c r="W23" i="9571"/>
  <c r="V23" i="9571"/>
  <c r="T23" i="9571"/>
  <c r="Q23" i="9571"/>
  <c r="N23" i="9571"/>
  <c r="M23" i="9571"/>
  <c r="L23" i="9571"/>
  <c r="J23" i="9571"/>
  <c r="I23" i="9571"/>
  <c r="G23" i="9571"/>
  <c r="H23" i="9571" s="1"/>
  <c r="C23" i="9571"/>
  <c r="W22" i="9571"/>
  <c r="V22" i="9571"/>
  <c r="T22" i="9571"/>
  <c r="Q22" i="9571"/>
  <c r="N22" i="9571"/>
  <c r="M22" i="9571"/>
  <c r="L22" i="9571"/>
  <c r="J22" i="9571"/>
  <c r="I22" i="9571"/>
  <c r="G22" i="9571"/>
  <c r="H22" i="9571" s="1"/>
  <c r="C22" i="9571"/>
  <c r="W21" i="9571"/>
  <c r="V21" i="9571"/>
  <c r="T21" i="9571"/>
  <c r="Q21" i="9571"/>
  <c r="N21" i="9571"/>
  <c r="M21" i="9571"/>
  <c r="L21" i="9571"/>
  <c r="J21" i="9571"/>
  <c r="I21" i="9571"/>
  <c r="H21" i="9571"/>
  <c r="G21" i="9571"/>
  <c r="C21" i="9571"/>
  <c r="W20" i="9571"/>
  <c r="V20" i="9571"/>
  <c r="T20" i="9571"/>
  <c r="Q20" i="9571"/>
  <c r="N20" i="9571"/>
  <c r="M20" i="9571"/>
  <c r="L20" i="9571"/>
  <c r="J20" i="9571"/>
  <c r="I20" i="9571"/>
  <c r="G20" i="9571"/>
  <c r="H20" i="9571" s="1"/>
  <c r="C20" i="9571"/>
  <c r="W18" i="9571"/>
  <c r="W29" i="9571" s="1"/>
  <c r="V18" i="9571"/>
  <c r="V29" i="9571" s="1"/>
  <c r="T18" i="9571"/>
  <c r="Q18" i="9571"/>
  <c r="Q29" i="9571" s="1"/>
  <c r="N18" i="9571"/>
  <c r="N29" i="9571" s="1"/>
  <c r="M18" i="9571"/>
  <c r="L18" i="9571"/>
  <c r="J18" i="9571"/>
  <c r="I18" i="9571"/>
  <c r="H18" i="9571"/>
  <c r="G18" i="9571"/>
  <c r="C18" i="9571"/>
  <c r="J5" i="9571"/>
  <c r="W22" i="9570"/>
  <c r="V22" i="9570"/>
  <c r="T22" i="9570"/>
  <c r="Q22" i="9570"/>
  <c r="N22" i="9570"/>
  <c r="M22" i="9570"/>
  <c r="L22" i="9570"/>
  <c r="J22" i="9570"/>
  <c r="I22" i="9570"/>
  <c r="G22" i="9570"/>
  <c r="H22" i="9570" s="1"/>
  <c r="C22" i="9570"/>
  <c r="W21" i="9570"/>
  <c r="V21" i="9570"/>
  <c r="T21" i="9570"/>
  <c r="Q21" i="9570"/>
  <c r="N21" i="9570"/>
  <c r="M21" i="9570"/>
  <c r="L21" i="9570"/>
  <c r="J21" i="9570"/>
  <c r="I21" i="9570"/>
  <c r="G21" i="9570"/>
  <c r="H21" i="9570" s="1"/>
  <c r="C21" i="9570"/>
  <c r="W20" i="9570"/>
  <c r="V20" i="9570"/>
  <c r="T20" i="9570"/>
  <c r="Q20" i="9570"/>
  <c r="N20" i="9570"/>
  <c r="M20" i="9570"/>
  <c r="L20" i="9570"/>
  <c r="J20" i="9570"/>
  <c r="I20" i="9570"/>
  <c r="H20" i="9570"/>
  <c r="G20" i="9570"/>
  <c r="C20" i="9570"/>
  <c r="U28" i="9570"/>
  <c r="S28" i="9570"/>
  <c r="R28" i="9570"/>
  <c r="P28" i="9570"/>
  <c r="O28" i="9570"/>
  <c r="D28" i="9570"/>
  <c r="W27" i="9570"/>
  <c r="V27" i="9570"/>
  <c r="T27" i="9570"/>
  <c r="Q27" i="9570"/>
  <c r="N27" i="9570"/>
  <c r="M27" i="9570"/>
  <c r="L27" i="9570"/>
  <c r="J27" i="9570"/>
  <c r="I27" i="9570"/>
  <c r="H27" i="9570"/>
  <c r="G27" i="9570"/>
  <c r="C27" i="9570"/>
  <c r="W26" i="9570"/>
  <c r="V26" i="9570"/>
  <c r="T26" i="9570"/>
  <c r="Q26" i="9570"/>
  <c r="N26" i="9570"/>
  <c r="M26" i="9570"/>
  <c r="L26" i="9570"/>
  <c r="J26" i="9570"/>
  <c r="I26" i="9570"/>
  <c r="H26" i="9570"/>
  <c r="G26" i="9570"/>
  <c r="C26" i="9570"/>
  <c r="W25" i="9570"/>
  <c r="V25" i="9570"/>
  <c r="T25" i="9570"/>
  <c r="Q25" i="9570"/>
  <c r="N25" i="9570"/>
  <c r="M25" i="9570"/>
  <c r="L25" i="9570"/>
  <c r="J25" i="9570"/>
  <c r="I25" i="9570"/>
  <c r="H25" i="9570"/>
  <c r="G25" i="9570"/>
  <c r="C25" i="9570"/>
  <c r="W24" i="9570"/>
  <c r="V24" i="9570"/>
  <c r="T24" i="9570"/>
  <c r="Q24" i="9570"/>
  <c r="N24" i="9570"/>
  <c r="M24" i="9570"/>
  <c r="L24" i="9570"/>
  <c r="J24" i="9570"/>
  <c r="I24" i="9570"/>
  <c r="G24" i="9570"/>
  <c r="H24" i="9570" s="1"/>
  <c r="C24" i="9570"/>
  <c r="W23" i="9570"/>
  <c r="V23" i="9570"/>
  <c r="T23" i="9570"/>
  <c r="Q23" i="9570"/>
  <c r="N23" i="9570"/>
  <c r="M23" i="9570"/>
  <c r="L23" i="9570"/>
  <c r="J23" i="9570"/>
  <c r="I23" i="9570"/>
  <c r="H23" i="9570"/>
  <c r="G23" i="9570"/>
  <c r="C23" i="9570"/>
  <c r="W19" i="9570"/>
  <c r="V19" i="9570"/>
  <c r="T19" i="9570"/>
  <c r="Q19" i="9570"/>
  <c r="N19" i="9570"/>
  <c r="M19" i="9570"/>
  <c r="L19" i="9570"/>
  <c r="J19" i="9570"/>
  <c r="I19" i="9570"/>
  <c r="H19" i="9570"/>
  <c r="G19" i="9570"/>
  <c r="C19" i="9570"/>
  <c r="W18" i="9570"/>
  <c r="W28" i="9570" s="1"/>
  <c r="V18" i="9570"/>
  <c r="V28" i="9570" s="1"/>
  <c r="T18" i="9570"/>
  <c r="T28" i="9570" s="1"/>
  <c r="Q18" i="9570"/>
  <c r="Q28" i="9570" s="1"/>
  <c r="N18" i="9570"/>
  <c r="N28" i="9570" s="1"/>
  <c r="M18" i="9570"/>
  <c r="L18" i="9570"/>
  <c r="L28" i="9570" s="1"/>
  <c r="J18" i="9570"/>
  <c r="I18" i="9570"/>
  <c r="H18" i="9570"/>
  <c r="G18" i="9570"/>
  <c r="C18" i="9570"/>
  <c r="J5" i="9570"/>
  <c r="M19" i="9569"/>
  <c r="U26" i="9569"/>
  <c r="S26" i="9569"/>
  <c r="R26" i="9569"/>
  <c r="P26" i="9569"/>
  <c r="O26" i="9569"/>
  <c r="W25" i="9569"/>
  <c r="V25" i="9569"/>
  <c r="T25" i="9569"/>
  <c r="Q25" i="9569"/>
  <c r="N25" i="9569"/>
  <c r="M25" i="9569"/>
  <c r="L25" i="9569"/>
  <c r="J25" i="9569"/>
  <c r="I25" i="9569"/>
  <c r="H25" i="9569"/>
  <c r="G25" i="9569"/>
  <c r="C25" i="9569"/>
  <c r="W24" i="9569"/>
  <c r="V24" i="9569"/>
  <c r="T24" i="9569"/>
  <c r="Q24" i="9569"/>
  <c r="N24" i="9569"/>
  <c r="M24" i="9569"/>
  <c r="L24" i="9569"/>
  <c r="J24" i="9569"/>
  <c r="I24" i="9569"/>
  <c r="H24" i="9569"/>
  <c r="G24" i="9569"/>
  <c r="C24" i="9569"/>
  <c r="W23" i="9569"/>
  <c r="V23" i="9569"/>
  <c r="T23" i="9569"/>
  <c r="Q23" i="9569"/>
  <c r="N23" i="9569"/>
  <c r="M23" i="9569"/>
  <c r="L23" i="9569"/>
  <c r="J23" i="9569"/>
  <c r="I23" i="9569"/>
  <c r="H23" i="9569"/>
  <c r="G23" i="9569"/>
  <c r="C23" i="9569"/>
  <c r="W22" i="9569"/>
  <c r="V22" i="9569"/>
  <c r="T22" i="9569"/>
  <c r="Q22" i="9569"/>
  <c r="N22" i="9569"/>
  <c r="M22" i="9569"/>
  <c r="L22" i="9569"/>
  <c r="J22" i="9569"/>
  <c r="I22" i="9569"/>
  <c r="H22" i="9569"/>
  <c r="G22" i="9569"/>
  <c r="C22" i="9569"/>
  <c r="W21" i="9569"/>
  <c r="V21" i="9569"/>
  <c r="T21" i="9569"/>
  <c r="Q21" i="9569"/>
  <c r="N21" i="9569"/>
  <c r="M21" i="9569"/>
  <c r="L21" i="9569"/>
  <c r="J21" i="9569"/>
  <c r="I21" i="9569"/>
  <c r="G21" i="9569"/>
  <c r="H21" i="9569" s="1"/>
  <c r="C21" i="9569"/>
  <c r="W20" i="9569"/>
  <c r="V20" i="9569"/>
  <c r="T20" i="9569"/>
  <c r="Q20" i="9569"/>
  <c r="N20" i="9569"/>
  <c r="M20" i="9569"/>
  <c r="L20" i="9569"/>
  <c r="J20" i="9569"/>
  <c r="I20" i="9569"/>
  <c r="G20" i="9569"/>
  <c r="H20" i="9569" s="1"/>
  <c r="C20" i="9569"/>
  <c r="V19" i="9569"/>
  <c r="T19" i="9569"/>
  <c r="Q19" i="9569"/>
  <c r="N19" i="9569"/>
  <c r="W18" i="9569"/>
  <c r="V18" i="9569"/>
  <c r="T18" i="9569"/>
  <c r="T26" i="9569" s="1"/>
  <c r="Q18" i="9569"/>
  <c r="Q26" i="9569" s="1"/>
  <c r="N18" i="9569"/>
  <c r="N26" i="9569" s="1"/>
  <c r="M18" i="9569"/>
  <c r="L18" i="9569"/>
  <c r="J18" i="9569"/>
  <c r="I18" i="9569"/>
  <c r="H18" i="9569"/>
  <c r="G18" i="9569"/>
  <c r="C18" i="9569"/>
  <c r="V26" i="9569"/>
  <c r="J5" i="9569"/>
  <c r="H29" i="9568"/>
  <c r="D29" i="9568"/>
  <c r="W19" i="9568"/>
  <c r="V19" i="9568"/>
  <c r="T19" i="9568"/>
  <c r="Q19" i="9568"/>
  <c r="N19" i="9568"/>
  <c r="M19" i="9568"/>
  <c r="L19" i="9568"/>
  <c r="J19" i="9568"/>
  <c r="I19" i="9568"/>
  <c r="G19" i="9568"/>
  <c r="H19" i="9568" s="1"/>
  <c r="C19" i="9568"/>
  <c r="W18" i="9568"/>
  <c r="V18" i="9568"/>
  <c r="T18" i="9568"/>
  <c r="Q18" i="9568"/>
  <c r="Q29" i="9568" s="1"/>
  <c r="N18" i="9568"/>
  <c r="N29" i="9568" s="1"/>
  <c r="M18" i="9568"/>
  <c r="L18" i="9568"/>
  <c r="J18" i="9568"/>
  <c r="I18" i="9568"/>
  <c r="H18" i="9568"/>
  <c r="G18" i="9568"/>
  <c r="C18" i="9568"/>
  <c r="U29" i="9568"/>
  <c r="S29" i="9568"/>
  <c r="R29" i="9568"/>
  <c r="P29" i="9568"/>
  <c r="O29" i="9568"/>
  <c r="W28" i="9568"/>
  <c r="V28" i="9568"/>
  <c r="T28" i="9568"/>
  <c r="Q28" i="9568"/>
  <c r="N28" i="9568"/>
  <c r="M28" i="9568"/>
  <c r="L28" i="9568"/>
  <c r="J28" i="9568"/>
  <c r="I28" i="9568"/>
  <c r="H28" i="9568"/>
  <c r="G28" i="9568"/>
  <c r="C28" i="9568"/>
  <c r="W27" i="9568"/>
  <c r="V27" i="9568"/>
  <c r="T27" i="9568"/>
  <c r="Q27" i="9568"/>
  <c r="N27" i="9568"/>
  <c r="M27" i="9568"/>
  <c r="L27" i="9568"/>
  <c r="J27" i="9568"/>
  <c r="I27" i="9568"/>
  <c r="H27" i="9568"/>
  <c r="G27" i="9568"/>
  <c r="C27" i="9568"/>
  <c r="W26" i="9568"/>
  <c r="V26" i="9568"/>
  <c r="T26" i="9568"/>
  <c r="Q26" i="9568"/>
  <c r="N26" i="9568"/>
  <c r="M26" i="9568"/>
  <c r="L26" i="9568"/>
  <c r="J26" i="9568"/>
  <c r="I26" i="9568"/>
  <c r="H26" i="9568"/>
  <c r="G26" i="9568"/>
  <c r="C26" i="9568"/>
  <c r="W25" i="9568"/>
  <c r="V25" i="9568"/>
  <c r="T25" i="9568"/>
  <c r="Q25" i="9568"/>
  <c r="N25" i="9568"/>
  <c r="M25" i="9568"/>
  <c r="L25" i="9568"/>
  <c r="J25" i="9568"/>
  <c r="I25" i="9568"/>
  <c r="H25" i="9568"/>
  <c r="G25" i="9568"/>
  <c r="C25" i="9568"/>
  <c r="W24" i="9568"/>
  <c r="V24" i="9568"/>
  <c r="T24" i="9568"/>
  <c r="Q24" i="9568"/>
  <c r="N24" i="9568"/>
  <c r="M24" i="9568"/>
  <c r="L24" i="9568"/>
  <c r="J24" i="9568"/>
  <c r="I24" i="9568"/>
  <c r="G24" i="9568"/>
  <c r="H24" i="9568" s="1"/>
  <c r="C24" i="9568"/>
  <c r="W23" i="9568"/>
  <c r="V23" i="9568"/>
  <c r="T23" i="9568"/>
  <c r="Q23" i="9568"/>
  <c r="N23" i="9568"/>
  <c r="M23" i="9568"/>
  <c r="L23" i="9568"/>
  <c r="J23" i="9568"/>
  <c r="I23" i="9568"/>
  <c r="G23" i="9568"/>
  <c r="H23" i="9568" s="1"/>
  <c r="C23" i="9568"/>
  <c r="W22" i="9568"/>
  <c r="V22" i="9568"/>
  <c r="T22" i="9568"/>
  <c r="Q22" i="9568"/>
  <c r="N22" i="9568"/>
  <c r="M22" i="9568"/>
  <c r="L22" i="9568"/>
  <c r="J22" i="9568"/>
  <c r="I22" i="9568"/>
  <c r="G22" i="9568"/>
  <c r="H22" i="9568" s="1"/>
  <c r="C22" i="9568"/>
  <c r="W21" i="9568"/>
  <c r="V21" i="9568"/>
  <c r="T21" i="9568"/>
  <c r="Q21" i="9568"/>
  <c r="N21" i="9568"/>
  <c r="M21" i="9568"/>
  <c r="L21" i="9568"/>
  <c r="J21" i="9568"/>
  <c r="I21" i="9568"/>
  <c r="G21" i="9568"/>
  <c r="H21" i="9568" s="1"/>
  <c r="C21" i="9568"/>
  <c r="W20" i="9568"/>
  <c r="W29" i="9568" s="1"/>
  <c r="V20" i="9568"/>
  <c r="T20" i="9568"/>
  <c r="Q20" i="9568"/>
  <c r="N20" i="9568"/>
  <c r="M20" i="9568"/>
  <c r="M29" i="9568" s="1"/>
  <c r="L20" i="9568"/>
  <c r="L29" i="9568" s="1"/>
  <c r="J20" i="9568"/>
  <c r="I20" i="9568"/>
  <c r="H20" i="9568"/>
  <c r="G20" i="9568"/>
  <c r="C20" i="9568"/>
  <c r="V29" i="9568"/>
  <c r="T29" i="9568"/>
  <c r="J5" i="9568"/>
  <c r="W27" i="9567"/>
  <c r="W30" i="9567"/>
  <c r="V30" i="9567"/>
  <c r="T30" i="9567"/>
  <c r="Q30" i="9567"/>
  <c r="N30" i="9567"/>
  <c r="M30" i="9567"/>
  <c r="L30" i="9567"/>
  <c r="J30" i="9567"/>
  <c r="I30" i="9567"/>
  <c r="G30" i="9567"/>
  <c r="H30" i="9567" s="1"/>
  <c r="C30" i="9567"/>
  <c r="W29" i="9567"/>
  <c r="V29" i="9567"/>
  <c r="T29" i="9567"/>
  <c r="Q29" i="9567"/>
  <c r="N29" i="9567"/>
  <c r="M29" i="9567"/>
  <c r="L29" i="9567"/>
  <c r="J29" i="9567"/>
  <c r="I29" i="9567"/>
  <c r="G29" i="9567"/>
  <c r="H29" i="9567" s="1"/>
  <c r="C29" i="9567"/>
  <c r="W28" i="9567"/>
  <c r="V28" i="9567"/>
  <c r="T28" i="9567"/>
  <c r="Q28" i="9567"/>
  <c r="N28" i="9567"/>
  <c r="M28" i="9567"/>
  <c r="L28" i="9567"/>
  <c r="J28" i="9567"/>
  <c r="I28" i="9567"/>
  <c r="G28" i="9567"/>
  <c r="H28" i="9567" s="1"/>
  <c r="C28" i="9567"/>
  <c r="V27" i="9567"/>
  <c r="T27" i="9567"/>
  <c r="Q27" i="9567"/>
  <c r="N27" i="9567"/>
  <c r="W26" i="9567"/>
  <c r="V26" i="9567"/>
  <c r="T26" i="9567"/>
  <c r="Q26" i="9567"/>
  <c r="N26" i="9567"/>
  <c r="M26" i="9567"/>
  <c r="L26" i="9567"/>
  <c r="J26" i="9567"/>
  <c r="I26" i="9567"/>
  <c r="H26" i="9567"/>
  <c r="G26" i="9567"/>
  <c r="C26" i="9567"/>
  <c r="W25" i="9567"/>
  <c r="V25" i="9567"/>
  <c r="T25" i="9567"/>
  <c r="Q25" i="9567"/>
  <c r="N25" i="9567"/>
  <c r="M25" i="9567"/>
  <c r="L25" i="9567"/>
  <c r="J25" i="9567"/>
  <c r="I25" i="9567"/>
  <c r="G25" i="9567"/>
  <c r="H25" i="9567" s="1"/>
  <c r="C25" i="9567"/>
  <c r="W24" i="9567"/>
  <c r="V24" i="9567"/>
  <c r="T24" i="9567"/>
  <c r="Q24" i="9567"/>
  <c r="N24" i="9567"/>
  <c r="M24" i="9567"/>
  <c r="L24" i="9567"/>
  <c r="J24" i="9567"/>
  <c r="I24" i="9567"/>
  <c r="H24" i="9567"/>
  <c r="G24" i="9567"/>
  <c r="C24" i="9567"/>
  <c r="U35" i="9567"/>
  <c r="S35" i="9567"/>
  <c r="R35" i="9567"/>
  <c r="P35" i="9567"/>
  <c r="O35" i="9567"/>
  <c r="W34" i="9567"/>
  <c r="V34" i="9567"/>
  <c r="T34" i="9567"/>
  <c r="Q34" i="9567"/>
  <c r="N34" i="9567"/>
  <c r="M34" i="9567"/>
  <c r="L34" i="9567"/>
  <c r="J34" i="9567"/>
  <c r="I34" i="9567"/>
  <c r="H34" i="9567"/>
  <c r="G34" i="9567"/>
  <c r="C34" i="9567"/>
  <c r="W33" i="9567"/>
  <c r="V33" i="9567"/>
  <c r="T33" i="9567"/>
  <c r="Q33" i="9567"/>
  <c r="N33" i="9567"/>
  <c r="M33" i="9567"/>
  <c r="L33" i="9567"/>
  <c r="J33" i="9567"/>
  <c r="I33" i="9567"/>
  <c r="H33" i="9567"/>
  <c r="G33" i="9567"/>
  <c r="C33" i="9567"/>
  <c r="W32" i="9567"/>
  <c r="V32" i="9567"/>
  <c r="T32" i="9567"/>
  <c r="Q32" i="9567"/>
  <c r="N32" i="9567"/>
  <c r="M32" i="9567"/>
  <c r="L32" i="9567"/>
  <c r="J32" i="9567"/>
  <c r="I32" i="9567"/>
  <c r="H32" i="9567"/>
  <c r="G32" i="9567"/>
  <c r="C32" i="9567"/>
  <c r="W31" i="9567"/>
  <c r="V31" i="9567"/>
  <c r="T31" i="9567"/>
  <c r="Q31" i="9567"/>
  <c r="N31" i="9567"/>
  <c r="M31" i="9567"/>
  <c r="L31" i="9567"/>
  <c r="J31" i="9567"/>
  <c r="I31" i="9567"/>
  <c r="H31" i="9567"/>
  <c r="G31" i="9567"/>
  <c r="C31" i="9567"/>
  <c r="W23" i="9567"/>
  <c r="V23" i="9567"/>
  <c r="T23" i="9567"/>
  <c r="Q23" i="9567"/>
  <c r="N23" i="9567"/>
  <c r="M23" i="9567"/>
  <c r="L23" i="9567"/>
  <c r="J23" i="9567"/>
  <c r="I23" i="9567"/>
  <c r="G23" i="9567"/>
  <c r="H23" i="9567" s="1"/>
  <c r="C23" i="9567"/>
  <c r="W22" i="9567"/>
  <c r="V22" i="9567"/>
  <c r="T22" i="9567"/>
  <c r="Q22" i="9567"/>
  <c r="N22" i="9567"/>
  <c r="M22" i="9567"/>
  <c r="L22" i="9567"/>
  <c r="J22" i="9567"/>
  <c r="I22" i="9567"/>
  <c r="H22" i="9567"/>
  <c r="G22" i="9567"/>
  <c r="C22" i="9567"/>
  <c r="W21" i="9567"/>
  <c r="V21" i="9567"/>
  <c r="T21" i="9567"/>
  <c r="Q21" i="9567"/>
  <c r="N21" i="9567"/>
  <c r="M21" i="9567"/>
  <c r="L21" i="9567"/>
  <c r="J21" i="9567"/>
  <c r="I21" i="9567"/>
  <c r="G21" i="9567"/>
  <c r="H21" i="9567" s="1"/>
  <c r="C21" i="9567"/>
  <c r="W20" i="9567"/>
  <c r="V20" i="9567"/>
  <c r="T20" i="9567"/>
  <c r="Q20" i="9567"/>
  <c r="N20" i="9567"/>
  <c r="M20" i="9567"/>
  <c r="L20" i="9567"/>
  <c r="J20" i="9567"/>
  <c r="I20" i="9567"/>
  <c r="H20" i="9567"/>
  <c r="G20" i="9567"/>
  <c r="C20" i="9567"/>
  <c r="W19" i="9567"/>
  <c r="V19" i="9567"/>
  <c r="T19" i="9567"/>
  <c r="Q19" i="9567"/>
  <c r="N19" i="9567"/>
  <c r="M19" i="9567"/>
  <c r="L19" i="9567"/>
  <c r="J19" i="9567"/>
  <c r="I19" i="9567"/>
  <c r="G19" i="9567"/>
  <c r="H19" i="9567" s="1"/>
  <c r="C19" i="9567"/>
  <c r="W18" i="9567"/>
  <c r="V18" i="9567"/>
  <c r="V35" i="9567" s="1"/>
  <c r="T18" i="9567"/>
  <c r="T35" i="9567" s="1"/>
  <c r="Q18" i="9567"/>
  <c r="Q35" i="9567" s="1"/>
  <c r="N18" i="9567"/>
  <c r="N35" i="9567" s="1"/>
  <c r="M18" i="9567"/>
  <c r="L18" i="9567"/>
  <c r="J18" i="9567"/>
  <c r="I18" i="9567"/>
  <c r="H18" i="9567"/>
  <c r="G18" i="9567"/>
  <c r="C18" i="9567"/>
  <c r="J5" i="9567"/>
  <c r="D32" i="9566"/>
  <c r="W24" i="9566"/>
  <c r="V24" i="9566"/>
  <c r="T24" i="9566"/>
  <c r="Q24" i="9566"/>
  <c r="N24" i="9566"/>
  <c r="M24" i="9566"/>
  <c r="L24" i="9566"/>
  <c r="J24" i="9566"/>
  <c r="I24" i="9566"/>
  <c r="G24" i="9566"/>
  <c r="H24" i="9566" s="1"/>
  <c r="C24" i="9566"/>
  <c r="W25" i="9566"/>
  <c r="V25" i="9566"/>
  <c r="T25" i="9566"/>
  <c r="Q25" i="9566"/>
  <c r="N25" i="9566"/>
  <c r="M25" i="9566"/>
  <c r="L25" i="9566"/>
  <c r="J25" i="9566"/>
  <c r="I25" i="9566"/>
  <c r="G25" i="9566"/>
  <c r="H25" i="9566" s="1"/>
  <c r="C25" i="9566"/>
  <c r="W23" i="9566"/>
  <c r="V23" i="9566"/>
  <c r="T23" i="9566"/>
  <c r="Q23" i="9566"/>
  <c r="N23" i="9566"/>
  <c r="M23" i="9566"/>
  <c r="L23" i="9566"/>
  <c r="J23" i="9566"/>
  <c r="I23" i="9566"/>
  <c r="G23" i="9566"/>
  <c r="H23" i="9566" s="1"/>
  <c r="C23" i="9566"/>
  <c r="W22" i="9566"/>
  <c r="V22" i="9566"/>
  <c r="T22" i="9566"/>
  <c r="Q22" i="9566"/>
  <c r="N22" i="9566"/>
  <c r="M22" i="9566"/>
  <c r="L22" i="9566"/>
  <c r="J22" i="9566"/>
  <c r="I22" i="9566"/>
  <c r="G22" i="9566"/>
  <c r="H22" i="9566" s="1"/>
  <c r="C22" i="9566"/>
  <c r="W21" i="9566"/>
  <c r="V21" i="9566"/>
  <c r="T21" i="9566"/>
  <c r="Q21" i="9566"/>
  <c r="N21" i="9566"/>
  <c r="M21" i="9566"/>
  <c r="L21" i="9566"/>
  <c r="J21" i="9566"/>
  <c r="I21" i="9566"/>
  <c r="G21" i="9566"/>
  <c r="H21" i="9566" s="1"/>
  <c r="C21" i="9566"/>
  <c r="M29" i="9571" l="1"/>
  <c r="H29" i="9571"/>
  <c r="M28" i="9570"/>
  <c r="H28" i="9570"/>
  <c r="M26" i="9569"/>
  <c r="I19" i="9569"/>
  <c r="W19" i="9569"/>
  <c r="W26" i="9569" s="1"/>
  <c r="C19" i="9569"/>
  <c r="J19" i="9569"/>
  <c r="D26" i="9569"/>
  <c r="G19" i="9569"/>
  <c r="H19" i="9569" s="1"/>
  <c r="H26" i="9569" s="1"/>
  <c r="L19" i="9569"/>
  <c r="L26" i="9569" s="1"/>
  <c r="W35" i="9567"/>
  <c r="G27" i="9567"/>
  <c r="H27" i="9567" s="1"/>
  <c r="H35" i="9567" s="1"/>
  <c r="L27" i="9567"/>
  <c r="L35" i="9567" s="1"/>
  <c r="M27" i="9567"/>
  <c r="M35" i="9567" s="1"/>
  <c r="C27" i="9567"/>
  <c r="J27" i="9567"/>
  <c r="D35" i="9567"/>
  <c r="I27" i="9567"/>
  <c r="U32" i="9566"/>
  <c r="S32" i="9566"/>
  <c r="R32" i="9566"/>
  <c r="P32" i="9566"/>
  <c r="O32" i="9566"/>
  <c r="W31" i="9566"/>
  <c r="V31" i="9566"/>
  <c r="T31" i="9566"/>
  <c r="Q31" i="9566"/>
  <c r="N31" i="9566"/>
  <c r="M31" i="9566"/>
  <c r="L31" i="9566"/>
  <c r="J31" i="9566"/>
  <c r="I31" i="9566"/>
  <c r="H31" i="9566"/>
  <c r="G31" i="9566"/>
  <c r="C31" i="9566"/>
  <c r="W30" i="9566"/>
  <c r="V30" i="9566"/>
  <c r="T30" i="9566"/>
  <c r="Q30" i="9566"/>
  <c r="N30" i="9566"/>
  <c r="M30" i="9566"/>
  <c r="L30" i="9566"/>
  <c r="J30" i="9566"/>
  <c r="I30" i="9566"/>
  <c r="H30" i="9566"/>
  <c r="G30" i="9566"/>
  <c r="C30" i="9566"/>
  <c r="W29" i="9566"/>
  <c r="V29" i="9566"/>
  <c r="T29" i="9566"/>
  <c r="Q29" i="9566"/>
  <c r="N29" i="9566"/>
  <c r="M29" i="9566"/>
  <c r="L29" i="9566"/>
  <c r="J29" i="9566"/>
  <c r="I29" i="9566"/>
  <c r="H29" i="9566"/>
  <c r="G29" i="9566"/>
  <c r="C29" i="9566"/>
  <c r="W28" i="9566"/>
  <c r="V28" i="9566"/>
  <c r="T28" i="9566"/>
  <c r="Q28" i="9566"/>
  <c r="N28" i="9566"/>
  <c r="M28" i="9566"/>
  <c r="L28" i="9566"/>
  <c r="J28" i="9566"/>
  <c r="I28" i="9566"/>
  <c r="H28" i="9566"/>
  <c r="G28" i="9566"/>
  <c r="C28" i="9566"/>
  <c r="W27" i="9566"/>
  <c r="V27" i="9566"/>
  <c r="T27" i="9566"/>
  <c r="Q27" i="9566"/>
  <c r="N27" i="9566"/>
  <c r="M27" i="9566"/>
  <c r="L27" i="9566"/>
  <c r="J27" i="9566"/>
  <c r="I27" i="9566"/>
  <c r="G27" i="9566"/>
  <c r="H27" i="9566" s="1"/>
  <c r="C27" i="9566"/>
  <c r="W26" i="9566"/>
  <c r="V26" i="9566"/>
  <c r="T26" i="9566"/>
  <c r="Q26" i="9566"/>
  <c r="N26" i="9566"/>
  <c r="M26" i="9566"/>
  <c r="L26" i="9566"/>
  <c r="J26" i="9566"/>
  <c r="I26" i="9566"/>
  <c r="H26" i="9566"/>
  <c r="G26" i="9566"/>
  <c r="C26" i="9566"/>
  <c r="W20" i="9566"/>
  <c r="V20" i="9566"/>
  <c r="T20" i="9566"/>
  <c r="Q20" i="9566"/>
  <c r="N20" i="9566"/>
  <c r="M20" i="9566"/>
  <c r="L20" i="9566"/>
  <c r="J20" i="9566"/>
  <c r="I20" i="9566"/>
  <c r="H20" i="9566"/>
  <c r="G20" i="9566"/>
  <c r="C20" i="9566"/>
  <c r="W19" i="9566"/>
  <c r="V19" i="9566"/>
  <c r="T19" i="9566"/>
  <c r="Q19" i="9566"/>
  <c r="N19" i="9566"/>
  <c r="M19" i="9566"/>
  <c r="L19" i="9566"/>
  <c r="J19" i="9566"/>
  <c r="I19" i="9566"/>
  <c r="G19" i="9566"/>
  <c r="H19" i="9566" s="1"/>
  <c r="C19" i="9566"/>
  <c r="W18" i="9566"/>
  <c r="W32" i="9566" s="1"/>
  <c r="V18" i="9566"/>
  <c r="V32" i="9566" s="1"/>
  <c r="T18" i="9566"/>
  <c r="T32" i="9566" s="1"/>
  <c r="Q18" i="9566"/>
  <c r="Q32" i="9566" s="1"/>
  <c r="N18" i="9566"/>
  <c r="N32" i="9566" s="1"/>
  <c r="M18" i="9566"/>
  <c r="M32" i="9566" s="1"/>
  <c r="L18" i="9566"/>
  <c r="L32" i="9566" s="1"/>
  <c r="J18" i="9566"/>
  <c r="I18" i="9566"/>
  <c r="H18" i="9566"/>
  <c r="H32" i="9566" s="1"/>
  <c r="G18" i="9566"/>
  <c r="C18" i="9566"/>
  <c r="J5" i="9566"/>
  <c r="W22" i="9565"/>
  <c r="V22" i="9565"/>
  <c r="T22" i="9565"/>
  <c r="Q22" i="9565"/>
  <c r="N22" i="9565"/>
  <c r="M22" i="9565"/>
  <c r="L22" i="9565"/>
  <c r="J22" i="9565"/>
  <c r="I22" i="9565"/>
  <c r="G22" i="9565"/>
  <c r="H22" i="9565" s="1"/>
  <c r="C22" i="9565"/>
  <c r="U28" i="9565"/>
  <c r="S28" i="9565"/>
  <c r="R28" i="9565"/>
  <c r="P28" i="9565"/>
  <c r="O28" i="9565"/>
  <c r="D28" i="9565"/>
  <c r="W27" i="9565"/>
  <c r="V27" i="9565"/>
  <c r="T27" i="9565"/>
  <c r="Q27" i="9565"/>
  <c r="N27" i="9565"/>
  <c r="M27" i="9565"/>
  <c r="L27" i="9565"/>
  <c r="J27" i="9565"/>
  <c r="I27" i="9565"/>
  <c r="H27" i="9565"/>
  <c r="G27" i="9565"/>
  <c r="C27" i="9565"/>
  <c r="W26" i="9565"/>
  <c r="V26" i="9565"/>
  <c r="T26" i="9565"/>
  <c r="Q26" i="9565"/>
  <c r="N26" i="9565"/>
  <c r="M26" i="9565"/>
  <c r="L26" i="9565"/>
  <c r="J26" i="9565"/>
  <c r="I26" i="9565"/>
  <c r="H26" i="9565"/>
  <c r="G26" i="9565"/>
  <c r="C26" i="9565"/>
  <c r="W25" i="9565"/>
  <c r="V25" i="9565"/>
  <c r="T25" i="9565"/>
  <c r="Q25" i="9565"/>
  <c r="N25" i="9565"/>
  <c r="M25" i="9565"/>
  <c r="L25" i="9565"/>
  <c r="J25" i="9565"/>
  <c r="I25" i="9565"/>
  <c r="H25" i="9565"/>
  <c r="G25" i="9565"/>
  <c r="C25" i="9565"/>
  <c r="W21" i="9565"/>
  <c r="V21" i="9565"/>
  <c r="T21" i="9565"/>
  <c r="Q21" i="9565"/>
  <c r="N21" i="9565"/>
  <c r="M21" i="9565"/>
  <c r="L21" i="9565"/>
  <c r="J21" i="9565"/>
  <c r="I21" i="9565"/>
  <c r="G21" i="9565"/>
  <c r="H21" i="9565" s="1"/>
  <c r="C21" i="9565"/>
  <c r="W20" i="9565"/>
  <c r="V20" i="9565"/>
  <c r="T20" i="9565"/>
  <c r="Q20" i="9565"/>
  <c r="N20" i="9565"/>
  <c r="M20" i="9565"/>
  <c r="L20" i="9565"/>
  <c r="J20" i="9565"/>
  <c r="I20" i="9565"/>
  <c r="H20" i="9565"/>
  <c r="G20" i="9565"/>
  <c r="C20" i="9565"/>
  <c r="W24" i="9565"/>
  <c r="V24" i="9565"/>
  <c r="T24" i="9565"/>
  <c r="Q24" i="9565"/>
  <c r="N24" i="9565"/>
  <c r="M24" i="9565"/>
  <c r="L24" i="9565"/>
  <c r="J24" i="9565"/>
  <c r="I24" i="9565"/>
  <c r="H24" i="9565"/>
  <c r="G24" i="9565"/>
  <c r="C24" i="9565"/>
  <c r="W23" i="9565"/>
  <c r="V23" i="9565"/>
  <c r="T23" i="9565"/>
  <c r="Q23" i="9565"/>
  <c r="N23" i="9565"/>
  <c r="M23" i="9565"/>
  <c r="L23" i="9565"/>
  <c r="J23" i="9565"/>
  <c r="I23" i="9565"/>
  <c r="G23" i="9565"/>
  <c r="H23" i="9565" s="1"/>
  <c r="C23" i="9565"/>
  <c r="W19" i="9565"/>
  <c r="V19" i="9565"/>
  <c r="T19" i="9565"/>
  <c r="Q19" i="9565"/>
  <c r="N19" i="9565"/>
  <c r="M19" i="9565"/>
  <c r="L19" i="9565"/>
  <c r="J19" i="9565"/>
  <c r="I19" i="9565"/>
  <c r="G19" i="9565"/>
  <c r="H19" i="9565" s="1"/>
  <c r="C19" i="9565"/>
  <c r="W18" i="9565"/>
  <c r="V18" i="9565"/>
  <c r="V28" i="9565" s="1"/>
  <c r="T18" i="9565"/>
  <c r="T28" i="9565" s="1"/>
  <c r="Q18" i="9565"/>
  <c r="Q28" i="9565" s="1"/>
  <c r="N18" i="9565"/>
  <c r="N28" i="9565" s="1"/>
  <c r="M18" i="9565"/>
  <c r="L18" i="9565"/>
  <c r="J18" i="9565"/>
  <c r="I18" i="9565"/>
  <c r="H18" i="9565"/>
  <c r="G18" i="9565"/>
  <c r="C18" i="9565"/>
  <c r="J5" i="9565"/>
  <c r="U27" i="9564"/>
  <c r="S27" i="9564"/>
  <c r="R27" i="9564"/>
  <c r="P27" i="9564"/>
  <c r="O27" i="9564"/>
  <c r="D27" i="9564"/>
  <c r="W26" i="9564"/>
  <c r="V26" i="9564"/>
  <c r="T26" i="9564"/>
  <c r="Q26" i="9564"/>
  <c r="N26" i="9564"/>
  <c r="M26" i="9564"/>
  <c r="L26" i="9564"/>
  <c r="J26" i="9564"/>
  <c r="I26" i="9564"/>
  <c r="H26" i="9564"/>
  <c r="G26" i="9564"/>
  <c r="C26" i="9564"/>
  <c r="W25" i="9564"/>
  <c r="V25" i="9564"/>
  <c r="T25" i="9564"/>
  <c r="Q25" i="9564"/>
  <c r="N25" i="9564"/>
  <c r="M25" i="9564"/>
  <c r="L25" i="9564"/>
  <c r="J25" i="9564"/>
  <c r="I25" i="9564"/>
  <c r="H25" i="9564"/>
  <c r="G25" i="9564"/>
  <c r="C25" i="9564"/>
  <c r="W24" i="9564"/>
  <c r="V24" i="9564"/>
  <c r="T24" i="9564"/>
  <c r="Q24" i="9564"/>
  <c r="N24" i="9564"/>
  <c r="M24" i="9564"/>
  <c r="L24" i="9564"/>
  <c r="J24" i="9564"/>
  <c r="I24" i="9564"/>
  <c r="H24" i="9564"/>
  <c r="G24" i="9564"/>
  <c r="C24" i="9564"/>
  <c r="W21" i="9564"/>
  <c r="V21" i="9564"/>
  <c r="T21" i="9564"/>
  <c r="Q21" i="9564"/>
  <c r="N21" i="9564"/>
  <c r="M21" i="9564"/>
  <c r="L21" i="9564"/>
  <c r="J21" i="9564"/>
  <c r="I21" i="9564"/>
  <c r="G21" i="9564"/>
  <c r="H21" i="9564" s="1"/>
  <c r="C21" i="9564"/>
  <c r="W20" i="9564"/>
  <c r="V20" i="9564"/>
  <c r="T20" i="9564"/>
  <c r="Q20" i="9564"/>
  <c r="N20" i="9564"/>
  <c r="M20" i="9564"/>
  <c r="L20" i="9564"/>
  <c r="J20" i="9564"/>
  <c r="I20" i="9564"/>
  <c r="G20" i="9564"/>
  <c r="H20" i="9564" s="1"/>
  <c r="C20" i="9564"/>
  <c r="W19" i="9564"/>
  <c r="V19" i="9564"/>
  <c r="T19" i="9564"/>
  <c r="Q19" i="9564"/>
  <c r="N19" i="9564"/>
  <c r="M19" i="9564"/>
  <c r="L19" i="9564"/>
  <c r="J19" i="9564"/>
  <c r="I19" i="9564"/>
  <c r="G19" i="9564"/>
  <c r="H19" i="9564" s="1"/>
  <c r="C19" i="9564"/>
  <c r="W18" i="9564"/>
  <c r="V18" i="9564"/>
  <c r="T18" i="9564"/>
  <c r="T27" i="9564" s="1"/>
  <c r="Q18" i="9564"/>
  <c r="Q27" i="9564" s="1"/>
  <c r="N18" i="9564"/>
  <c r="M18" i="9564"/>
  <c r="L18" i="9564"/>
  <c r="J18" i="9564"/>
  <c r="I18" i="9564"/>
  <c r="H18" i="9564"/>
  <c r="G18" i="9564"/>
  <c r="C18" i="9564"/>
  <c r="W23" i="9564"/>
  <c r="V23" i="9564"/>
  <c r="T23" i="9564"/>
  <c r="Q23" i="9564"/>
  <c r="N23" i="9564"/>
  <c r="M23" i="9564"/>
  <c r="L23" i="9564"/>
  <c r="J23" i="9564"/>
  <c r="I23" i="9564"/>
  <c r="G23" i="9564"/>
  <c r="H23" i="9564" s="1"/>
  <c r="C23" i="9564"/>
  <c r="W22" i="9564"/>
  <c r="V22" i="9564"/>
  <c r="V27" i="9564" s="1"/>
  <c r="T22" i="9564"/>
  <c r="Q22" i="9564"/>
  <c r="N22" i="9564"/>
  <c r="M22" i="9564"/>
  <c r="L22" i="9564"/>
  <c r="J22" i="9564"/>
  <c r="I22" i="9564"/>
  <c r="H22" i="9564"/>
  <c r="G22" i="9564"/>
  <c r="C22" i="9564"/>
  <c r="J5" i="9564"/>
  <c r="W21" i="9563"/>
  <c r="V21" i="9563"/>
  <c r="T21" i="9563"/>
  <c r="Q21" i="9563"/>
  <c r="N21" i="9563"/>
  <c r="M21" i="9563"/>
  <c r="L21" i="9563"/>
  <c r="J21" i="9563"/>
  <c r="I21" i="9563"/>
  <c r="G21" i="9563"/>
  <c r="H21" i="9563" s="1"/>
  <c r="C21" i="9563"/>
  <c r="W20" i="9563"/>
  <c r="V20" i="9563"/>
  <c r="T20" i="9563"/>
  <c r="Q20" i="9563"/>
  <c r="N20" i="9563"/>
  <c r="M20" i="9563"/>
  <c r="L20" i="9563"/>
  <c r="J20" i="9563"/>
  <c r="I20" i="9563"/>
  <c r="H20" i="9563"/>
  <c r="G20" i="9563"/>
  <c r="C20" i="9563"/>
  <c r="U28" i="9563"/>
  <c r="S28" i="9563"/>
  <c r="R28" i="9563"/>
  <c r="P28" i="9563"/>
  <c r="O28" i="9563"/>
  <c r="D28" i="9563"/>
  <c r="W27" i="9563"/>
  <c r="V27" i="9563"/>
  <c r="T27" i="9563"/>
  <c r="Q27" i="9563"/>
  <c r="N27" i="9563"/>
  <c r="M27" i="9563"/>
  <c r="L27" i="9563"/>
  <c r="J27" i="9563"/>
  <c r="I27" i="9563"/>
  <c r="H27" i="9563"/>
  <c r="G27" i="9563"/>
  <c r="C27" i="9563"/>
  <c r="W26" i="9563"/>
  <c r="V26" i="9563"/>
  <c r="T26" i="9563"/>
  <c r="Q26" i="9563"/>
  <c r="N26" i="9563"/>
  <c r="M26" i="9563"/>
  <c r="L26" i="9563"/>
  <c r="J26" i="9563"/>
  <c r="I26" i="9563"/>
  <c r="H26" i="9563"/>
  <c r="G26" i="9563"/>
  <c r="C26" i="9563"/>
  <c r="W25" i="9563"/>
  <c r="V25" i="9563"/>
  <c r="T25" i="9563"/>
  <c r="Q25" i="9563"/>
  <c r="N25" i="9563"/>
  <c r="M25" i="9563"/>
  <c r="L25" i="9563"/>
  <c r="J25" i="9563"/>
  <c r="I25" i="9563"/>
  <c r="H25" i="9563"/>
  <c r="G25" i="9563"/>
  <c r="C25" i="9563"/>
  <c r="W24" i="9563"/>
  <c r="V24" i="9563"/>
  <c r="T24" i="9563"/>
  <c r="Q24" i="9563"/>
  <c r="N24" i="9563"/>
  <c r="M24" i="9563"/>
  <c r="L24" i="9563"/>
  <c r="J24" i="9563"/>
  <c r="I24" i="9563"/>
  <c r="G24" i="9563"/>
  <c r="H24" i="9563" s="1"/>
  <c r="C24" i="9563"/>
  <c r="W23" i="9563"/>
  <c r="V23" i="9563"/>
  <c r="T23" i="9563"/>
  <c r="Q23" i="9563"/>
  <c r="N23" i="9563"/>
  <c r="M23" i="9563"/>
  <c r="L23" i="9563"/>
  <c r="J23" i="9563"/>
  <c r="I23" i="9563"/>
  <c r="G23" i="9563"/>
  <c r="H23" i="9563" s="1"/>
  <c r="C23" i="9563"/>
  <c r="W22" i="9563"/>
  <c r="V22" i="9563"/>
  <c r="T22" i="9563"/>
  <c r="Q22" i="9563"/>
  <c r="N22" i="9563"/>
  <c r="M22" i="9563"/>
  <c r="L22" i="9563"/>
  <c r="J22" i="9563"/>
  <c r="I22" i="9563"/>
  <c r="G22" i="9563"/>
  <c r="H22" i="9563" s="1"/>
  <c r="C22" i="9563"/>
  <c r="W19" i="9563"/>
  <c r="V19" i="9563"/>
  <c r="T19" i="9563"/>
  <c r="Q19" i="9563"/>
  <c r="N19" i="9563"/>
  <c r="M19" i="9563"/>
  <c r="L19" i="9563"/>
  <c r="J19" i="9563"/>
  <c r="I19" i="9563"/>
  <c r="G19" i="9563"/>
  <c r="H19" i="9563" s="1"/>
  <c r="C19" i="9563"/>
  <c r="W18" i="9563"/>
  <c r="V18" i="9563"/>
  <c r="V28" i="9563" s="1"/>
  <c r="T18" i="9563"/>
  <c r="T28" i="9563" s="1"/>
  <c r="Q18" i="9563"/>
  <c r="Q28" i="9563" s="1"/>
  <c r="N18" i="9563"/>
  <c r="N28" i="9563" s="1"/>
  <c r="M18" i="9563"/>
  <c r="L18" i="9563"/>
  <c r="L28" i="9563" s="1"/>
  <c r="J18" i="9563"/>
  <c r="I18" i="9563"/>
  <c r="H18" i="9563"/>
  <c r="G18" i="9563"/>
  <c r="C18" i="9563"/>
  <c r="J5" i="9563"/>
  <c r="D28" i="9562"/>
  <c r="U28" i="9562"/>
  <c r="S28" i="9562"/>
  <c r="R28" i="9562"/>
  <c r="P28" i="9562"/>
  <c r="O28" i="9562"/>
  <c r="W27" i="9562"/>
  <c r="V27" i="9562"/>
  <c r="T27" i="9562"/>
  <c r="Q27" i="9562"/>
  <c r="N27" i="9562"/>
  <c r="M27" i="9562"/>
  <c r="L27" i="9562"/>
  <c r="J27" i="9562"/>
  <c r="I27" i="9562"/>
  <c r="H27" i="9562"/>
  <c r="G27" i="9562"/>
  <c r="C27" i="9562"/>
  <c r="W26" i="9562"/>
  <c r="V26" i="9562"/>
  <c r="T26" i="9562"/>
  <c r="Q26" i="9562"/>
  <c r="N26" i="9562"/>
  <c r="M26" i="9562"/>
  <c r="L26" i="9562"/>
  <c r="J26" i="9562"/>
  <c r="I26" i="9562"/>
  <c r="H26" i="9562"/>
  <c r="G26" i="9562"/>
  <c r="C26" i="9562"/>
  <c r="W25" i="9562"/>
  <c r="V25" i="9562"/>
  <c r="T25" i="9562"/>
  <c r="Q25" i="9562"/>
  <c r="N25" i="9562"/>
  <c r="M25" i="9562"/>
  <c r="L25" i="9562"/>
  <c r="J25" i="9562"/>
  <c r="I25" i="9562"/>
  <c r="H25" i="9562"/>
  <c r="G25" i="9562"/>
  <c r="C25" i="9562"/>
  <c r="W24" i="9562"/>
  <c r="V24" i="9562"/>
  <c r="T24" i="9562"/>
  <c r="Q24" i="9562"/>
  <c r="N24" i="9562"/>
  <c r="M24" i="9562"/>
  <c r="L24" i="9562"/>
  <c r="J24" i="9562"/>
  <c r="I24" i="9562"/>
  <c r="H24" i="9562"/>
  <c r="G24" i="9562"/>
  <c r="C24" i="9562"/>
  <c r="W23" i="9562"/>
  <c r="V23" i="9562"/>
  <c r="T23" i="9562"/>
  <c r="Q23" i="9562"/>
  <c r="N23" i="9562"/>
  <c r="M23" i="9562"/>
  <c r="L23" i="9562"/>
  <c r="J23" i="9562"/>
  <c r="I23" i="9562"/>
  <c r="H23" i="9562"/>
  <c r="G23" i="9562"/>
  <c r="C23" i="9562"/>
  <c r="W22" i="9562"/>
  <c r="V22" i="9562"/>
  <c r="T22" i="9562"/>
  <c r="Q22" i="9562"/>
  <c r="N22" i="9562"/>
  <c r="M22" i="9562"/>
  <c r="L22" i="9562"/>
  <c r="J22" i="9562"/>
  <c r="I22" i="9562"/>
  <c r="H22" i="9562"/>
  <c r="G22" i="9562"/>
  <c r="C22" i="9562"/>
  <c r="W21" i="9562"/>
  <c r="V21" i="9562"/>
  <c r="T21" i="9562"/>
  <c r="Q21" i="9562"/>
  <c r="N21" i="9562"/>
  <c r="M21" i="9562"/>
  <c r="L21" i="9562"/>
  <c r="J21" i="9562"/>
  <c r="I21" i="9562"/>
  <c r="H21" i="9562"/>
  <c r="G21" i="9562"/>
  <c r="C21" i="9562"/>
  <c r="W20" i="9562"/>
  <c r="V20" i="9562"/>
  <c r="T20" i="9562"/>
  <c r="Q20" i="9562"/>
  <c r="N20" i="9562"/>
  <c r="M20" i="9562"/>
  <c r="L20" i="9562"/>
  <c r="J20" i="9562"/>
  <c r="I20" i="9562"/>
  <c r="H20" i="9562"/>
  <c r="G20" i="9562"/>
  <c r="C20" i="9562"/>
  <c r="W19" i="9562"/>
  <c r="W28" i="9562" s="1"/>
  <c r="V19" i="9562"/>
  <c r="T19" i="9562"/>
  <c r="Q19" i="9562"/>
  <c r="N19" i="9562"/>
  <c r="M19" i="9562"/>
  <c r="M28" i="9562" s="1"/>
  <c r="L19" i="9562"/>
  <c r="L28" i="9562" s="1"/>
  <c r="J19" i="9562"/>
  <c r="I19" i="9562"/>
  <c r="H19" i="9562"/>
  <c r="G19" i="9562"/>
  <c r="C19" i="9562"/>
  <c r="W18" i="9562"/>
  <c r="V18" i="9562"/>
  <c r="V28" i="9562" s="1"/>
  <c r="T18" i="9562"/>
  <c r="T28" i="9562" s="1"/>
  <c r="Q18" i="9562"/>
  <c r="Q28" i="9562" s="1"/>
  <c r="N18" i="9562"/>
  <c r="N28" i="9562" s="1"/>
  <c r="M18" i="9562"/>
  <c r="L18" i="9562"/>
  <c r="J18" i="9562"/>
  <c r="I18" i="9562"/>
  <c r="H18" i="9562"/>
  <c r="G18" i="9562"/>
  <c r="C18" i="9562"/>
  <c r="J5" i="9562"/>
  <c r="J433" i="152"/>
  <c r="J432" i="152"/>
  <c r="J431" i="152"/>
  <c r="J430" i="152"/>
  <c r="J429" i="152"/>
  <c r="J428" i="152"/>
  <c r="J427" i="152"/>
  <c r="J426" i="152"/>
  <c r="J421" i="152"/>
  <c r="J420" i="152"/>
  <c r="J419" i="152"/>
  <c r="J416" i="152"/>
  <c r="J415" i="152"/>
  <c r="J414" i="152"/>
  <c r="M24" i="9561"/>
  <c r="J25" i="9561"/>
  <c r="W26" i="9561"/>
  <c r="V26" i="9561"/>
  <c r="T26" i="9561"/>
  <c r="Q26" i="9561"/>
  <c r="N26" i="9561"/>
  <c r="M26" i="9561"/>
  <c r="L26" i="9561"/>
  <c r="J26" i="9561"/>
  <c r="I26" i="9561"/>
  <c r="G26" i="9561"/>
  <c r="H26" i="9561" s="1"/>
  <c r="C26" i="9561"/>
  <c r="V25" i="9561"/>
  <c r="T25" i="9561"/>
  <c r="Q25" i="9561"/>
  <c r="N25" i="9561"/>
  <c r="L25" i="9561"/>
  <c r="C25" i="9561"/>
  <c r="W24" i="9561"/>
  <c r="V24" i="9561"/>
  <c r="T24" i="9561"/>
  <c r="Q24" i="9561"/>
  <c r="N24" i="9561"/>
  <c r="L24" i="9561"/>
  <c r="J24" i="9561"/>
  <c r="I24" i="9561"/>
  <c r="C24" i="9561"/>
  <c r="W23" i="9561"/>
  <c r="V23" i="9561"/>
  <c r="T23" i="9561"/>
  <c r="Q23" i="9561"/>
  <c r="N23" i="9561"/>
  <c r="M23" i="9561"/>
  <c r="L23" i="9561"/>
  <c r="J23" i="9561"/>
  <c r="I23" i="9561"/>
  <c r="G23" i="9561"/>
  <c r="H23" i="9561" s="1"/>
  <c r="C23" i="9561"/>
  <c r="W22" i="9561"/>
  <c r="V22" i="9561"/>
  <c r="T22" i="9561"/>
  <c r="Q22" i="9561"/>
  <c r="N22" i="9561"/>
  <c r="M22" i="9561"/>
  <c r="L22" i="9561"/>
  <c r="J22" i="9561"/>
  <c r="I22" i="9561"/>
  <c r="G22" i="9561"/>
  <c r="H22" i="9561" s="1"/>
  <c r="C22" i="9561"/>
  <c r="W19" i="9561"/>
  <c r="V19" i="9561"/>
  <c r="T19" i="9561"/>
  <c r="Q19" i="9561"/>
  <c r="N19" i="9561"/>
  <c r="M19" i="9561"/>
  <c r="L19" i="9561"/>
  <c r="J19" i="9561"/>
  <c r="I19" i="9561"/>
  <c r="G19" i="9561"/>
  <c r="H19" i="9561" s="1"/>
  <c r="C19" i="9561"/>
  <c r="U29" i="9561"/>
  <c r="S29" i="9561"/>
  <c r="R29" i="9561"/>
  <c r="P29" i="9561"/>
  <c r="O29" i="9561"/>
  <c r="W28" i="9561"/>
  <c r="V28" i="9561"/>
  <c r="T28" i="9561"/>
  <c r="Q28" i="9561"/>
  <c r="N28" i="9561"/>
  <c r="M28" i="9561"/>
  <c r="L28" i="9561"/>
  <c r="J28" i="9561"/>
  <c r="I28" i="9561"/>
  <c r="H28" i="9561"/>
  <c r="G28" i="9561"/>
  <c r="C28" i="9561"/>
  <c r="W27" i="9561"/>
  <c r="V27" i="9561"/>
  <c r="T27" i="9561"/>
  <c r="Q27" i="9561"/>
  <c r="N27" i="9561"/>
  <c r="M27" i="9561"/>
  <c r="L27" i="9561"/>
  <c r="J27" i="9561"/>
  <c r="I27" i="9561"/>
  <c r="H27" i="9561"/>
  <c r="G27" i="9561"/>
  <c r="C27" i="9561"/>
  <c r="W21" i="9561"/>
  <c r="V21" i="9561"/>
  <c r="T21" i="9561"/>
  <c r="Q21" i="9561"/>
  <c r="N21" i="9561"/>
  <c r="M21" i="9561"/>
  <c r="L21" i="9561"/>
  <c r="J21" i="9561"/>
  <c r="I21" i="9561"/>
  <c r="H21" i="9561"/>
  <c r="G21" i="9561"/>
  <c r="C21" i="9561"/>
  <c r="W20" i="9561"/>
  <c r="V20" i="9561"/>
  <c r="T20" i="9561"/>
  <c r="Q20" i="9561"/>
  <c r="N20" i="9561"/>
  <c r="M20" i="9561"/>
  <c r="L20" i="9561"/>
  <c r="J20" i="9561"/>
  <c r="I20" i="9561"/>
  <c r="G20" i="9561"/>
  <c r="H20" i="9561" s="1"/>
  <c r="C20" i="9561"/>
  <c r="W18" i="9561"/>
  <c r="V18" i="9561"/>
  <c r="V29" i="9561" s="1"/>
  <c r="T18" i="9561"/>
  <c r="T29" i="9561" s="1"/>
  <c r="Q18" i="9561"/>
  <c r="Q29" i="9561" s="1"/>
  <c r="N18" i="9561"/>
  <c r="N29" i="9561" s="1"/>
  <c r="M18" i="9561"/>
  <c r="L18" i="9561"/>
  <c r="J18" i="9561"/>
  <c r="I18" i="9561"/>
  <c r="H18" i="9561"/>
  <c r="G18" i="9561"/>
  <c r="C18" i="9561"/>
  <c r="J5" i="9561"/>
  <c r="W21" i="9560"/>
  <c r="V21" i="9560"/>
  <c r="T21" i="9560"/>
  <c r="Q21" i="9560"/>
  <c r="N21" i="9560"/>
  <c r="M21" i="9560"/>
  <c r="L21" i="9560"/>
  <c r="J21" i="9560"/>
  <c r="I21" i="9560"/>
  <c r="G21" i="9560"/>
  <c r="H21" i="9560" s="1"/>
  <c r="C21" i="9560"/>
  <c r="W20" i="9560"/>
  <c r="V20" i="9560"/>
  <c r="T20" i="9560"/>
  <c r="Q20" i="9560"/>
  <c r="N20" i="9560"/>
  <c r="M20" i="9560"/>
  <c r="L20" i="9560"/>
  <c r="J20" i="9560"/>
  <c r="I20" i="9560"/>
  <c r="H20" i="9560"/>
  <c r="G20" i="9560"/>
  <c r="C20" i="9560"/>
  <c r="U26" i="9560"/>
  <c r="S26" i="9560"/>
  <c r="R26" i="9560"/>
  <c r="P26" i="9560"/>
  <c r="O26" i="9560"/>
  <c r="N26" i="9560"/>
  <c r="D26" i="9560"/>
  <c r="W25" i="9560"/>
  <c r="V25" i="9560"/>
  <c r="T25" i="9560"/>
  <c r="Q25" i="9560"/>
  <c r="N25" i="9560"/>
  <c r="M25" i="9560"/>
  <c r="L25" i="9560"/>
  <c r="J25" i="9560"/>
  <c r="I25" i="9560"/>
  <c r="H25" i="9560"/>
  <c r="G25" i="9560"/>
  <c r="C25" i="9560"/>
  <c r="W24" i="9560"/>
  <c r="V24" i="9560"/>
  <c r="T24" i="9560"/>
  <c r="Q24" i="9560"/>
  <c r="N24" i="9560"/>
  <c r="M24" i="9560"/>
  <c r="L24" i="9560"/>
  <c r="J24" i="9560"/>
  <c r="I24" i="9560"/>
  <c r="H24" i="9560"/>
  <c r="G24" i="9560"/>
  <c r="C24" i="9560"/>
  <c r="W23" i="9560"/>
  <c r="V23" i="9560"/>
  <c r="T23" i="9560"/>
  <c r="Q23" i="9560"/>
  <c r="N23" i="9560"/>
  <c r="M23" i="9560"/>
  <c r="L23" i="9560"/>
  <c r="J23" i="9560"/>
  <c r="I23" i="9560"/>
  <c r="G23" i="9560"/>
  <c r="H23" i="9560" s="1"/>
  <c r="C23" i="9560"/>
  <c r="W22" i="9560"/>
  <c r="V22" i="9560"/>
  <c r="T22" i="9560"/>
  <c r="Q22" i="9560"/>
  <c r="N22" i="9560"/>
  <c r="M22" i="9560"/>
  <c r="L22" i="9560"/>
  <c r="J22" i="9560"/>
  <c r="I22" i="9560"/>
  <c r="G22" i="9560"/>
  <c r="H22" i="9560" s="1"/>
  <c r="C22" i="9560"/>
  <c r="W19" i="9560"/>
  <c r="V19" i="9560"/>
  <c r="T19" i="9560"/>
  <c r="Q19" i="9560"/>
  <c r="N19" i="9560"/>
  <c r="M19" i="9560"/>
  <c r="L19" i="9560"/>
  <c r="J19" i="9560"/>
  <c r="I19" i="9560"/>
  <c r="G19" i="9560"/>
  <c r="H19" i="9560" s="1"/>
  <c r="C19" i="9560"/>
  <c r="W18" i="9560"/>
  <c r="V18" i="9560"/>
  <c r="V26" i="9560" s="1"/>
  <c r="T18" i="9560"/>
  <c r="T26" i="9560" s="1"/>
  <c r="Q18" i="9560"/>
  <c r="Q26" i="9560" s="1"/>
  <c r="N18" i="9560"/>
  <c r="M18" i="9560"/>
  <c r="L18" i="9560"/>
  <c r="J18" i="9560"/>
  <c r="I18" i="9560"/>
  <c r="H18" i="9560"/>
  <c r="G18" i="9560"/>
  <c r="C18" i="9560"/>
  <c r="J5" i="9560"/>
  <c r="W28" i="9565" l="1"/>
  <c r="M28" i="9565"/>
  <c r="L28" i="9565"/>
  <c r="H28" i="9565"/>
  <c r="N27" i="9564"/>
  <c r="M27" i="9564"/>
  <c r="W27" i="9564"/>
  <c r="L27" i="9564"/>
  <c r="H27" i="9564"/>
  <c r="M28" i="9563"/>
  <c r="W28" i="9563"/>
  <c r="H28" i="9563"/>
  <c r="H28" i="9562"/>
  <c r="G25" i="9561"/>
  <c r="H25" i="9561" s="1"/>
  <c r="M25" i="9561"/>
  <c r="D29" i="9561"/>
  <c r="G24" i="9561"/>
  <c r="H24" i="9561" s="1"/>
  <c r="I25" i="9561"/>
  <c r="W25" i="9561"/>
  <c r="W29" i="9561" s="1"/>
  <c r="L29" i="9561"/>
  <c r="M29" i="9561"/>
  <c r="M26" i="9560"/>
  <c r="L26" i="9560"/>
  <c r="W26" i="9560"/>
  <c r="H26" i="9560"/>
  <c r="W22" i="9558"/>
  <c r="V22" i="9558"/>
  <c r="T22" i="9558"/>
  <c r="Q22" i="9558"/>
  <c r="N22" i="9558"/>
  <c r="M22" i="9558"/>
  <c r="L22" i="9558"/>
  <c r="J22" i="9558"/>
  <c r="I22" i="9558"/>
  <c r="G22" i="9558"/>
  <c r="H22" i="9558" s="1"/>
  <c r="C22" i="9558"/>
  <c r="W21" i="9558"/>
  <c r="V21" i="9558"/>
  <c r="T21" i="9558"/>
  <c r="Q21" i="9558"/>
  <c r="N21" i="9558"/>
  <c r="M21" i="9558"/>
  <c r="L21" i="9558"/>
  <c r="J21" i="9558"/>
  <c r="I21" i="9558"/>
  <c r="G21" i="9558"/>
  <c r="H21" i="9558" s="1"/>
  <c r="C21" i="9558"/>
  <c r="H29" i="9561" l="1"/>
  <c r="U28" i="9559"/>
  <c r="S28" i="9559"/>
  <c r="R28" i="9559"/>
  <c r="P28" i="9559"/>
  <c r="O28" i="9559"/>
  <c r="D28" i="9559"/>
  <c r="W27" i="9559"/>
  <c r="V27" i="9559"/>
  <c r="T27" i="9559"/>
  <c r="Q27" i="9559"/>
  <c r="N27" i="9559"/>
  <c r="M27" i="9559"/>
  <c r="L27" i="9559"/>
  <c r="J27" i="9559"/>
  <c r="I27" i="9559"/>
  <c r="H27" i="9559"/>
  <c r="G27" i="9559"/>
  <c r="C27" i="9559"/>
  <c r="W26" i="9559"/>
  <c r="V26" i="9559"/>
  <c r="T26" i="9559"/>
  <c r="Q26" i="9559"/>
  <c r="N26" i="9559"/>
  <c r="M26" i="9559"/>
  <c r="L26" i="9559"/>
  <c r="J26" i="9559"/>
  <c r="I26" i="9559"/>
  <c r="H26" i="9559"/>
  <c r="G26" i="9559"/>
  <c r="C26" i="9559"/>
  <c r="W25" i="9559"/>
  <c r="V25" i="9559"/>
  <c r="T25" i="9559"/>
  <c r="Q25" i="9559"/>
  <c r="N25" i="9559"/>
  <c r="M25" i="9559"/>
  <c r="L25" i="9559"/>
  <c r="J25" i="9559"/>
  <c r="I25" i="9559"/>
  <c r="H25" i="9559"/>
  <c r="G25" i="9559"/>
  <c r="C25" i="9559"/>
  <c r="W24" i="9559"/>
  <c r="V24" i="9559"/>
  <c r="T24" i="9559"/>
  <c r="Q24" i="9559"/>
  <c r="N24" i="9559"/>
  <c r="M24" i="9559"/>
  <c r="L24" i="9559"/>
  <c r="J24" i="9559"/>
  <c r="I24" i="9559"/>
  <c r="H24" i="9559"/>
  <c r="G24" i="9559"/>
  <c r="C24" i="9559"/>
  <c r="W23" i="9559"/>
  <c r="V23" i="9559"/>
  <c r="T23" i="9559"/>
  <c r="Q23" i="9559"/>
  <c r="N23" i="9559"/>
  <c r="M23" i="9559"/>
  <c r="L23" i="9559"/>
  <c r="J23" i="9559"/>
  <c r="I23" i="9559"/>
  <c r="G23" i="9559"/>
  <c r="H23" i="9559" s="1"/>
  <c r="C23" i="9559"/>
  <c r="W22" i="9559"/>
  <c r="V22" i="9559"/>
  <c r="T22" i="9559"/>
  <c r="Q22" i="9559"/>
  <c r="N22" i="9559"/>
  <c r="M22" i="9559"/>
  <c r="L22" i="9559"/>
  <c r="J22" i="9559"/>
  <c r="I22" i="9559"/>
  <c r="G22" i="9559"/>
  <c r="H22" i="9559" s="1"/>
  <c r="C22" i="9559"/>
  <c r="W21" i="9559"/>
  <c r="V21" i="9559"/>
  <c r="T21" i="9559"/>
  <c r="Q21" i="9559"/>
  <c r="N21" i="9559"/>
  <c r="M21" i="9559"/>
  <c r="L21" i="9559"/>
  <c r="J21" i="9559"/>
  <c r="I21" i="9559"/>
  <c r="G21" i="9559"/>
  <c r="H21" i="9559" s="1"/>
  <c r="C21" i="9559"/>
  <c r="W20" i="9559"/>
  <c r="V20" i="9559"/>
  <c r="T20" i="9559"/>
  <c r="Q20" i="9559"/>
  <c r="N20" i="9559"/>
  <c r="M20" i="9559"/>
  <c r="L20" i="9559"/>
  <c r="J20" i="9559"/>
  <c r="I20" i="9559"/>
  <c r="H20" i="9559"/>
  <c r="G20" i="9559"/>
  <c r="C20" i="9559"/>
  <c r="V19" i="9559"/>
  <c r="T19" i="9559"/>
  <c r="Q19" i="9559"/>
  <c r="N19" i="9559"/>
  <c r="H19" i="9559"/>
  <c r="W18" i="9559"/>
  <c r="V18" i="9559"/>
  <c r="V28" i="9559" s="1"/>
  <c r="T18" i="9559"/>
  <c r="T28" i="9559" s="1"/>
  <c r="Q18" i="9559"/>
  <c r="Q28" i="9559" s="1"/>
  <c r="N18" i="9559"/>
  <c r="N28" i="9559" s="1"/>
  <c r="M18" i="9559"/>
  <c r="L18" i="9559"/>
  <c r="J18" i="9559"/>
  <c r="I18" i="9559"/>
  <c r="H18" i="9559"/>
  <c r="G18" i="9559"/>
  <c r="C18" i="9559"/>
  <c r="J5" i="9559"/>
  <c r="U26" i="9558"/>
  <c r="S26" i="9558"/>
  <c r="R26" i="9558"/>
  <c r="P26" i="9558"/>
  <c r="O26" i="9558"/>
  <c r="D26" i="9558"/>
  <c r="W25" i="9558"/>
  <c r="V25" i="9558"/>
  <c r="T25" i="9558"/>
  <c r="Q25" i="9558"/>
  <c r="N25" i="9558"/>
  <c r="M25" i="9558"/>
  <c r="L25" i="9558"/>
  <c r="J25" i="9558"/>
  <c r="I25" i="9558"/>
  <c r="H25" i="9558"/>
  <c r="G25" i="9558"/>
  <c r="C25" i="9558"/>
  <c r="W24" i="9558"/>
  <c r="V24" i="9558"/>
  <c r="T24" i="9558"/>
  <c r="Q24" i="9558"/>
  <c r="N24" i="9558"/>
  <c r="M24" i="9558"/>
  <c r="L24" i="9558"/>
  <c r="J24" i="9558"/>
  <c r="I24" i="9558"/>
  <c r="H24" i="9558"/>
  <c r="G24" i="9558"/>
  <c r="C24" i="9558"/>
  <c r="W23" i="9558"/>
  <c r="V23" i="9558"/>
  <c r="T23" i="9558"/>
  <c r="Q23" i="9558"/>
  <c r="N23" i="9558"/>
  <c r="M23" i="9558"/>
  <c r="L23" i="9558"/>
  <c r="J23" i="9558"/>
  <c r="I23" i="9558"/>
  <c r="G23" i="9558"/>
  <c r="H23" i="9558" s="1"/>
  <c r="C23" i="9558"/>
  <c r="W20" i="9558"/>
  <c r="V20" i="9558"/>
  <c r="T20" i="9558"/>
  <c r="Q20" i="9558"/>
  <c r="N20" i="9558"/>
  <c r="M20" i="9558"/>
  <c r="L20" i="9558"/>
  <c r="J20" i="9558"/>
  <c r="I20" i="9558"/>
  <c r="G20" i="9558"/>
  <c r="H20" i="9558" s="1"/>
  <c r="C20" i="9558"/>
  <c r="W19" i="9558"/>
  <c r="V19" i="9558"/>
  <c r="T19" i="9558"/>
  <c r="Q19" i="9558"/>
  <c r="N19" i="9558"/>
  <c r="M19" i="9558"/>
  <c r="L19" i="9558"/>
  <c r="J19" i="9558"/>
  <c r="I19" i="9558"/>
  <c r="G19" i="9558"/>
  <c r="H19" i="9558" s="1"/>
  <c r="C19" i="9558"/>
  <c r="W18" i="9558"/>
  <c r="V18" i="9558"/>
  <c r="V26" i="9558" s="1"/>
  <c r="T18" i="9558"/>
  <c r="T26" i="9558" s="1"/>
  <c r="Q18" i="9558"/>
  <c r="Q26" i="9558" s="1"/>
  <c r="N18" i="9558"/>
  <c r="N26" i="9558" s="1"/>
  <c r="M18" i="9558"/>
  <c r="L18" i="9558"/>
  <c r="J18" i="9558"/>
  <c r="I18" i="9558"/>
  <c r="H18" i="9558"/>
  <c r="G18" i="9558"/>
  <c r="C18" i="9558"/>
  <c r="J5" i="9558"/>
  <c r="W21" i="9557"/>
  <c r="V21" i="9557"/>
  <c r="T21" i="9557"/>
  <c r="Q21" i="9557"/>
  <c r="N21" i="9557"/>
  <c r="M21" i="9557"/>
  <c r="L21" i="9557"/>
  <c r="J21" i="9557"/>
  <c r="I21" i="9557"/>
  <c r="G21" i="9557"/>
  <c r="H21" i="9557" s="1"/>
  <c r="C21" i="9557"/>
  <c r="W20" i="9557"/>
  <c r="V20" i="9557"/>
  <c r="T20" i="9557"/>
  <c r="Q20" i="9557"/>
  <c r="N20" i="9557"/>
  <c r="M20" i="9557"/>
  <c r="L20" i="9557"/>
  <c r="J20" i="9557"/>
  <c r="I20" i="9557"/>
  <c r="H20" i="9557"/>
  <c r="G20" i="9557"/>
  <c r="C20" i="9557"/>
  <c r="U28" i="9557"/>
  <c r="S28" i="9557"/>
  <c r="R28" i="9557"/>
  <c r="P28" i="9557"/>
  <c r="O28" i="9557"/>
  <c r="D28" i="9557"/>
  <c r="W27" i="9557"/>
  <c r="V27" i="9557"/>
  <c r="T27" i="9557"/>
  <c r="Q27" i="9557"/>
  <c r="N27" i="9557"/>
  <c r="M27" i="9557"/>
  <c r="L27" i="9557"/>
  <c r="J27" i="9557"/>
  <c r="I27" i="9557"/>
  <c r="H27" i="9557"/>
  <c r="G27" i="9557"/>
  <c r="C27" i="9557"/>
  <c r="W26" i="9557"/>
  <c r="V26" i="9557"/>
  <c r="T26" i="9557"/>
  <c r="Q26" i="9557"/>
  <c r="N26" i="9557"/>
  <c r="M26" i="9557"/>
  <c r="L26" i="9557"/>
  <c r="J26" i="9557"/>
  <c r="I26" i="9557"/>
  <c r="H26" i="9557"/>
  <c r="G26" i="9557"/>
  <c r="C26" i="9557"/>
  <c r="W25" i="9557"/>
  <c r="V25" i="9557"/>
  <c r="T25" i="9557"/>
  <c r="Q25" i="9557"/>
  <c r="N25" i="9557"/>
  <c r="M25" i="9557"/>
  <c r="L25" i="9557"/>
  <c r="J25" i="9557"/>
  <c r="I25" i="9557"/>
  <c r="G25" i="9557"/>
  <c r="H25" i="9557" s="1"/>
  <c r="C25" i="9557"/>
  <c r="W24" i="9557"/>
  <c r="V24" i="9557"/>
  <c r="T24" i="9557"/>
  <c r="Q24" i="9557"/>
  <c r="N24" i="9557"/>
  <c r="M24" i="9557"/>
  <c r="L24" i="9557"/>
  <c r="J24" i="9557"/>
  <c r="I24" i="9557"/>
  <c r="G24" i="9557"/>
  <c r="H24" i="9557" s="1"/>
  <c r="C24" i="9557"/>
  <c r="W23" i="9557"/>
  <c r="V23" i="9557"/>
  <c r="T23" i="9557"/>
  <c r="Q23" i="9557"/>
  <c r="N23" i="9557"/>
  <c r="M23" i="9557"/>
  <c r="L23" i="9557"/>
  <c r="J23" i="9557"/>
  <c r="I23" i="9557"/>
  <c r="G23" i="9557"/>
  <c r="H23" i="9557" s="1"/>
  <c r="C23" i="9557"/>
  <c r="W22" i="9557"/>
  <c r="V22" i="9557"/>
  <c r="T22" i="9557"/>
  <c r="Q22" i="9557"/>
  <c r="N22" i="9557"/>
  <c r="M22" i="9557"/>
  <c r="L22" i="9557"/>
  <c r="J22" i="9557"/>
  <c r="I22" i="9557"/>
  <c r="G22" i="9557"/>
  <c r="H22" i="9557" s="1"/>
  <c r="C22" i="9557"/>
  <c r="W19" i="9557"/>
  <c r="V19" i="9557"/>
  <c r="T19" i="9557"/>
  <c r="Q19" i="9557"/>
  <c r="N19" i="9557"/>
  <c r="M19" i="9557"/>
  <c r="L19" i="9557"/>
  <c r="J19" i="9557"/>
  <c r="I19" i="9557"/>
  <c r="G19" i="9557"/>
  <c r="H19" i="9557" s="1"/>
  <c r="C19" i="9557"/>
  <c r="W18" i="9557"/>
  <c r="V18" i="9557"/>
  <c r="V28" i="9557" s="1"/>
  <c r="T18" i="9557"/>
  <c r="T28" i="9557" s="1"/>
  <c r="Q18" i="9557"/>
  <c r="Q28" i="9557" s="1"/>
  <c r="N18" i="9557"/>
  <c r="N28" i="9557" s="1"/>
  <c r="M18" i="9557"/>
  <c r="L18" i="9557"/>
  <c r="J18" i="9557"/>
  <c r="I18" i="9557"/>
  <c r="H18" i="9557"/>
  <c r="G18" i="9557"/>
  <c r="C18" i="9557"/>
  <c r="J5" i="9557"/>
  <c r="M22" i="9556"/>
  <c r="W23" i="9556"/>
  <c r="W19" i="9556"/>
  <c r="U26" i="9556"/>
  <c r="S26" i="9556"/>
  <c r="R26" i="9556"/>
  <c r="P26" i="9556"/>
  <c r="O26" i="9556"/>
  <c r="W25" i="9556"/>
  <c r="V25" i="9556"/>
  <c r="T25" i="9556"/>
  <c r="Q25" i="9556"/>
  <c r="N25" i="9556"/>
  <c r="M25" i="9556"/>
  <c r="L25" i="9556"/>
  <c r="J25" i="9556"/>
  <c r="I25" i="9556"/>
  <c r="H25" i="9556"/>
  <c r="G25" i="9556"/>
  <c r="C25" i="9556"/>
  <c r="W24" i="9556"/>
  <c r="V24" i="9556"/>
  <c r="T24" i="9556"/>
  <c r="Q24" i="9556"/>
  <c r="N24" i="9556"/>
  <c r="M24" i="9556"/>
  <c r="L24" i="9556"/>
  <c r="J24" i="9556"/>
  <c r="I24" i="9556"/>
  <c r="H24" i="9556"/>
  <c r="G24" i="9556"/>
  <c r="C24" i="9556"/>
  <c r="V23" i="9556"/>
  <c r="T23" i="9556"/>
  <c r="Q23" i="9556"/>
  <c r="N23" i="9556"/>
  <c r="J23" i="9556"/>
  <c r="C23" i="9556"/>
  <c r="W22" i="9556"/>
  <c r="V22" i="9556"/>
  <c r="T22" i="9556"/>
  <c r="Q22" i="9556"/>
  <c r="N22" i="9556"/>
  <c r="L22" i="9556"/>
  <c r="J22" i="9556"/>
  <c r="I22" i="9556"/>
  <c r="C22" i="9556"/>
  <c r="W21" i="9556"/>
  <c r="V21" i="9556"/>
  <c r="T21" i="9556"/>
  <c r="Q21" i="9556"/>
  <c r="N21" i="9556"/>
  <c r="M21" i="9556"/>
  <c r="L21" i="9556"/>
  <c r="J21" i="9556"/>
  <c r="I21" i="9556"/>
  <c r="G21" i="9556"/>
  <c r="H21" i="9556" s="1"/>
  <c r="C21" i="9556"/>
  <c r="W20" i="9556"/>
  <c r="V20" i="9556"/>
  <c r="T20" i="9556"/>
  <c r="Q20" i="9556"/>
  <c r="N20" i="9556"/>
  <c r="M20" i="9556"/>
  <c r="L20" i="9556"/>
  <c r="J20" i="9556"/>
  <c r="I20" i="9556"/>
  <c r="G20" i="9556"/>
  <c r="H20" i="9556" s="1"/>
  <c r="C20" i="9556"/>
  <c r="V19" i="9556"/>
  <c r="T19" i="9556"/>
  <c r="Q19" i="9556"/>
  <c r="N19" i="9556"/>
  <c r="J19" i="9556"/>
  <c r="W18" i="9556"/>
  <c r="V18" i="9556"/>
  <c r="V26" i="9556" s="1"/>
  <c r="T18" i="9556"/>
  <c r="T26" i="9556" s="1"/>
  <c r="Q18" i="9556"/>
  <c r="Q26" i="9556" s="1"/>
  <c r="N18" i="9556"/>
  <c r="N26" i="9556" s="1"/>
  <c r="M18" i="9556"/>
  <c r="L18" i="9556"/>
  <c r="J18" i="9556"/>
  <c r="I18" i="9556"/>
  <c r="H18" i="9556"/>
  <c r="G18" i="9556"/>
  <c r="C18" i="9556"/>
  <c r="J5" i="9556"/>
  <c r="W23" i="9555"/>
  <c r="V23" i="9555"/>
  <c r="T23" i="9555"/>
  <c r="Q23" i="9555"/>
  <c r="N23" i="9555"/>
  <c r="M23" i="9555"/>
  <c r="L23" i="9555"/>
  <c r="J23" i="9555"/>
  <c r="I23" i="9555"/>
  <c r="G23" i="9555"/>
  <c r="H23" i="9555" s="1"/>
  <c r="C23" i="9555"/>
  <c r="W22" i="9555"/>
  <c r="V22" i="9555"/>
  <c r="T22" i="9555"/>
  <c r="Q22" i="9555"/>
  <c r="N22" i="9555"/>
  <c r="M22" i="9555"/>
  <c r="L22" i="9555"/>
  <c r="J22" i="9555"/>
  <c r="I22" i="9555"/>
  <c r="G22" i="9555"/>
  <c r="H22" i="9555" s="1"/>
  <c r="C22" i="9555"/>
  <c r="W21" i="9555"/>
  <c r="V21" i="9555"/>
  <c r="T21" i="9555"/>
  <c r="Q21" i="9555"/>
  <c r="N21" i="9555"/>
  <c r="M21" i="9555"/>
  <c r="L21" i="9555"/>
  <c r="J21" i="9555"/>
  <c r="I21" i="9555"/>
  <c r="G21" i="9555"/>
  <c r="H21" i="9555" s="1"/>
  <c r="C21" i="9555"/>
  <c r="W20" i="9555"/>
  <c r="V20" i="9555"/>
  <c r="T20" i="9555"/>
  <c r="Q20" i="9555"/>
  <c r="N20" i="9555"/>
  <c r="M20" i="9555"/>
  <c r="L20" i="9555"/>
  <c r="J20" i="9555"/>
  <c r="I20" i="9555"/>
  <c r="G20" i="9555"/>
  <c r="H20" i="9555" s="1"/>
  <c r="C20" i="9555"/>
  <c r="U27" i="9555"/>
  <c r="S27" i="9555"/>
  <c r="R27" i="9555"/>
  <c r="P27" i="9555"/>
  <c r="O27" i="9555"/>
  <c r="D27" i="9555"/>
  <c r="W26" i="9555"/>
  <c r="V26" i="9555"/>
  <c r="T26" i="9555"/>
  <c r="Q26" i="9555"/>
  <c r="N26" i="9555"/>
  <c r="M26" i="9555"/>
  <c r="L26" i="9555"/>
  <c r="J26" i="9555"/>
  <c r="I26" i="9555"/>
  <c r="H26" i="9555"/>
  <c r="G26" i="9555"/>
  <c r="C26" i="9555"/>
  <c r="W25" i="9555"/>
  <c r="V25" i="9555"/>
  <c r="T25" i="9555"/>
  <c r="Q25" i="9555"/>
  <c r="N25" i="9555"/>
  <c r="M25" i="9555"/>
  <c r="L25" i="9555"/>
  <c r="J25" i="9555"/>
  <c r="I25" i="9555"/>
  <c r="H25" i="9555"/>
  <c r="G25" i="9555"/>
  <c r="C25" i="9555"/>
  <c r="W24" i="9555"/>
  <c r="V24" i="9555"/>
  <c r="T24" i="9555"/>
  <c r="Q24" i="9555"/>
  <c r="N24" i="9555"/>
  <c r="M24" i="9555"/>
  <c r="L24" i="9555"/>
  <c r="J24" i="9555"/>
  <c r="I24" i="9555"/>
  <c r="H24" i="9555"/>
  <c r="G24" i="9555"/>
  <c r="C24" i="9555"/>
  <c r="W19" i="9555"/>
  <c r="V19" i="9555"/>
  <c r="T19" i="9555"/>
  <c r="Q19" i="9555"/>
  <c r="N19" i="9555"/>
  <c r="M19" i="9555"/>
  <c r="L19" i="9555"/>
  <c r="J19" i="9555"/>
  <c r="I19" i="9555"/>
  <c r="G19" i="9555"/>
  <c r="H19" i="9555" s="1"/>
  <c r="C19" i="9555"/>
  <c r="W18" i="9555"/>
  <c r="V18" i="9555"/>
  <c r="V27" i="9555" s="1"/>
  <c r="T18" i="9555"/>
  <c r="T27" i="9555" s="1"/>
  <c r="Q18" i="9555"/>
  <c r="Q27" i="9555" s="1"/>
  <c r="N18" i="9555"/>
  <c r="N27" i="9555" s="1"/>
  <c r="M18" i="9555"/>
  <c r="L18" i="9555"/>
  <c r="J18" i="9555"/>
  <c r="I18" i="9555"/>
  <c r="H18" i="9555"/>
  <c r="G18" i="9555"/>
  <c r="C18" i="9555"/>
  <c r="J5" i="9555"/>
  <c r="T28" i="9554"/>
  <c r="R28" i="9554"/>
  <c r="Q28" i="9554"/>
  <c r="O28" i="9554"/>
  <c r="N28" i="9554"/>
  <c r="D28" i="9554"/>
  <c r="V27" i="9554"/>
  <c r="U27" i="9554"/>
  <c r="S27" i="9554"/>
  <c r="P27" i="9554"/>
  <c r="M27" i="9554"/>
  <c r="L27" i="9554"/>
  <c r="K27" i="9554"/>
  <c r="I27" i="9554"/>
  <c r="H27" i="9554"/>
  <c r="G27" i="9554"/>
  <c r="F27" i="9554"/>
  <c r="C27" i="9554"/>
  <c r="V26" i="9554"/>
  <c r="U26" i="9554"/>
  <c r="S26" i="9554"/>
  <c r="P26" i="9554"/>
  <c r="M26" i="9554"/>
  <c r="L26" i="9554"/>
  <c r="K26" i="9554"/>
  <c r="I26" i="9554"/>
  <c r="H26" i="9554"/>
  <c r="G26" i="9554"/>
  <c r="F26" i="9554"/>
  <c r="C26" i="9554"/>
  <c r="V25" i="9554"/>
  <c r="U25" i="9554"/>
  <c r="S25" i="9554"/>
  <c r="P25" i="9554"/>
  <c r="M25" i="9554"/>
  <c r="L25" i="9554"/>
  <c r="K25" i="9554"/>
  <c r="I25" i="9554"/>
  <c r="H25" i="9554"/>
  <c r="G25" i="9554"/>
  <c r="F25" i="9554"/>
  <c r="C25" i="9554"/>
  <c r="V24" i="9554"/>
  <c r="U24" i="9554"/>
  <c r="S24" i="9554"/>
  <c r="P24" i="9554"/>
  <c r="M24" i="9554"/>
  <c r="L24" i="9554"/>
  <c r="K24" i="9554"/>
  <c r="I24" i="9554"/>
  <c r="H24" i="9554"/>
  <c r="G24" i="9554"/>
  <c r="F24" i="9554"/>
  <c r="C24" i="9554"/>
  <c r="V23" i="9554"/>
  <c r="U23" i="9554"/>
  <c r="S23" i="9554"/>
  <c r="P23" i="9554"/>
  <c r="M23" i="9554"/>
  <c r="L23" i="9554"/>
  <c r="K23" i="9554"/>
  <c r="I23" i="9554"/>
  <c r="H23" i="9554"/>
  <c r="G23" i="9554"/>
  <c r="F23" i="9554"/>
  <c r="C23" i="9554"/>
  <c r="V22" i="9554"/>
  <c r="U22" i="9554"/>
  <c r="S22" i="9554"/>
  <c r="P22" i="9554"/>
  <c r="M22" i="9554"/>
  <c r="L22" i="9554"/>
  <c r="K22" i="9554"/>
  <c r="I22" i="9554"/>
  <c r="H22" i="9554"/>
  <c r="G22" i="9554"/>
  <c r="F22" i="9554"/>
  <c r="C22" i="9554"/>
  <c r="V21" i="9554"/>
  <c r="U21" i="9554"/>
  <c r="S21" i="9554"/>
  <c r="P21" i="9554"/>
  <c r="M21" i="9554"/>
  <c r="L21" i="9554"/>
  <c r="K21" i="9554"/>
  <c r="I21" i="9554"/>
  <c r="H21" i="9554"/>
  <c r="G21" i="9554"/>
  <c r="F21" i="9554"/>
  <c r="C21" i="9554"/>
  <c r="V20" i="9554"/>
  <c r="U20" i="9554"/>
  <c r="S20" i="9554"/>
  <c r="P20" i="9554"/>
  <c r="M20" i="9554"/>
  <c r="L20" i="9554"/>
  <c r="K20" i="9554"/>
  <c r="I20" i="9554"/>
  <c r="H20" i="9554"/>
  <c r="G20" i="9554"/>
  <c r="F20" i="9554"/>
  <c r="C20" i="9554"/>
  <c r="V19" i="9554"/>
  <c r="U19" i="9554"/>
  <c r="S19" i="9554"/>
  <c r="P19" i="9554"/>
  <c r="M19" i="9554"/>
  <c r="L19" i="9554"/>
  <c r="K19" i="9554"/>
  <c r="I19" i="9554"/>
  <c r="H19" i="9554"/>
  <c r="F19" i="9554"/>
  <c r="G19" i="9554" s="1"/>
  <c r="C19" i="9554"/>
  <c r="V18" i="9554"/>
  <c r="U18" i="9554"/>
  <c r="U28" i="9554" s="1"/>
  <c r="S18" i="9554"/>
  <c r="S28" i="9554" s="1"/>
  <c r="P18" i="9554"/>
  <c r="P28" i="9554" s="1"/>
  <c r="M18" i="9554"/>
  <c r="M28" i="9554" s="1"/>
  <c r="L18" i="9554"/>
  <c r="K18" i="9554"/>
  <c r="I18" i="9554"/>
  <c r="H18" i="9554"/>
  <c r="G18" i="9554"/>
  <c r="F18" i="9554"/>
  <c r="C18" i="9554"/>
  <c r="I5" i="9554"/>
  <c r="T28" i="9553"/>
  <c r="R28" i="9553"/>
  <c r="Q28" i="9553"/>
  <c r="O28" i="9553"/>
  <c r="N28" i="9553"/>
  <c r="D28" i="9553"/>
  <c r="V27" i="9553"/>
  <c r="U27" i="9553"/>
  <c r="S27" i="9553"/>
  <c r="P27" i="9553"/>
  <c r="M27" i="9553"/>
  <c r="L27" i="9553"/>
  <c r="K27" i="9553"/>
  <c r="I27" i="9553"/>
  <c r="H27" i="9553"/>
  <c r="G27" i="9553"/>
  <c r="F27" i="9553"/>
  <c r="C27" i="9553"/>
  <c r="V26" i="9553"/>
  <c r="U26" i="9553"/>
  <c r="S26" i="9553"/>
  <c r="P26" i="9553"/>
  <c r="M26" i="9553"/>
  <c r="L26" i="9553"/>
  <c r="K26" i="9553"/>
  <c r="I26" i="9553"/>
  <c r="H26" i="9553"/>
  <c r="G26" i="9553"/>
  <c r="F26" i="9553"/>
  <c r="C26" i="9553"/>
  <c r="V25" i="9553"/>
  <c r="U25" i="9553"/>
  <c r="S25" i="9553"/>
  <c r="P25" i="9553"/>
  <c r="M25" i="9553"/>
  <c r="L25" i="9553"/>
  <c r="K25" i="9553"/>
  <c r="I25" i="9553"/>
  <c r="H25" i="9553"/>
  <c r="G25" i="9553"/>
  <c r="F25" i="9553"/>
  <c r="C25" i="9553"/>
  <c r="V24" i="9553"/>
  <c r="U24" i="9553"/>
  <c r="S24" i="9553"/>
  <c r="P24" i="9553"/>
  <c r="M24" i="9553"/>
  <c r="L24" i="9553"/>
  <c r="K24" i="9553"/>
  <c r="I24" i="9553"/>
  <c r="H24" i="9553"/>
  <c r="F24" i="9553"/>
  <c r="G24" i="9553" s="1"/>
  <c r="C24" i="9553"/>
  <c r="V23" i="9553"/>
  <c r="U23" i="9553"/>
  <c r="S23" i="9553"/>
  <c r="P23" i="9553"/>
  <c r="M23" i="9553"/>
  <c r="L23" i="9553"/>
  <c r="K23" i="9553"/>
  <c r="I23" i="9553"/>
  <c r="H23" i="9553"/>
  <c r="F23" i="9553"/>
  <c r="G23" i="9553" s="1"/>
  <c r="C23" i="9553"/>
  <c r="V22" i="9553"/>
  <c r="U22" i="9553"/>
  <c r="S22" i="9553"/>
  <c r="P22" i="9553"/>
  <c r="M22" i="9553"/>
  <c r="L22" i="9553"/>
  <c r="K22" i="9553"/>
  <c r="I22" i="9553"/>
  <c r="H22" i="9553"/>
  <c r="F22" i="9553"/>
  <c r="G22" i="9553" s="1"/>
  <c r="C22" i="9553"/>
  <c r="V21" i="9553"/>
  <c r="U21" i="9553"/>
  <c r="S21" i="9553"/>
  <c r="P21" i="9553"/>
  <c r="M21" i="9553"/>
  <c r="L21" i="9553"/>
  <c r="K21" i="9553"/>
  <c r="I21" i="9553"/>
  <c r="H21" i="9553"/>
  <c r="F21" i="9553"/>
  <c r="G21" i="9553" s="1"/>
  <c r="C21" i="9553"/>
  <c r="V20" i="9553"/>
  <c r="U20" i="9553"/>
  <c r="S20" i="9553"/>
  <c r="P20" i="9553"/>
  <c r="M20" i="9553"/>
  <c r="L20" i="9553"/>
  <c r="K20" i="9553"/>
  <c r="I20" i="9553"/>
  <c r="H20" i="9553"/>
  <c r="F20" i="9553"/>
  <c r="G20" i="9553" s="1"/>
  <c r="C20" i="9553"/>
  <c r="V19" i="9553"/>
  <c r="U19" i="9553"/>
  <c r="S19" i="9553"/>
  <c r="P19" i="9553"/>
  <c r="M19" i="9553"/>
  <c r="L19" i="9553"/>
  <c r="K19" i="9553"/>
  <c r="I19" i="9553"/>
  <c r="H19" i="9553"/>
  <c r="F19" i="9553"/>
  <c r="G19" i="9553" s="1"/>
  <c r="C19" i="9553"/>
  <c r="V18" i="9553"/>
  <c r="U18" i="9553"/>
  <c r="U28" i="9553" s="1"/>
  <c r="S18" i="9553"/>
  <c r="S28" i="9553" s="1"/>
  <c r="P18" i="9553"/>
  <c r="P28" i="9553" s="1"/>
  <c r="M18" i="9553"/>
  <c r="M28" i="9553" s="1"/>
  <c r="L18" i="9553"/>
  <c r="K18" i="9553"/>
  <c r="I18" i="9553"/>
  <c r="H18" i="9553"/>
  <c r="G18" i="9553"/>
  <c r="F18" i="9553"/>
  <c r="C18" i="9553"/>
  <c r="I5" i="9553"/>
  <c r="T28" i="9552"/>
  <c r="R28" i="9552"/>
  <c r="Q28" i="9552"/>
  <c r="O28" i="9552"/>
  <c r="N28" i="9552"/>
  <c r="D28" i="9552"/>
  <c r="V27" i="9552"/>
  <c r="U27" i="9552"/>
  <c r="S27" i="9552"/>
  <c r="P27" i="9552"/>
  <c r="M27" i="9552"/>
  <c r="L27" i="9552"/>
  <c r="K27" i="9552"/>
  <c r="I27" i="9552"/>
  <c r="H27" i="9552"/>
  <c r="G27" i="9552"/>
  <c r="F27" i="9552"/>
  <c r="C27" i="9552"/>
  <c r="V26" i="9552"/>
  <c r="U26" i="9552"/>
  <c r="S26" i="9552"/>
  <c r="P26" i="9552"/>
  <c r="M26" i="9552"/>
  <c r="L26" i="9552"/>
  <c r="K26" i="9552"/>
  <c r="I26" i="9552"/>
  <c r="H26" i="9552"/>
  <c r="G26" i="9552"/>
  <c r="F26" i="9552"/>
  <c r="C26" i="9552"/>
  <c r="V25" i="9552"/>
  <c r="U25" i="9552"/>
  <c r="S25" i="9552"/>
  <c r="P25" i="9552"/>
  <c r="M25" i="9552"/>
  <c r="L25" i="9552"/>
  <c r="K25" i="9552"/>
  <c r="I25" i="9552"/>
  <c r="H25" i="9552"/>
  <c r="G25" i="9552"/>
  <c r="F25" i="9552"/>
  <c r="C25" i="9552"/>
  <c r="V24" i="9552"/>
  <c r="U24" i="9552"/>
  <c r="S24" i="9552"/>
  <c r="P24" i="9552"/>
  <c r="M24" i="9552"/>
  <c r="L24" i="9552"/>
  <c r="K24" i="9552"/>
  <c r="I24" i="9552"/>
  <c r="H24" i="9552"/>
  <c r="F24" i="9552"/>
  <c r="G24" i="9552" s="1"/>
  <c r="C24" i="9552"/>
  <c r="V23" i="9552"/>
  <c r="U23" i="9552"/>
  <c r="S23" i="9552"/>
  <c r="P23" i="9552"/>
  <c r="M23" i="9552"/>
  <c r="L23" i="9552"/>
  <c r="K23" i="9552"/>
  <c r="I23" i="9552"/>
  <c r="H23" i="9552"/>
  <c r="F23" i="9552"/>
  <c r="G23" i="9552" s="1"/>
  <c r="C23" i="9552"/>
  <c r="V22" i="9552"/>
  <c r="U22" i="9552"/>
  <c r="S22" i="9552"/>
  <c r="P22" i="9552"/>
  <c r="M22" i="9552"/>
  <c r="L22" i="9552"/>
  <c r="K22" i="9552"/>
  <c r="I22" i="9552"/>
  <c r="H22" i="9552"/>
  <c r="F22" i="9552"/>
  <c r="G22" i="9552" s="1"/>
  <c r="C22" i="9552"/>
  <c r="V21" i="9552"/>
  <c r="U21" i="9552"/>
  <c r="S21" i="9552"/>
  <c r="P21" i="9552"/>
  <c r="M21" i="9552"/>
  <c r="L21" i="9552"/>
  <c r="K21" i="9552"/>
  <c r="I21" i="9552"/>
  <c r="H21" i="9552"/>
  <c r="F21" i="9552"/>
  <c r="G21" i="9552" s="1"/>
  <c r="C21" i="9552"/>
  <c r="V20" i="9552"/>
  <c r="U20" i="9552"/>
  <c r="S20" i="9552"/>
  <c r="P20" i="9552"/>
  <c r="M20" i="9552"/>
  <c r="L20" i="9552"/>
  <c r="K20" i="9552"/>
  <c r="I20" i="9552"/>
  <c r="H20" i="9552"/>
  <c r="G20" i="9552"/>
  <c r="F20" i="9552"/>
  <c r="C20" i="9552"/>
  <c r="V19" i="9552"/>
  <c r="U19" i="9552"/>
  <c r="S19" i="9552"/>
  <c r="P19" i="9552"/>
  <c r="M19" i="9552"/>
  <c r="L19" i="9552"/>
  <c r="K19" i="9552"/>
  <c r="I19" i="9552"/>
  <c r="H19" i="9552"/>
  <c r="F19" i="9552"/>
  <c r="G19" i="9552" s="1"/>
  <c r="C19" i="9552"/>
  <c r="V18" i="9552"/>
  <c r="U18" i="9552"/>
  <c r="U28" i="9552" s="1"/>
  <c r="S18" i="9552"/>
  <c r="S28" i="9552" s="1"/>
  <c r="P18" i="9552"/>
  <c r="P28" i="9552" s="1"/>
  <c r="M18" i="9552"/>
  <c r="M28" i="9552" s="1"/>
  <c r="L18" i="9552"/>
  <c r="K18" i="9552"/>
  <c r="I18" i="9552"/>
  <c r="H18" i="9552"/>
  <c r="G18" i="9552"/>
  <c r="F18" i="9552"/>
  <c r="C18" i="9552"/>
  <c r="I5" i="9552"/>
  <c r="C18" i="9551"/>
  <c r="F18" i="9551"/>
  <c r="G18" i="9551"/>
  <c r="H18" i="9551"/>
  <c r="I18" i="9551"/>
  <c r="K18" i="9551"/>
  <c r="L18" i="9551"/>
  <c r="M18" i="9551"/>
  <c r="P18" i="9551"/>
  <c r="P28" i="9551" s="1"/>
  <c r="S18" i="9551"/>
  <c r="U18" i="9551"/>
  <c r="U28" i="9551" s="1"/>
  <c r="V18" i="9551"/>
  <c r="C19" i="9551"/>
  <c r="F19" i="9551"/>
  <c r="G19" i="9551" s="1"/>
  <c r="H19" i="9551"/>
  <c r="I19" i="9551"/>
  <c r="K19" i="9551"/>
  <c r="L19" i="9551"/>
  <c r="M19" i="9551"/>
  <c r="P19" i="9551"/>
  <c r="S19" i="9551"/>
  <c r="U19" i="9551"/>
  <c r="V19" i="9551"/>
  <c r="V24" i="9551"/>
  <c r="T28" i="9551"/>
  <c r="R28" i="9551"/>
  <c r="Q28" i="9551"/>
  <c r="O28" i="9551"/>
  <c r="N28" i="9551"/>
  <c r="V27" i="9551"/>
  <c r="U27" i="9551"/>
  <c r="S27" i="9551"/>
  <c r="P27" i="9551"/>
  <c r="M27" i="9551"/>
  <c r="L27" i="9551"/>
  <c r="K27" i="9551"/>
  <c r="I27" i="9551"/>
  <c r="H27" i="9551"/>
  <c r="G27" i="9551"/>
  <c r="F27" i="9551"/>
  <c r="C27" i="9551"/>
  <c r="V26" i="9551"/>
  <c r="U26" i="9551"/>
  <c r="S26" i="9551"/>
  <c r="P26" i="9551"/>
  <c r="M26" i="9551"/>
  <c r="L26" i="9551"/>
  <c r="K26" i="9551"/>
  <c r="I26" i="9551"/>
  <c r="H26" i="9551"/>
  <c r="G26" i="9551"/>
  <c r="F26" i="9551"/>
  <c r="C26" i="9551"/>
  <c r="V25" i="9551"/>
  <c r="U25" i="9551"/>
  <c r="S25" i="9551"/>
  <c r="P25" i="9551"/>
  <c r="M25" i="9551"/>
  <c r="L25" i="9551"/>
  <c r="K25" i="9551"/>
  <c r="I25" i="9551"/>
  <c r="H25" i="9551"/>
  <c r="F25" i="9551"/>
  <c r="G25" i="9551" s="1"/>
  <c r="C25" i="9551"/>
  <c r="U24" i="9551"/>
  <c r="S24" i="9551"/>
  <c r="P24" i="9551"/>
  <c r="M24" i="9551"/>
  <c r="I24" i="9551"/>
  <c r="C24" i="9551"/>
  <c r="V23" i="9551"/>
  <c r="U23" i="9551"/>
  <c r="S23" i="9551"/>
  <c r="P23" i="9551"/>
  <c r="M23" i="9551"/>
  <c r="L23" i="9551"/>
  <c r="K23" i="9551"/>
  <c r="I23" i="9551"/>
  <c r="H23" i="9551"/>
  <c r="F23" i="9551"/>
  <c r="G23" i="9551" s="1"/>
  <c r="C23" i="9551"/>
  <c r="V22" i="9551"/>
  <c r="U22" i="9551"/>
  <c r="S22" i="9551"/>
  <c r="P22" i="9551"/>
  <c r="M22" i="9551"/>
  <c r="L22" i="9551"/>
  <c r="K22" i="9551"/>
  <c r="I22" i="9551"/>
  <c r="H22" i="9551"/>
  <c r="F22" i="9551"/>
  <c r="G22" i="9551" s="1"/>
  <c r="C22" i="9551"/>
  <c r="V21" i="9551"/>
  <c r="U21" i="9551"/>
  <c r="S21" i="9551"/>
  <c r="P21" i="9551"/>
  <c r="M21" i="9551"/>
  <c r="L21" i="9551"/>
  <c r="K21" i="9551"/>
  <c r="I21" i="9551"/>
  <c r="H21" i="9551"/>
  <c r="F21" i="9551"/>
  <c r="G21" i="9551" s="1"/>
  <c r="C21" i="9551"/>
  <c r="V20" i="9551"/>
  <c r="U20" i="9551"/>
  <c r="S20" i="9551"/>
  <c r="S28" i="9551" s="1"/>
  <c r="P20" i="9551"/>
  <c r="M20" i="9551"/>
  <c r="L20" i="9551"/>
  <c r="K20" i="9551"/>
  <c r="I20" i="9551"/>
  <c r="H20" i="9551"/>
  <c r="G20" i="9551"/>
  <c r="F20" i="9551"/>
  <c r="C20" i="9551"/>
  <c r="I5" i="9551"/>
  <c r="V21" i="9550"/>
  <c r="U21" i="9550"/>
  <c r="S21" i="9550"/>
  <c r="P21" i="9550"/>
  <c r="M21" i="9550"/>
  <c r="L21" i="9550"/>
  <c r="K21" i="9550"/>
  <c r="I21" i="9550"/>
  <c r="H21" i="9550"/>
  <c r="F21" i="9550"/>
  <c r="G21" i="9550" s="1"/>
  <c r="C21" i="9550"/>
  <c r="V20" i="9550"/>
  <c r="U20" i="9550"/>
  <c r="S20" i="9550"/>
  <c r="P20" i="9550"/>
  <c r="M20" i="9550"/>
  <c r="L20" i="9550"/>
  <c r="K20" i="9550"/>
  <c r="I20" i="9550"/>
  <c r="H20" i="9550"/>
  <c r="G20" i="9550"/>
  <c r="F20" i="9550"/>
  <c r="C20" i="9550"/>
  <c r="T29" i="9550"/>
  <c r="R29" i="9550"/>
  <c r="Q29" i="9550"/>
  <c r="O29" i="9550"/>
  <c r="N29" i="9550"/>
  <c r="D29" i="9550"/>
  <c r="V28" i="9550"/>
  <c r="U28" i="9550"/>
  <c r="S28" i="9550"/>
  <c r="P28" i="9550"/>
  <c r="M28" i="9550"/>
  <c r="L28" i="9550"/>
  <c r="K28" i="9550"/>
  <c r="I28" i="9550"/>
  <c r="H28" i="9550"/>
  <c r="G28" i="9550"/>
  <c r="F28" i="9550"/>
  <c r="C28" i="9550"/>
  <c r="V27" i="9550"/>
  <c r="U27" i="9550"/>
  <c r="S27" i="9550"/>
  <c r="P27" i="9550"/>
  <c r="M27" i="9550"/>
  <c r="L27" i="9550"/>
  <c r="K27" i="9550"/>
  <c r="I27" i="9550"/>
  <c r="H27" i="9550"/>
  <c r="G27" i="9550"/>
  <c r="F27" i="9550"/>
  <c r="C27" i="9550"/>
  <c r="V26" i="9550"/>
  <c r="U26" i="9550"/>
  <c r="S26" i="9550"/>
  <c r="P26" i="9550"/>
  <c r="M26" i="9550"/>
  <c r="L26" i="9550"/>
  <c r="K26" i="9550"/>
  <c r="I26" i="9550"/>
  <c r="H26" i="9550"/>
  <c r="G26" i="9550"/>
  <c r="F26" i="9550"/>
  <c r="C26" i="9550"/>
  <c r="V25" i="9550"/>
  <c r="U25" i="9550"/>
  <c r="S25" i="9550"/>
  <c r="P25" i="9550"/>
  <c r="M25" i="9550"/>
  <c r="L25" i="9550"/>
  <c r="K25" i="9550"/>
  <c r="I25" i="9550"/>
  <c r="H25" i="9550"/>
  <c r="G25" i="9550"/>
  <c r="F25" i="9550"/>
  <c r="C25" i="9550"/>
  <c r="V24" i="9550"/>
  <c r="U24" i="9550"/>
  <c r="S24" i="9550"/>
  <c r="P24" i="9550"/>
  <c r="M24" i="9550"/>
  <c r="L24" i="9550"/>
  <c r="K24" i="9550"/>
  <c r="I24" i="9550"/>
  <c r="H24" i="9550"/>
  <c r="G24" i="9550"/>
  <c r="F24" i="9550"/>
  <c r="C24" i="9550"/>
  <c r="V23" i="9550"/>
  <c r="U23" i="9550"/>
  <c r="S23" i="9550"/>
  <c r="P23" i="9550"/>
  <c r="M23" i="9550"/>
  <c r="L23" i="9550"/>
  <c r="K23" i="9550"/>
  <c r="I23" i="9550"/>
  <c r="H23" i="9550"/>
  <c r="G23" i="9550"/>
  <c r="F23" i="9550"/>
  <c r="C23" i="9550"/>
  <c r="V22" i="9550"/>
  <c r="U22" i="9550"/>
  <c r="S22" i="9550"/>
  <c r="P22" i="9550"/>
  <c r="M22" i="9550"/>
  <c r="L22" i="9550"/>
  <c r="K22" i="9550"/>
  <c r="I22" i="9550"/>
  <c r="H22" i="9550"/>
  <c r="F22" i="9550"/>
  <c r="G22" i="9550" s="1"/>
  <c r="C22" i="9550"/>
  <c r="V19" i="9550"/>
  <c r="U19" i="9550"/>
  <c r="S19" i="9550"/>
  <c r="P19" i="9550"/>
  <c r="M19" i="9550"/>
  <c r="L19" i="9550"/>
  <c r="K19" i="9550"/>
  <c r="I19" i="9550"/>
  <c r="H19" i="9550"/>
  <c r="F19" i="9550"/>
  <c r="G19" i="9550" s="1"/>
  <c r="C19" i="9550"/>
  <c r="V18" i="9550"/>
  <c r="U18" i="9550"/>
  <c r="U29" i="9550" s="1"/>
  <c r="S18" i="9550"/>
  <c r="S29" i="9550" s="1"/>
  <c r="P18" i="9550"/>
  <c r="P29" i="9550" s="1"/>
  <c r="M18" i="9550"/>
  <c r="M29" i="9550" s="1"/>
  <c r="L18" i="9550"/>
  <c r="K18" i="9550"/>
  <c r="I18" i="9550"/>
  <c r="H18" i="9550"/>
  <c r="G18" i="9550"/>
  <c r="F18" i="9550"/>
  <c r="C18" i="9550"/>
  <c r="I5" i="9550"/>
  <c r="V22" i="9549"/>
  <c r="U22" i="9549"/>
  <c r="S22" i="9549"/>
  <c r="P22" i="9549"/>
  <c r="M22" i="9549"/>
  <c r="L22" i="9549"/>
  <c r="K22" i="9549"/>
  <c r="I22" i="9549"/>
  <c r="H22" i="9549"/>
  <c r="G22" i="9549"/>
  <c r="F22" i="9549"/>
  <c r="C22" i="9549"/>
  <c r="T27" i="9549"/>
  <c r="R27" i="9549"/>
  <c r="Q27" i="9549"/>
  <c r="O27" i="9549"/>
  <c r="N27" i="9549"/>
  <c r="D27" i="9549"/>
  <c r="V26" i="9549"/>
  <c r="U26" i="9549"/>
  <c r="S26" i="9549"/>
  <c r="P26" i="9549"/>
  <c r="M26" i="9549"/>
  <c r="L26" i="9549"/>
  <c r="K26" i="9549"/>
  <c r="I26" i="9549"/>
  <c r="H26" i="9549"/>
  <c r="G26" i="9549"/>
  <c r="F26" i="9549"/>
  <c r="C26" i="9549"/>
  <c r="V25" i="9549"/>
  <c r="U25" i="9549"/>
  <c r="S25" i="9549"/>
  <c r="P25" i="9549"/>
  <c r="M25" i="9549"/>
  <c r="L25" i="9549"/>
  <c r="K25" i="9549"/>
  <c r="I25" i="9549"/>
  <c r="H25" i="9549"/>
  <c r="G25" i="9549"/>
  <c r="F25" i="9549"/>
  <c r="C25" i="9549"/>
  <c r="V24" i="9549"/>
  <c r="U24" i="9549"/>
  <c r="S24" i="9549"/>
  <c r="P24" i="9549"/>
  <c r="M24" i="9549"/>
  <c r="L24" i="9549"/>
  <c r="K24" i="9549"/>
  <c r="I24" i="9549"/>
  <c r="H24" i="9549"/>
  <c r="F24" i="9549"/>
  <c r="G24" i="9549" s="1"/>
  <c r="C24" i="9549"/>
  <c r="V23" i="9549"/>
  <c r="U23" i="9549"/>
  <c r="S23" i="9549"/>
  <c r="P23" i="9549"/>
  <c r="M23" i="9549"/>
  <c r="L23" i="9549"/>
  <c r="K23" i="9549"/>
  <c r="I23" i="9549"/>
  <c r="H23" i="9549"/>
  <c r="F23" i="9549"/>
  <c r="G23" i="9549" s="1"/>
  <c r="C23" i="9549"/>
  <c r="V21" i="9549"/>
  <c r="U21" i="9549"/>
  <c r="S21" i="9549"/>
  <c r="P21" i="9549"/>
  <c r="M21" i="9549"/>
  <c r="L21" i="9549"/>
  <c r="K21" i="9549"/>
  <c r="I21" i="9549"/>
  <c r="H21" i="9549"/>
  <c r="F21" i="9549"/>
  <c r="G21" i="9549" s="1"/>
  <c r="C21" i="9549"/>
  <c r="V20" i="9549"/>
  <c r="U20" i="9549"/>
  <c r="S20" i="9549"/>
  <c r="P20" i="9549"/>
  <c r="M20" i="9549"/>
  <c r="L20" i="9549"/>
  <c r="K20" i="9549"/>
  <c r="I20" i="9549"/>
  <c r="H20" i="9549"/>
  <c r="F20" i="9549"/>
  <c r="G20" i="9549" s="1"/>
  <c r="C20" i="9549"/>
  <c r="V19" i="9549"/>
  <c r="U19" i="9549"/>
  <c r="S19" i="9549"/>
  <c r="P19" i="9549"/>
  <c r="M19" i="9549"/>
  <c r="L19" i="9549"/>
  <c r="I19" i="9549"/>
  <c r="F19" i="9549"/>
  <c r="G19" i="9549" s="1"/>
  <c r="C19" i="9549"/>
  <c r="V18" i="9549"/>
  <c r="U18" i="9549"/>
  <c r="U27" i="9549" s="1"/>
  <c r="S18" i="9549"/>
  <c r="S27" i="9549" s="1"/>
  <c r="P18" i="9549"/>
  <c r="P27" i="9549" s="1"/>
  <c r="M18" i="9549"/>
  <c r="M27" i="9549" s="1"/>
  <c r="L18" i="9549"/>
  <c r="K18" i="9549"/>
  <c r="I18" i="9549"/>
  <c r="H18" i="9549"/>
  <c r="G18" i="9549"/>
  <c r="F18" i="9549"/>
  <c r="C18" i="9549"/>
  <c r="I5" i="9549"/>
  <c r="T28" i="9548"/>
  <c r="R28" i="9548"/>
  <c r="Q28" i="9548"/>
  <c r="O28" i="9548"/>
  <c r="N28" i="9548"/>
  <c r="D28" i="9548"/>
  <c r="V27" i="9548"/>
  <c r="U27" i="9548"/>
  <c r="S27" i="9548"/>
  <c r="P27" i="9548"/>
  <c r="M27" i="9548"/>
  <c r="L27" i="9548"/>
  <c r="K27" i="9548"/>
  <c r="I27" i="9548"/>
  <c r="H27" i="9548"/>
  <c r="G27" i="9548"/>
  <c r="F27" i="9548"/>
  <c r="C27" i="9548"/>
  <c r="V26" i="9548"/>
  <c r="U26" i="9548"/>
  <c r="S26" i="9548"/>
  <c r="P26" i="9548"/>
  <c r="M26" i="9548"/>
  <c r="L26" i="9548"/>
  <c r="K26" i="9548"/>
  <c r="I26" i="9548"/>
  <c r="H26" i="9548"/>
  <c r="G26" i="9548"/>
  <c r="F26" i="9548"/>
  <c r="C26" i="9548"/>
  <c r="V25" i="9548"/>
  <c r="U25" i="9548"/>
  <c r="S25" i="9548"/>
  <c r="P25" i="9548"/>
  <c r="M25" i="9548"/>
  <c r="L25" i="9548"/>
  <c r="K25" i="9548"/>
  <c r="I25" i="9548"/>
  <c r="H25" i="9548"/>
  <c r="F25" i="9548"/>
  <c r="G25" i="9548" s="1"/>
  <c r="C25" i="9548"/>
  <c r="V24" i="9548"/>
  <c r="U24" i="9548"/>
  <c r="S24" i="9548"/>
  <c r="P24" i="9548"/>
  <c r="M24" i="9548"/>
  <c r="L24" i="9548"/>
  <c r="K24" i="9548"/>
  <c r="I24" i="9548"/>
  <c r="H24" i="9548"/>
  <c r="F24" i="9548"/>
  <c r="G24" i="9548" s="1"/>
  <c r="C24" i="9548"/>
  <c r="V23" i="9548"/>
  <c r="U23" i="9548"/>
  <c r="S23" i="9548"/>
  <c r="P23" i="9548"/>
  <c r="M23" i="9548"/>
  <c r="L23" i="9548"/>
  <c r="K23" i="9548"/>
  <c r="I23" i="9548"/>
  <c r="H23" i="9548"/>
  <c r="F23" i="9548"/>
  <c r="G23" i="9548" s="1"/>
  <c r="C23" i="9548"/>
  <c r="V22" i="9548"/>
  <c r="U22" i="9548"/>
  <c r="S22" i="9548"/>
  <c r="P22" i="9548"/>
  <c r="M22" i="9548"/>
  <c r="L22" i="9548"/>
  <c r="K22" i="9548"/>
  <c r="I22" i="9548"/>
  <c r="H22" i="9548"/>
  <c r="F22" i="9548"/>
  <c r="G22" i="9548" s="1"/>
  <c r="C22" i="9548"/>
  <c r="V21" i="9548"/>
  <c r="U21" i="9548"/>
  <c r="S21" i="9548"/>
  <c r="P21" i="9548"/>
  <c r="M21" i="9548"/>
  <c r="L21" i="9548"/>
  <c r="K21" i="9548"/>
  <c r="I21" i="9548"/>
  <c r="H21" i="9548"/>
  <c r="F21" i="9548"/>
  <c r="G21" i="9548" s="1"/>
  <c r="C21" i="9548"/>
  <c r="V20" i="9548"/>
  <c r="U20" i="9548"/>
  <c r="S20" i="9548"/>
  <c r="P20" i="9548"/>
  <c r="M20" i="9548"/>
  <c r="L20" i="9548"/>
  <c r="K20" i="9548"/>
  <c r="I20" i="9548"/>
  <c r="H20" i="9548"/>
  <c r="F20" i="9548"/>
  <c r="G20" i="9548" s="1"/>
  <c r="C20" i="9548"/>
  <c r="V19" i="9548"/>
  <c r="U19" i="9548"/>
  <c r="S19" i="9548"/>
  <c r="P19" i="9548"/>
  <c r="M19" i="9548"/>
  <c r="L19" i="9548"/>
  <c r="K19" i="9548"/>
  <c r="I19" i="9548"/>
  <c r="H19" i="9548"/>
  <c r="F19" i="9548"/>
  <c r="G19" i="9548" s="1"/>
  <c r="C19" i="9548"/>
  <c r="V18" i="9548"/>
  <c r="U18" i="9548"/>
  <c r="U28" i="9548" s="1"/>
  <c r="S18" i="9548"/>
  <c r="S28" i="9548" s="1"/>
  <c r="P18" i="9548"/>
  <c r="P28" i="9548" s="1"/>
  <c r="M18" i="9548"/>
  <c r="M28" i="9548" s="1"/>
  <c r="L18" i="9548"/>
  <c r="K18" i="9548"/>
  <c r="I18" i="9548"/>
  <c r="H18" i="9548"/>
  <c r="G18" i="9548"/>
  <c r="F18" i="9548"/>
  <c r="C18" i="9548"/>
  <c r="I5" i="9548"/>
  <c r="M26" i="9558" l="1"/>
  <c r="L26" i="9558"/>
  <c r="W26" i="9558"/>
  <c r="H26" i="9558"/>
  <c r="L28" i="9559"/>
  <c r="M28" i="9559"/>
  <c r="W28" i="9559"/>
  <c r="H28" i="9559"/>
  <c r="M28" i="9557"/>
  <c r="W28" i="9557"/>
  <c r="L28" i="9557"/>
  <c r="H28" i="9557"/>
  <c r="G23" i="9556"/>
  <c r="H23" i="9556" s="1"/>
  <c r="L23" i="9556"/>
  <c r="G22" i="9556"/>
  <c r="H22" i="9556" s="1"/>
  <c r="M23" i="9556"/>
  <c r="I23" i="9556"/>
  <c r="W26" i="9556"/>
  <c r="C19" i="9556"/>
  <c r="L19" i="9556"/>
  <c r="D26" i="9556"/>
  <c r="G19" i="9556"/>
  <c r="H19" i="9556" s="1"/>
  <c r="M19" i="9556"/>
  <c r="I19" i="9556"/>
  <c r="L27" i="9555"/>
  <c r="W27" i="9555"/>
  <c r="M27" i="9555"/>
  <c r="H27" i="9555"/>
  <c r="L28" i="9554"/>
  <c r="K28" i="9554"/>
  <c r="V28" i="9554"/>
  <c r="G28" i="9554"/>
  <c r="L28" i="9553"/>
  <c r="K28" i="9553"/>
  <c r="V28" i="9553"/>
  <c r="G28" i="9553"/>
  <c r="L28" i="9552"/>
  <c r="V28" i="9552"/>
  <c r="K28" i="9552"/>
  <c r="G28" i="9552"/>
  <c r="M28" i="9551"/>
  <c r="F24" i="9551"/>
  <c r="G24" i="9551" s="1"/>
  <c r="G28" i="9551" s="1"/>
  <c r="K24" i="9551"/>
  <c r="K28" i="9551" s="1"/>
  <c r="L24" i="9551"/>
  <c r="L28" i="9551" s="1"/>
  <c r="H24" i="9551"/>
  <c r="D28" i="9551"/>
  <c r="V28" i="9551"/>
  <c r="K29" i="9550"/>
  <c r="V29" i="9550"/>
  <c r="G29" i="9550"/>
  <c r="L29" i="9550"/>
  <c r="L27" i="9549"/>
  <c r="V27" i="9549"/>
  <c r="K27" i="9549"/>
  <c r="G27" i="9549"/>
  <c r="K28" i="9548"/>
  <c r="V28" i="9548"/>
  <c r="L28" i="9548"/>
  <c r="G28" i="9548"/>
  <c r="L26" i="9556" l="1"/>
  <c r="M26" i="9556"/>
  <c r="H26" i="9556"/>
  <c r="E8" i="5589"/>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<sst xmlns="http://schemas.openxmlformats.org/spreadsheetml/2006/main" count="8629" uniqueCount="1012">
  <si>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</si>
  <si>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</si>
  <si>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</si>
  <si>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</si>
  <si>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</si>
  <si>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</si>
  <si>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</si>
  <si>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</si>
  <si>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</si>
  <si>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</si>
  <si>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</si>
  <si>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</si>
  <si>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</si>
  <si>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</si>
  <si>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</si>
  <si>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</si>
  <si>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</si>
  <si>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</si>
  <si>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</si>
  <si>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</si>
  <si>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</si>
  <si>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</si>
  <si>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</si>
  <si>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</si>
  <si>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</si>
  <si>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</si>
  <si>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</si>
  <si>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</si>
  <si>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</si>
  <si>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</si>
  <si>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</si>
  <si>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</si>
  <si>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</si>
  <si>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</si>
  <si>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</si>
  <si>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</si>
  <si>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</si>
  <si>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</si>
  <si>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</si>
  <si>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</si>
  <si>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</si>
  <si>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</si>
  <si>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</si>
  <si>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</si>
  <si>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</si>
  <si>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</si>
  <si>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</si>
  <si>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</si>
  <si>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</si>
  <si>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</si>
  <si>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</si>
  <si>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</si>
  <si>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</si>
  <si>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</si>
  <si>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</si>
  <si>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</si>
  <si>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</si>
  <si>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</si>
  <si>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</si>
  <si>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</si>
  <si>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</si>
  <si>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</si>
  <si>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</si>
  <si>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</si>
  <si>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</si>
  <si>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</si>
  <si>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</si>
  <si>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</si>
  <si>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</si>
  <si>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</si>
  <si>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</si>
  <si>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</si>
  <si>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</si>
  <si>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</si>
  <si>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</si>
  <si>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</si>
  <si>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</si>
  <si>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</si>
  <si>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</si>
  <si>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</si>
  <si>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</si>
  <si>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</si>
  <si>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</si>
  <si>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</si>
  <si>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</si>
  <si>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</si>
  <si>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</si>
  <si>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</si>
  <si>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</si>
  <si>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</si>
  <si>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</si>
  <si>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</si>
  <si>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</si>
  <si>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</si>
  <si>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</si>
  <si>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</si>
  <si>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</si>
  <si>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</si>
  <si>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</si>
  <si>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</si>
  <si>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</si>
  <si>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</si>
  <si>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</si>
  <si>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</si>
  <si>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</si>
  <si>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</si>
  <si>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</si>
  <si>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</si>
  <si>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</si>
  <si>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</si>
  <si>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</si>
  <si>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</si>
  <si>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</si>
  <si>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</si>
  <si>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</si>
  <si>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</si>
  <si>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</si>
  <si>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</si>
  <si>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</si>
  <si>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</si>
  <si>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</si>
  <si>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</si>
  <si>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</si>
  <si>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</si>
  <si>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</si>
  <si>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</si>
  <si>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</si>
  <si>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</si>
  <si>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</si>
  <si>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</si>
  <si>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</si>
  <si>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</si>
  <si>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</si>
  <si>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</si>
  <si>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</si>
  <si>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</si>
  <si>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</si>
  <si>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</si>
  <si>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</si>
  <si>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</si>
  <si>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</si>
  <si>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</si>
  <si>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</si>
  <si>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</si>
  <si>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</si>
  <si>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</si>
  <si>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</si>
  <si>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</si>
  <si>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</si>
  <si>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</si>
  <si>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</si>
  <si>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</si>
  <si>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</si>
  <si>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</si>
  <si>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</si>
  <si>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</si>
  <si>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</si>
  <si>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</si>
  <si>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</si>
  <si>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</si>
  <si>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</si>
  <si>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</si>
  <si>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</si>
  <si>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</si>
  <si>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</si>
  <si>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</si>
  <si>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</si>
  <si>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</si>
  <si>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</si>
  <si>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</si>
  <si>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</si>
  <si>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</si>
  <si>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</si>
  <si>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</si>
  <si>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</si>
  <si>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</si>
  <si>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</si>
  <si>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</si>
  <si>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</si>
  <si>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</si>
  <si>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</si>
  <si>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</si>
  <si>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</si>
  <si>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</si>
  <si>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</si>
  <si>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</si>
  <si>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</si>
  <si>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</si>
  <si>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</si>
  <si>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</si>
  <si>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</si>
  <si>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</si>
  <si>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</si>
  <si>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</si>
  <si>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</si>
  <si>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</si>
  <si>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</si>
  <si>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</si>
  <si>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</si>
  <si>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</si>
  <si>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</si>
  <si>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</si>
  <si>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</si>
  <si>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</si>
  <si>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</si>
  <si>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</si>
  <si>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</si>
  <si>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</si>
  <si>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</si>
  <si>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</si>
  <si>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</si>
  <si>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</si>
  <si>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</si>
  <si>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</si>
  <si>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</si>
  <si>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</si>
  <si>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</si>
  <si>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</si>
  <si>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</si>
  <si>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</si>
  <si>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</si>
  <si>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</si>
  <si>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</si>
  <si>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</si>
  <si>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</si>
  <si>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</si>
  <si>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</si>
  <si>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</si>
  <si>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</si>
  <si>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</si>
  <si>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</si>
  <si>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</si>
  <si>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</si>
  <si>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</si>
  <si>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</si>
  <si>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</si>
  <si>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</si>
  <si>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</si>
  <si>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</si>
  <si>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</si>
  <si>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</si>
  <si>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</si>
  <si>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</si>
  <si>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</si>
  <si>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</si>
  <si>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</si>
  <si>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</si>
  <si>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</si>
  <si>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</si>
  <si>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</si>
  <si>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</si>
  <si>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</si>
  <si>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</si>
  <si>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</si>
  <si>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</si>
  <si>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</si>
  <si>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</si>
  <si>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</si>
  <si>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</si>
  <si>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</si>
  <si>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</si>
  <si>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</si>
  <si>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</si>
  <si>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</si>
  <si>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</si>
  <si>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</si>
  <si>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</si>
  <si>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</si>
  <si>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</si>
  <si>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</si>
  <si>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</si>
  <si>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</si>
  <si>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</si>
  <si>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</si>
  <si>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</si>
  <si>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</si>
  <si>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</si>
  <si>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</si>
  <si>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</si>
  <si>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</si>
  <si>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</si>
  <si>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</si>
  <si>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</si>
  <si>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</si>
  <si>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</si>
  <si>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</si>
  <si>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</si>
  <si>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</si>
  <si>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</si>
  <si>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</si>
  <si>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</si>
  <si>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</si>
  <si>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</si>
  <si>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</si>
  <si>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</si>
  <si>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</si>
  <si>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</si>
  <si>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</si>
  <si>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</si>
  <si>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</si>
  <si>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</si>
  <si>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</si>
  <si>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</si>
  <si>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</si>
  <si>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</si>
  <si>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</si>
  <si>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</si>
  <si>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</si>
  <si>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</si>
  <si>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</si>
  <si>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</si>
  <si>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</si>
  <si>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</si>
  <si>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</si>
  <si>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</si>
  <si>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</si>
  <si>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</si>
  <si>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</si>
  <si>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</si>
  <si>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</si>
  <si>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</si>
  <si>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</si>
  <si>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</si>
  <si>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</si>
  <si>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</si>
  <si>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</si>
  <si>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</si>
  <si>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</si>
  <si>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</si>
  <si>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</si>
  <si>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</si>
  <si>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</si>
  <si>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</si>
  <si>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</si>
  <si>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</si>
  <si>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</si>
  <si>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</si>
  <si>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</si>
  <si>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</si>
  <si>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</si>
  <si>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</si>
  <si>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</si>
  <si>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</si>
  <si>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</si>
  <si>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</si>
  <si>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</si>
  <si>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</si>
  <si>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</si>
  <si>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</si>
  <si>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</si>
  <si>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</si>
  <si>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</si>
  <si>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</si>
  <si>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</si>
  <si>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</si>
  <si>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</si>
  <si>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</si>
  <si>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</si>
  <si>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</si>
  <si>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</si>
  <si>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</si>
  <si>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</si>
  <si>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</si>
  <si>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</si>
  <si>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</si>
  <si>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</si>
  <si>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</si>
  <si>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</si>
  <si>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</si>
  <si>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</si>
  <si>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</si>
  <si>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</si>
  <si>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</si>
  <si>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</si>
  <si>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</si>
  <si>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</si>
  <si>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</si>
  <si>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</si>
  <si>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</si>
  <si>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</si>
  <si>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</si>
  <si>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</si>
  <si>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</si>
  <si>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</si>
  <si>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</si>
  <si>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</si>
  <si>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</si>
  <si>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</si>
  <si>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</si>
  <si>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</si>
  <si>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</si>
  <si>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</si>
  <si>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</si>
  <si>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</si>
  <si>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</si>
  <si>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</si>
  <si>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</si>
  <si>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</si>
  <si>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</si>
  <si>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</si>
  <si>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</si>
  <si>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</si>
  <si>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</si>
  <si>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</si>
  <si>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</si>
  <si>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</si>
  <si>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</si>
  <si>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</si>
  <si>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</si>
  <si>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</si>
  <si>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</si>
  <si>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</si>
  <si>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</si>
  <si>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</si>
  <si>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</si>
  <si>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</si>
  <si>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</si>
  <si>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</si>
  <si>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</si>
  <si>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</si>
  <si>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</si>
  <si>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</si>
  <si>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</si>
  <si>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</si>
  <si>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</si>
  <si>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</si>
  <si>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</si>
  <si>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</si>
  <si>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</si>
  <si>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</si>
  <si>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</si>
  <si>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</si>
  <si>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</si>
  <si>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</si>
  <si>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</si>
  <si>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</si>
  <si>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</si>
  <si>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</si>
  <si>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</si>
  <si>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</si>
  <si>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</si>
  <si>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</si>
  <si>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</si>
  <si>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</si>
  <si>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</si>
  <si>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</si>
  <si>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</si>
  <si>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</si>
  <si>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</si>
  <si>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</si>
  <si>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</si>
  <si>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</si>
  <si>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</si>
  <si>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</si>
  <si>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</si>
  <si>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</si>
  <si>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</si>
  <si>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</si>
  <si>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</si>
  <si>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</si>
  <si>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</si>
  <si>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</si>
  <si>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</si>
  <si>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</si>
  <si>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</si>
  <si>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</si>
  <si>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</si>
  <si>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</si>
  <si>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</si>
  <si>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</si>
  <si>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</si>
  <si>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</si>
  <si>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</si>
  <si>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</si>
  <si>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</si>
  <si>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</si>
  <si>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</si>
  <si>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</si>
  <si>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</si>
  <si>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</si>
  <si>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</si>
  <si>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</si>
  <si>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</si>
  <si>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</si>
  <si>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</si>
  <si>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</si>
  <si>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</si>
  <si>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</si>
  <si>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</si>
  <si>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</si>
  <si>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</si>
  <si>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</si>
  <si>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</si>
  <si>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</si>
  <si>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</si>
  <si>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</si>
  <si>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</si>
  <si>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</si>
  <si>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</si>
  <si>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</si>
  <si>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</si>
  <si>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</si>
  <si>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</si>
  <si>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</si>
  <si>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</si>
  <si>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</si>
  <si>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</si>
  <si>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</si>
  <si>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</si>
  <si>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</si>
  <si>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</si>
  <si>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</si>
  <si>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</si>
  <si>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</si>
  <si>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</si>
  <si>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</si>
  <si>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</si>
  <si>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</si>
  <si>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YAMAHA PIANO WITH BENCH</t>
  </si>
  <si>
    <t>1 X 20'</t>
  </si>
  <si>
    <t>1 X 40'</t>
  </si>
  <si>
    <t>FACILTY</t>
  </si>
  <si>
    <t>[ V ]    KITE</t>
  </si>
  <si>
    <t>[     ]    NON KITE</t>
  </si>
  <si>
    <t>Jl. Rawagelam I No.5</t>
  </si>
  <si>
    <t>1 X 40'H</t>
  </si>
  <si>
    <t>GB1K PWH//AZ</t>
  </si>
  <si>
    <t>ZJ54420</t>
  </si>
  <si>
    <t>ZW44850</t>
  </si>
  <si>
    <t>ZW44840</t>
  </si>
  <si>
    <t>ZW44860</t>
  </si>
  <si>
    <t>ZW44870</t>
  </si>
  <si>
    <t>U. FRONT BOARD BACK YI KURO</t>
  </si>
  <si>
    <t>U. FRONT BOARD BACK YI KIJI</t>
  </si>
  <si>
    <t>Fall Board YU121C PE (V/P)</t>
  </si>
  <si>
    <t>WE94850</t>
  </si>
  <si>
    <t>M2 SDW//JZ WITH BENCH</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</si>
  <si>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</si>
  <si>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</si>
  <si>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</si>
  <si>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</si>
  <si>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</si>
  <si>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</si>
  <si>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</si>
  <si>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</si>
  <si>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</si>
  <si>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</si>
  <si>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</si>
  <si>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</si>
  <si>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</si>
  <si>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</si>
  <si>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</si>
  <si>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</si>
  <si>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</si>
  <si>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</si>
  <si>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</si>
  <si>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</si>
  <si>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</si>
  <si>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</si>
  <si>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</si>
  <si>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</si>
  <si>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</si>
  <si>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</si>
  <si>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</si>
  <si>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</si>
  <si>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</si>
  <si>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</si>
  <si>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</si>
  <si>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</si>
  <si>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</si>
  <si>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</si>
  <si>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</si>
  <si>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</si>
  <si>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</si>
  <si>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</si>
  <si>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</si>
  <si>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</si>
  <si>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</si>
  <si>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</si>
  <si>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</si>
  <si>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</si>
  <si>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</si>
  <si>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</si>
  <si>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</si>
  <si>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</si>
  <si>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</si>
  <si>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</si>
  <si>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</si>
  <si>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</si>
  <si>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</si>
  <si>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</si>
  <si>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</si>
  <si>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</si>
  <si>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</si>
  <si>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</si>
  <si>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</si>
  <si>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</si>
  <si>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</si>
  <si>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</si>
  <si>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</si>
  <si>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</si>
  <si>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</si>
  <si>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</si>
  <si>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</si>
  <si>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</si>
  <si>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</si>
  <si>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</si>
  <si>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</si>
  <si>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</si>
  <si>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</si>
  <si>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</si>
  <si>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</si>
  <si>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</si>
  <si>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</si>
  <si>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</si>
  <si>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</si>
  <si>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</si>
  <si>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</si>
  <si>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</si>
  <si>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</si>
  <si>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</si>
  <si>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</si>
  <si>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</si>
  <si>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</si>
  <si>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</si>
  <si>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</si>
  <si>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</si>
  <si>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</si>
  <si>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</si>
  <si>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</si>
  <si>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</si>
  <si>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</si>
  <si>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</si>
  <si>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</si>
  <si>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</si>
  <si>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</si>
  <si>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</si>
  <si>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</si>
  <si>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</si>
  <si>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</si>
  <si>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</si>
  <si>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</si>
  <si>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</si>
  <si>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</si>
  <si>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</si>
  <si>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</si>
  <si>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</si>
  <si>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</si>
  <si>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</si>
  <si>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</si>
  <si>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</si>
  <si>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</si>
  <si>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</si>
  <si>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</si>
  <si>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</si>
  <si>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</si>
  <si>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</si>
  <si>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</si>
  <si>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</si>
  <si>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</si>
  <si>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</si>
  <si>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</si>
  <si>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</si>
  <si>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</si>
  <si>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</si>
  <si>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</si>
  <si>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</si>
  <si>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</si>
  <si>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</si>
  <si>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</si>
  <si>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</si>
  <si>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</si>
  <si>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</si>
  <si>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</si>
  <si>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</si>
  <si>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</si>
  <si>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</si>
  <si>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</si>
  <si>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</si>
  <si>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</si>
  <si>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</si>
  <si>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</si>
  <si>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</si>
  <si>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</si>
  <si>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</si>
  <si>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</si>
  <si>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</si>
  <si>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</si>
  <si>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</si>
  <si>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</si>
  <si>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</si>
  <si>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</si>
  <si>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</si>
  <si>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</si>
  <si>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</si>
  <si>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</si>
  <si>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</si>
  <si>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</si>
  <si>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</si>
  <si>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</si>
  <si>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</si>
  <si>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</si>
  <si>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</si>
  <si>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</si>
  <si>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</si>
  <si>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</si>
  <si>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</si>
  <si>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</si>
  <si>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</si>
  <si>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</si>
  <si>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</si>
  <si>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</si>
  <si>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</si>
  <si>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</si>
  <si>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</si>
  <si>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</si>
  <si>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</si>
  <si>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</si>
  <si>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</si>
  <si>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</si>
  <si>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</si>
  <si>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</si>
  <si>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</si>
  <si>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</si>
  <si>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</si>
  <si>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</si>
  <si>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</si>
  <si>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</si>
  <si>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</si>
  <si>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</si>
  <si>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</si>
  <si>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</si>
  <si>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</si>
  <si>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</si>
  <si>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</si>
  <si>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</si>
  <si>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</si>
  <si>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</si>
  <si>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</si>
  <si>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</si>
  <si>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</si>
  <si>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</si>
  <si>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</si>
  <si>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</si>
  <si>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</si>
  <si>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</si>
  <si>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</si>
  <si>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</si>
  <si>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</si>
  <si>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</si>
  <si>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</si>
  <si>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</si>
  <si>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</si>
  <si>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</si>
  <si>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</si>
  <si>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</si>
  <si>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</si>
  <si>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</si>
  <si>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</si>
  <si>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</si>
  <si>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</si>
  <si>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</si>
  <si>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</si>
  <si>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</si>
  <si>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</si>
  <si>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</si>
  <si>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</si>
  <si>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</si>
  <si>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</si>
  <si>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</si>
  <si>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</si>
  <si>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</si>
  <si>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</si>
  <si>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</si>
  <si>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</si>
  <si>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</si>
  <si>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</si>
  <si>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</si>
  <si>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</si>
  <si>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</si>
  <si>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</si>
  <si>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</si>
  <si>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</si>
  <si>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</si>
  <si>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</si>
  <si>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</si>
  <si>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</si>
  <si>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</si>
  <si>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</si>
  <si>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</si>
  <si>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</si>
  <si>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</si>
  <si>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</si>
  <si>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</si>
  <si>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</si>
  <si>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</si>
  <si>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</si>
  <si>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</si>
  <si>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</si>
  <si>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</si>
  <si>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</si>
  <si>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</si>
  <si>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</si>
  <si>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</si>
  <si>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</si>
  <si>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</si>
  <si>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</si>
  <si>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</si>
  <si>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</si>
  <si>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</si>
  <si>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</si>
  <si>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</si>
  <si>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</si>
  <si>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</si>
  <si>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</si>
  <si>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</si>
  <si>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</si>
  <si>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</si>
  <si>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</si>
  <si>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</si>
  <si>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</si>
  <si>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</si>
  <si>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</si>
  <si>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</si>
  <si>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</si>
  <si>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</si>
  <si>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</si>
  <si>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</si>
  <si>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</si>
  <si>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</si>
  <si>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</si>
  <si>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</si>
  <si>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</si>
  <si>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</si>
  <si>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</si>
  <si>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</si>
  <si>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</si>
  <si>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</si>
  <si>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</si>
  <si>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</si>
  <si>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</si>
  <si>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</si>
  <si>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</si>
  <si>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</si>
  <si>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</si>
  <si>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</si>
  <si>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</si>
  <si>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</si>
  <si>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</si>
  <si>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</si>
  <si>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</si>
  <si>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</si>
  <si>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</si>
  <si>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</si>
  <si>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</si>
  <si>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</si>
  <si>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</si>
  <si>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</si>
  <si>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</si>
  <si>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</si>
  <si>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</si>
  <si>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YAMAHA MUSIC (MALAYSIA) SDN.BHD</t>
  </si>
  <si>
    <t>NO.8, JALAN PERBANDARAN SS6, KELANA JAYA</t>
  </si>
  <si>
    <t>PETALING JAYA 47301, MALAYSIA</t>
  </si>
  <si>
    <t>Y82402</t>
  </si>
  <si>
    <t>Attn. : Ms. Poh Ling</t>
  </si>
  <si>
    <t>[  V ]  FCA      [     ]  C &amp; F</t>
  </si>
  <si>
    <t>PORT KLANG</t>
  </si>
  <si>
    <t>GB1K SC2 PWH//LM</t>
  </si>
  <si>
    <t>VDX7740</t>
  </si>
  <si>
    <t>JU109 PE//AZ.WITH BENCH</t>
  </si>
  <si>
    <t>ZTAN</t>
  </si>
  <si>
    <t>JU109 SC2 PE//AP.WITH BENCH</t>
  </si>
  <si>
    <t>JX113T PE//AZ.WITH BENCH</t>
  </si>
  <si>
    <t>U1J PE//AZ WITH BENCH</t>
  </si>
  <si>
    <t>U1J SC2 PE//AP.WITH BENCH</t>
  </si>
  <si>
    <t>DGB1KENST PE//AP.WITH BENCH</t>
  </si>
  <si>
    <t>GB1K PE//AZ.WITH BENCH</t>
  </si>
  <si>
    <t>GB1K PWH//AZ.WITH BENCH</t>
  </si>
  <si>
    <t>GB1K SC2 PE//AP.WITH BENCH</t>
  </si>
  <si>
    <t>B121 SC2 PE//LCP</t>
  </si>
  <si>
    <t>B121 SC2 PE//ACP</t>
  </si>
  <si>
    <t>VEH3630</t>
  </si>
  <si>
    <t xml:space="preserve">VEH3640 </t>
  </si>
  <si>
    <t xml:space="preserve">BENCH NO.210 SM//YI </t>
  </si>
  <si>
    <t>VFA1020</t>
  </si>
  <si>
    <t>VEH3640</t>
  </si>
  <si>
    <t>PO : 607919 (202612)</t>
  </si>
  <si>
    <t>5107949</t>
  </si>
  <si>
    <t xml:space="preserve">INVOICE NO       </t>
  </si>
  <si>
    <t>DO NO</t>
  </si>
  <si>
    <t xml:space="preserve">VESSEL       </t>
  </si>
  <si>
    <t xml:space="preserve">VOYAGE          </t>
  </si>
  <si>
    <t xml:space="preserve">ETD                      </t>
  </si>
  <si>
    <t xml:space="preserve">CONTAINER                      </t>
  </si>
  <si>
    <t xml:space="preserve">SALES ORDER             </t>
  </si>
  <si>
    <t xml:space="preserve">DELIVERY ORDER        </t>
  </si>
  <si>
    <t xml:space="preserve">SHIPMENT ORDER        </t>
  </si>
  <si>
    <t xml:space="preserve">PERFORMA INV.          </t>
  </si>
  <si>
    <t xml:space="preserve">FINAL INV                    </t>
  </si>
  <si>
    <t xml:space="preserve">: </t>
  </si>
  <si>
    <t>KEYBOARD ASSY/PWSP YU1 YE121 YI</t>
  </si>
  <si>
    <t>VFK302Z</t>
  </si>
  <si>
    <t>October ,2021</t>
  </si>
  <si>
    <t>October 13,2021</t>
  </si>
  <si>
    <t>October 14,2021</t>
  </si>
  <si>
    <t>KUALA LUMPUR</t>
  </si>
  <si>
    <r>
      <t xml:space="preserve">[     ]   </t>
    </r>
    <r>
      <rPr>
        <b/>
        <sz val="8"/>
        <rFont val="Arial"/>
        <family val="2"/>
      </rPr>
      <t>SEA</t>
    </r>
    <r>
      <rPr>
        <sz val="8"/>
        <rFont val="Arial"/>
        <family val="2"/>
      </rPr>
      <t xml:space="preserve"> FREIGHT</t>
    </r>
  </si>
  <si>
    <r>
      <t xml:space="preserve">[  V   ]  </t>
    </r>
    <r>
      <rPr>
        <b/>
        <sz val="10"/>
        <rFont val="Arial"/>
        <family val="2"/>
      </rPr>
      <t xml:space="preserve"> </t>
    </r>
    <r>
      <rPr>
        <b/>
        <sz val="8"/>
        <rFont val="Arial"/>
        <family val="2"/>
      </rPr>
      <t>AIR</t>
    </r>
    <r>
      <rPr>
        <sz val="8"/>
        <rFont val="Arial"/>
        <family val="2"/>
      </rPr>
      <t xml:space="preserve"> FREIGHT</t>
    </r>
  </si>
  <si>
    <t>C/R</t>
  </si>
  <si>
    <t>5117412</t>
  </si>
  <si>
    <t>PO : 614029 (206100)</t>
  </si>
  <si>
    <t>November 5 ,2021</t>
  </si>
  <si>
    <t>November 2,2021</t>
  </si>
  <si>
    <t>PO : 610479 (204029)</t>
  </si>
  <si>
    <t>5111892</t>
  </si>
  <si>
    <t>PO : 615498 (206939)</t>
  </si>
  <si>
    <t>5119638</t>
  </si>
  <si>
    <t>November 16,2021</t>
  </si>
  <si>
    <t>November 20 ,2021</t>
  </si>
  <si>
    <t>PO : 616052 (207261)</t>
  </si>
  <si>
    <t>5120512</t>
  </si>
  <si>
    <t>November 27,2021</t>
  </si>
  <si>
    <t>November 30 ,2021</t>
  </si>
  <si>
    <t>PO : 617371 (208022)</t>
  </si>
  <si>
    <t>5122505</t>
  </si>
  <si>
    <t>Desember ,2021</t>
  </si>
  <si>
    <t>PO : 619418 (209140)</t>
  </si>
  <si>
    <t>5123953</t>
  </si>
  <si>
    <t>JX113T SC2 PE//AP.WITH BENCH</t>
  </si>
  <si>
    <t>BENCH NO.3 PE//YI.U1J</t>
  </si>
  <si>
    <t>PRICE LIST 198</t>
  </si>
  <si>
    <t>BENCH No.600 SW//YI</t>
  </si>
  <si>
    <t>Januari 16,2022</t>
  </si>
  <si>
    <t>PO : 619029 (208920)</t>
  </si>
  <si>
    <t>5124955</t>
  </si>
  <si>
    <t>Januari 11,2022</t>
  </si>
  <si>
    <t>Januari 19,2022</t>
  </si>
  <si>
    <t>Januari 22,2022</t>
  </si>
  <si>
    <t>Februari 14, 2022</t>
  </si>
  <si>
    <t>Februari 11, 2022</t>
  </si>
  <si>
    <t>PO : 620800 (209858)</t>
  </si>
  <si>
    <t>5127652</t>
  </si>
  <si>
    <t>Z032710</t>
  </si>
  <si>
    <t>BENCH NO. 900 PE</t>
  </si>
  <si>
    <t>INDONESIA</t>
  </si>
  <si>
    <t>PDO-220002</t>
  </si>
  <si>
    <t>[    ]    KITE</t>
  </si>
  <si>
    <t>[  V   ]    NON KITE</t>
  </si>
  <si>
    <r>
      <t xml:space="preserve">[     ]   </t>
    </r>
    <r>
      <rPr>
        <sz val="8"/>
        <rFont val="Arial"/>
        <family val="2"/>
      </rPr>
      <t>CHARGED</t>
    </r>
  </si>
  <si>
    <r>
      <t xml:space="preserve">[   V   ]   </t>
    </r>
    <r>
      <rPr>
        <sz val="7"/>
        <rFont val="Arial"/>
        <family val="2"/>
      </rPr>
      <t>FREE OF CHARGE</t>
    </r>
  </si>
  <si>
    <t>Februari 26 ,2022</t>
  </si>
  <si>
    <t>Februari 21 ,2022</t>
  </si>
  <si>
    <t>Maret 02 ,2022</t>
  </si>
  <si>
    <t>Maret 05 ,2022</t>
  </si>
  <si>
    <t>PO : 622249 (210707)</t>
  </si>
  <si>
    <t>5129793</t>
  </si>
  <si>
    <t>Maret 25 ,2022</t>
  </si>
  <si>
    <t>Maret 23 ,2022</t>
  </si>
  <si>
    <t>N</t>
  </si>
  <si>
    <t>O</t>
  </si>
  <si>
    <t>Q</t>
  </si>
  <si>
    <t>PC</t>
  </si>
  <si>
    <t>VFV5520</t>
  </si>
  <si>
    <t>VFV5530</t>
  </si>
  <si>
    <t>SETS</t>
  </si>
  <si>
    <t>VFV5540</t>
  </si>
  <si>
    <t>VFV5550</t>
  </si>
  <si>
    <t>VFV5560</t>
  </si>
  <si>
    <t>VFV5570</t>
  </si>
  <si>
    <t>VFV5580</t>
  </si>
  <si>
    <t>VFV5590</t>
  </si>
  <si>
    <t>VFV5600</t>
  </si>
  <si>
    <t>VFV5610</t>
  </si>
  <si>
    <t>VFV5620</t>
  </si>
  <si>
    <t>VFV5630</t>
  </si>
  <si>
    <t>April 8 ,2022</t>
  </si>
  <si>
    <t>April 13 ,2022</t>
  </si>
  <si>
    <t>5132461</t>
  </si>
  <si>
    <t>PO : 624035 (211705)</t>
  </si>
  <si>
    <t>May 17 ,2022</t>
  </si>
  <si>
    <t>May 21 ,2022</t>
  </si>
  <si>
    <t>May 20 ,2022</t>
  </si>
  <si>
    <t>May 23 ,2022</t>
  </si>
  <si>
    <t>5135641</t>
  </si>
  <si>
    <t>PO : 626162 (212899)</t>
  </si>
  <si>
    <t>Juni 26 ,2022</t>
  </si>
  <si>
    <t>Juni 23 ,2022</t>
  </si>
  <si>
    <t>PO : 624208 (211846)</t>
  </si>
  <si>
    <t>5132803</t>
  </si>
  <si>
    <t>Juni 24 ,2022</t>
  </si>
  <si>
    <t>PO : 627768 (213792)</t>
  </si>
  <si>
    <t>5138145</t>
  </si>
  <si>
    <t>PO : 624218 (211850)</t>
  </si>
  <si>
    <t>5132831</t>
  </si>
  <si>
    <t>Juli 16 ,2022</t>
  </si>
  <si>
    <t>Juli 20 ,2022</t>
  </si>
  <si>
    <t>PO : 629515 (214737)</t>
  </si>
  <si>
    <t>5140953</t>
  </si>
  <si>
    <t>Agustus 26, 2022</t>
  </si>
  <si>
    <t>Agustus 22, 2022</t>
  </si>
  <si>
    <t>PO : 630988 (215546)</t>
  </si>
  <si>
    <t>5143158</t>
  </si>
  <si>
    <t>Agustus 25, 2022</t>
  </si>
  <si>
    <t>Agustus 28, 2022</t>
  </si>
  <si>
    <t>\</t>
  </si>
  <si>
    <t>September 15 ,2022</t>
  </si>
  <si>
    <t>September 12 ,2022</t>
  </si>
  <si>
    <t>PO : 632809 (216561)</t>
  </si>
  <si>
    <t>5145899</t>
  </si>
  <si>
    <t>September 25 ,2022</t>
  </si>
  <si>
    <t>September 22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</si>
</sst>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94">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sz val="13"/>
      <name val="Arial"/>
      <family val="2"/>
    </font>
    <font>
      <sz val="13"/>
      <color indexed="8"/>
      <name val="Arial"/>
      <family val="2"/>
    </font>
    <font>
      <sz val="11"/>
      <name val="ＭＳ Ｐゴシック"/>
      <family val="3"/>
      <charset val="128"/>
    </font>
    <font>
      <b/>
      <sz val="12"/>
      <color rgb="FFFF0000"/>
      <name val="Arial"/>
      <family val="2"/>
    </font>
    <font>
      <sz val="12"/>
      <color rgb="FFFF0000"/>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s>
  <fills count="7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CCFFFF"/>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1">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2" fillId="8" borderId="0" applyNumberFormat="0" applyBorder="0" applyAlignment="0" applyProtection="0">
      <alignment vertical="center"/>
    </xf>
    <xf numFmtId="0" fontId="42" fillId="9" borderId="0" applyNumberFormat="0" applyBorder="0" applyAlignment="0" applyProtection="0">
      <alignment vertical="center"/>
    </xf>
    <xf numFmtId="0" fontId="42" fillId="10" borderId="0" applyNumberFormat="0" applyBorder="0" applyAlignment="0" applyProtection="0">
      <alignment vertical="center"/>
    </xf>
    <xf numFmtId="0" fontId="42" fillId="8" borderId="0" applyNumberFormat="0" applyBorder="0" applyAlignment="0" applyProtection="0">
      <alignment vertical="center"/>
    </xf>
    <xf numFmtId="0" fontId="42" fillId="11" borderId="0" applyNumberFormat="0" applyBorder="0" applyAlignment="0" applyProtection="0">
      <alignment vertical="center"/>
    </xf>
    <xf numFmtId="0" fontId="42"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2" fillId="16"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18" borderId="0" applyNumberFormat="0" applyBorder="0" applyAlignment="0" applyProtection="0">
      <alignment vertical="center"/>
    </xf>
    <xf numFmtId="0" fontId="42"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67"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7" fillId="0" borderId="0"/>
    <xf numFmtId="0" fontId="39" fillId="0" borderId="0"/>
    <xf numFmtId="0" fontId="11" fillId="0" borderId="0"/>
    <xf numFmtId="0" fontId="39" fillId="31" borderId="7" applyNumberFormat="0" applyFont="0" applyAlignment="0" applyProtection="0"/>
    <xf numFmtId="0" fontId="24" fillId="28" borderId="8" applyNumberFormat="0" applyAlignment="0" applyProtection="0"/>
    <xf numFmtId="0" fontId="44" fillId="14" borderId="9" applyNumberFormat="0" applyProtection="0">
      <alignment horizontal="right" vertical="center"/>
    </xf>
    <xf numFmtId="0" fontId="44"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3" fillId="23"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3" fillId="23" borderId="0" applyNumberFormat="0" applyBorder="0" applyAlignment="0" applyProtection="0">
      <alignment vertical="center"/>
    </xf>
    <xf numFmtId="0" fontId="43" fillId="36" borderId="0" applyNumberFormat="0" applyBorder="0" applyAlignment="0" applyProtection="0">
      <alignment vertical="center"/>
    </xf>
    <xf numFmtId="0" fontId="45" fillId="0" borderId="0" applyNumberFormat="0" applyFill="0" applyBorder="0" applyAlignment="0" applyProtection="0">
      <alignment vertical="center"/>
    </xf>
    <xf numFmtId="0" fontId="46" fillId="37" borderId="2" applyNumberFormat="0" applyAlignment="0" applyProtection="0">
      <alignment vertical="center"/>
    </xf>
    <xf numFmtId="0" fontId="47" fillId="17" borderId="0" applyNumberFormat="0" applyBorder="0" applyAlignment="0" applyProtection="0">
      <alignment vertical="center"/>
    </xf>
    <xf numFmtId="0" fontId="39" fillId="10" borderId="7" applyNumberFormat="0" applyFont="0" applyAlignment="0" applyProtection="0">
      <alignment vertical="center"/>
    </xf>
    <xf numFmtId="0" fontId="48" fillId="0" borderId="6" applyNumberFormat="0" applyFill="0" applyAlignment="0" applyProtection="0">
      <alignment vertical="center"/>
    </xf>
    <xf numFmtId="0" fontId="49" fillId="17" borderId="1" applyNumberFormat="0" applyAlignment="0" applyProtection="0">
      <alignment vertical="center"/>
    </xf>
    <xf numFmtId="0" fontId="50" fillId="38" borderId="8" applyNumberFormat="0" applyAlignment="0" applyProtection="0">
      <alignment vertical="center"/>
    </xf>
    <xf numFmtId="0" fontId="51" fillId="39" borderId="0" applyNumberFormat="0" applyBorder="0" applyAlignment="0" applyProtection="0">
      <alignment vertical="center"/>
    </xf>
    <xf numFmtId="0" fontId="52" fillId="0" borderId="0"/>
    <xf numFmtId="0" fontId="53" fillId="40" borderId="0" applyNumberFormat="0" applyBorder="0" applyAlignment="0" applyProtection="0">
      <alignment vertical="center"/>
    </xf>
    <xf numFmtId="0" fontId="54" fillId="0" borderId="11" applyNumberFormat="0" applyFill="0" applyAlignment="0" applyProtection="0">
      <alignment vertical="center"/>
    </xf>
    <xf numFmtId="0" fontId="55" fillId="0" borderId="4" applyNumberFormat="0" applyFill="0" applyAlignment="0" applyProtection="0">
      <alignment vertical="center"/>
    </xf>
    <xf numFmtId="0" fontId="56" fillId="0" borderId="12" applyNumberFormat="0" applyFill="0" applyAlignment="0" applyProtection="0">
      <alignment vertical="center"/>
    </xf>
    <xf numFmtId="0" fontId="56" fillId="0" borderId="0" applyNumberFormat="0" applyFill="0" applyBorder="0" applyAlignment="0" applyProtection="0">
      <alignment vertical="center"/>
    </xf>
    <xf numFmtId="0" fontId="57" fillId="38" borderId="1"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70" fillId="0" borderId="0">
      <alignment vertical="center"/>
    </xf>
    <xf numFmtId="0" fontId="5" fillId="0" borderId="0"/>
    <xf numFmtId="0" fontId="39"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9" fontId="39" fillId="0" borderId="0" applyFont="0" applyFill="0" applyBorder="0" applyAlignment="0" applyProtection="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0" fontId="72" fillId="0" borderId="0">
      <alignment vertical="center"/>
    </xf>
    <xf numFmtId="0" fontId="73" fillId="0" borderId="0">
      <alignment vertical="center"/>
    </xf>
    <xf numFmtId="38" fontId="73" fillId="0" borderId="0" applyFont="0" applyFill="0" applyBorder="0" applyAlignment="0" applyProtection="0">
      <alignment vertical="center"/>
    </xf>
    <xf numFmtId="0" fontId="39" fillId="0" borderId="0"/>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0" fontId="39" fillId="0" borderId="0"/>
    <xf numFmtId="0" fontId="74" fillId="0" borderId="0">
      <alignment vertical="center"/>
    </xf>
    <xf numFmtId="0" fontId="74" fillId="0" borderId="0">
      <alignment vertical="center"/>
    </xf>
    <xf numFmtId="0" fontId="73" fillId="0" borderId="0">
      <alignment vertical="center"/>
    </xf>
    <xf numFmtId="38" fontId="73" fillId="0" borderId="0" applyFont="0" applyFill="0" applyBorder="0" applyAlignment="0" applyProtection="0">
      <alignment vertical="center"/>
    </xf>
    <xf numFmtId="38" fontId="75" fillId="0" borderId="0" applyFont="0" applyFill="0" applyBorder="0" applyAlignment="0" applyProtection="0">
      <alignment vertical="center"/>
    </xf>
    <xf numFmtId="0" fontId="73" fillId="0" borderId="0">
      <alignment vertical="center"/>
    </xf>
    <xf numFmtId="38" fontId="71" fillId="0" borderId="0" applyFont="0" applyFill="0" applyBorder="0" applyAlignment="0" applyProtection="0">
      <alignment vertical="center"/>
    </xf>
    <xf numFmtId="0" fontId="71" fillId="0" borderId="0">
      <alignment vertical="center"/>
    </xf>
    <xf numFmtId="0" fontId="5"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1" fillId="0" borderId="0" applyFont="0" applyFill="0" applyBorder="0" applyAlignment="0" applyProtection="0"/>
    <xf numFmtId="0" fontId="3" fillId="0" borderId="0"/>
    <xf numFmtId="9" fontId="71" fillId="0" borderId="0" applyFont="0" applyFill="0" applyBorder="0" applyAlignment="0" applyProtection="0">
      <alignment vertical="center"/>
    </xf>
    <xf numFmtId="0" fontId="3" fillId="0" borderId="0"/>
    <xf numFmtId="0" fontId="71" fillId="0" borderId="0"/>
    <xf numFmtId="0" fontId="71" fillId="0" borderId="0"/>
    <xf numFmtId="41" fontId="70" fillId="0" borderId="0" applyFont="0" applyFill="0" applyBorder="0" applyAlignment="0" applyProtection="0"/>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41" fontId="70" fillId="0" borderId="0" applyFont="0" applyFill="0" applyBorder="0" applyAlignment="0" applyProtection="0"/>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0" fontId="3" fillId="0" borderId="0"/>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9" fontId="70" fillId="0" borderId="0" applyFont="0" applyFill="0" applyBorder="0" applyAlignment="0" applyProtection="0"/>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41" fontId="70" fillId="0" borderId="0" applyFont="0" applyFill="0" applyBorder="0" applyAlignment="0" applyProtection="0"/>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41" fontId="70" fillId="0" borderId="0" applyFont="0" applyFill="0" applyBorder="0" applyAlignment="0" applyProtection="0"/>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3" fillId="0" borderId="0"/>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9" fontId="71" fillId="0" borderId="0" applyFont="0" applyFill="0" applyBorder="0" applyAlignment="0" applyProtection="0">
      <alignment vertical="center"/>
    </xf>
    <xf numFmtId="0" fontId="71" fillId="0" borderId="0"/>
    <xf numFmtId="0" fontId="71" fillId="0" borderId="0"/>
    <xf numFmtId="0" fontId="71" fillId="0" borderId="0">
      <alignment vertical="center"/>
    </xf>
    <xf numFmtId="0" fontId="71" fillId="0" borderId="0">
      <alignment vertical="center"/>
    </xf>
    <xf numFmtId="0" fontId="71" fillId="0" borderId="0"/>
    <xf numFmtId="0" fontId="71" fillId="0" borderId="0"/>
    <xf numFmtId="0" fontId="71" fillId="0" borderId="0">
      <alignment vertical="center"/>
    </xf>
    <xf numFmtId="0" fontId="71" fillId="0" borderId="0">
      <alignment vertical="center"/>
    </xf>
    <xf numFmtId="9" fontId="71" fillId="0" borderId="0" applyFont="0" applyFill="0" applyBorder="0" applyAlignment="0" applyProtection="0">
      <alignment vertical="center"/>
    </xf>
    <xf numFmtId="0" fontId="71" fillId="0" borderId="0">
      <alignment vertical="center"/>
    </xf>
    <xf numFmtId="38" fontId="71" fillId="0" borderId="0" applyFont="0" applyFill="0" applyBorder="0" applyAlignment="0" applyProtection="0">
      <alignment vertical="center"/>
    </xf>
    <xf numFmtId="0" fontId="71" fillId="0" borderId="0">
      <alignment vertical="center"/>
    </xf>
    <xf numFmtId="0" fontId="71" fillId="0" borderId="0"/>
    <xf numFmtId="0" fontId="71" fillId="0" borderId="0"/>
    <xf numFmtId="0" fontId="78" fillId="0" borderId="0" applyNumberFormat="0" applyFill="0" applyBorder="0" applyAlignment="0" applyProtection="0"/>
    <xf numFmtId="0" fontId="79" fillId="0" borderId="54" applyNumberFormat="0" applyFill="0" applyAlignment="0" applyProtection="0"/>
    <xf numFmtId="0" fontId="80" fillId="0" borderId="55" applyNumberFormat="0" applyFill="0" applyAlignment="0" applyProtection="0"/>
    <xf numFmtId="0" fontId="81" fillId="0" borderId="56" applyNumberFormat="0" applyFill="0" applyAlignment="0" applyProtection="0"/>
    <xf numFmtId="0" fontId="81" fillId="0" borderId="0" applyNumberFormat="0" applyFill="0" applyBorder="0" applyAlignment="0" applyProtection="0"/>
    <xf numFmtId="0" fontId="82" fillId="45" borderId="0" applyNumberFormat="0" applyBorder="0" applyAlignment="0" applyProtection="0"/>
    <xf numFmtId="0" fontId="83" fillId="46" borderId="0" applyNumberFormat="0" applyBorder="0" applyAlignment="0" applyProtection="0"/>
    <xf numFmtId="0" fontId="84" fillId="47" borderId="0" applyNumberFormat="0" applyBorder="0" applyAlignment="0" applyProtection="0"/>
    <xf numFmtId="0" fontId="85" fillId="48" borderId="57" applyNumberFormat="0" applyAlignment="0" applyProtection="0"/>
    <xf numFmtId="0" fontId="86" fillId="49" borderId="58" applyNumberFormat="0" applyAlignment="0" applyProtection="0"/>
    <xf numFmtId="0" fontId="87" fillId="49" borderId="57" applyNumberFormat="0" applyAlignment="0" applyProtection="0"/>
    <xf numFmtId="0" fontId="88" fillId="0" borderId="59" applyNumberFormat="0" applyFill="0" applyAlignment="0" applyProtection="0"/>
    <xf numFmtId="0" fontId="89" fillId="50" borderId="60" applyNumberFormat="0" applyAlignment="0" applyProtection="0"/>
    <xf numFmtId="0" fontId="90" fillId="0" borderId="0" applyNumberFormat="0" applyFill="0" applyBorder="0" applyAlignment="0" applyProtection="0"/>
    <xf numFmtId="0" fontId="71" fillId="51" borderId="61" applyNumberFormat="0" applyFont="0" applyAlignment="0" applyProtection="0"/>
    <xf numFmtId="0" fontId="91" fillId="0" borderId="0" applyNumberFormat="0" applyFill="0" applyBorder="0" applyAlignment="0" applyProtection="0"/>
    <xf numFmtId="0" fontId="77" fillId="0" borderId="62" applyNumberFormat="0" applyFill="0" applyAlignment="0" applyProtection="0"/>
    <xf numFmtId="0" fontId="92"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2"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2"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2"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2"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2"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0"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0"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0"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0"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70" fillId="0" borderId="0" applyFont="0" applyFill="0" applyBorder="0" applyAlignment="0" applyProtection="0"/>
    <xf numFmtId="0" fontId="3" fillId="0" borderId="0"/>
    <xf numFmtId="0" fontId="3" fillId="0" borderId="0"/>
    <xf numFmtId="41" fontId="70" fillId="0" borderId="0" applyFont="0" applyFill="0" applyBorder="0" applyAlignment="0" applyProtection="0"/>
    <xf numFmtId="0" fontId="3" fillId="0" borderId="0"/>
    <xf numFmtId="0" fontId="3" fillId="0" borderId="0"/>
    <xf numFmtId="0" fontId="70"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0"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0"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3" fillId="0" borderId="0"/>
    <xf numFmtId="0" fontId="39" fillId="0" borderId="0"/>
  </cellStyleXfs>
  <cellXfs count="453">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0" fontId="0" fillId="0" borderId="18" xfId="0" applyBorder="1"/>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0" fillId="0" borderId="21" xfId="0"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8" fillId="41" borderId="0" xfId="0" applyFont="1" applyFill="1"/>
    <xf numFmtId="0" fontId="7" fillId="41" borderId="23" xfId="0" applyFont="1" applyFill="1" applyBorder="1" applyAlignment="1">
      <alignment horizontal="center"/>
    </xf>
    <xf numFmtId="0" fontId="35" fillId="41" borderId="0" xfId="0" applyFont="1" applyFill="1"/>
    <xf numFmtId="0" fontId="31" fillId="41" borderId="20" xfId="0" applyFont="1" applyFill="1" applyBorder="1"/>
    <xf numFmtId="0" fontId="31" fillId="41" borderId="17" xfId="0" applyFont="1" applyFill="1" applyBorder="1"/>
    <xf numFmtId="166" fontId="8" fillId="41" borderId="14" xfId="46" applyNumberFormat="1" applyFont="1" applyFill="1" applyBorder="1" applyAlignment="1">
      <alignment vertical="center"/>
    </xf>
    <xf numFmtId="165" fontId="31" fillId="41" borderId="24" xfId="46" applyFont="1" applyFill="1" applyBorder="1" applyAlignment="1">
      <alignment vertical="center"/>
    </xf>
    <xf numFmtId="166" fontId="31" fillId="41" borderId="2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168" fontId="32" fillId="41" borderId="30" xfId="47" applyNumberFormat="1" applyFont="1" applyFill="1" applyBorder="1" applyAlignment="1" applyProtection="1">
      <alignment vertical="center"/>
      <protection locked="0"/>
    </xf>
    <xf numFmtId="0" fontId="0" fillId="41" borderId="0" xfId="0" applyFill="1"/>
    <xf numFmtId="165" fontId="39" fillId="41" borderId="0" xfId="46" applyFont="1" applyFill="1" applyAlignment="1">
      <alignment vertical="center"/>
    </xf>
    <xf numFmtId="165" fontId="8" fillId="41" borderId="0" xfId="46" applyFont="1" applyFill="1" applyAlignment="1">
      <alignment vertical="center"/>
    </xf>
    <xf numFmtId="0" fontId="38" fillId="41" borderId="0" xfId="0" applyFont="1" applyFill="1"/>
    <xf numFmtId="167" fontId="0" fillId="41" borderId="0" xfId="0" applyNumberFormat="1" applyFill="1" applyAlignment="1">
      <alignment horizontal="centerContinuous"/>
    </xf>
    <xf numFmtId="165" fontId="40" fillId="41" borderId="0" xfId="46" applyFont="1" applyFill="1"/>
    <xf numFmtId="166" fontId="40" fillId="41" borderId="0" xfId="46" applyNumberFormat="1" applyFont="1" applyFill="1"/>
    <xf numFmtId="0" fontId="61" fillId="0" borderId="24" xfId="0" applyFont="1" applyBorder="1" applyAlignment="1">
      <alignment horizontal="center"/>
    </xf>
    <xf numFmtId="172" fontId="61" fillId="0" borderId="24" xfId="46" applyNumberFormat="1" applyFont="1" applyBorder="1" applyAlignment="1">
      <alignment horizontal="center"/>
    </xf>
    <xf numFmtId="172" fontId="61" fillId="0" borderId="25" xfId="46" applyNumberFormat="1" applyFont="1" applyBorder="1" applyAlignment="1">
      <alignment horizontal="center"/>
    </xf>
    <xf numFmtId="165" fontId="40" fillId="41" borderId="24" xfId="46" applyFont="1" applyFill="1" applyBorder="1"/>
    <xf numFmtId="0" fontId="62" fillId="0" borderId="0" xfId="0" applyFont="1"/>
    <xf numFmtId="0" fontId="62" fillId="42" borderId="0" xfId="0" applyFont="1" applyFill="1"/>
    <xf numFmtId="0" fontId="0" fillId="42" borderId="0" xfId="0" applyFont="1" applyFill="1"/>
    <xf numFmtId="165" fontId="40" fillId="42" borderId="0" xfId="46" applyFont="1" applyFill="1"/>
    <xf numFmtId="165" fontId="41" fillId="41" borderId="24" xfId="46" applyFont="1" applyFill="1" applyBorder="1"/>
    <xf numFmtId="165" fontId="64"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2" fillId="30" borderId="0" xfId="0" applyFont="1" applyFill="1"/>
    <xf numFmtId="0" fontId="0" fillId="30" borderId="0" xfId="0" applyFont="1" applyFill="1"/>
    <xf numFmtId="165" fontId="40" fillId="30" borderId="0" xfId="46" applyFont="1" applyFill="1"/>
    <xf numFmtId="165" fontId="66" fillId="41" borderId="15" xfId="46" applyFont="1" applyFill="1" applyBorder="1" applyAlignment="1" applyProtection="1">
      <alignment vertical="center"/>
      <protection locked="0"/>
    </xf>
    <xf numFmtId="168" fontId="66" fillId="41" borderId="36" xfId="47" applyNumberFormat="1" applyFont="1" applyFill="1" applyBorder="1" applyAlignment="1" applyProtection="1">
      <alignment vertical="center"/>
      <protection locked="0"/>
    </xf>
    <xf numFmtId="168" fontId="66" fillId="41" borderId="30" xfId="47" applyNumberFormat="1" applyFont="1" applyFill="1" applyBorder="1" applyAlignment="1" applyProtection="1">
      <alignment vertical="center"/>
      <protection locked="0"/>
    </xf>
    <xf numFmtId="165" fontId="66" fillId="41" borderId="30" xfId="46" applyFont="1" applyFill="1" applyBorder="1" applyAlignment="1" applyProtection="1">
      <alignment vertical="center"/>
      <protection locked="0"/>
    </xf>
    <xf numFmtId="166" fontId="66" fillId="41" borderId="35" xfId="46" applyNumberFormat="1" applyFont="1" applyFill="1" applyBorder="1" applyAlignment="1" applyProtection="1">
      <alignment vertical="center"/>
      <protection locked="0"/>
    </xf>
    <xf numFmtId="0" fontId="65" fillId="0" borderId="30" xfId="0" applyFont="1" applyFill="1" applyBorder="1"/>
    <xf numFmtId="165" fontId="65" fillId="41" borderId="30" xfId="46" applyFont="1" applyFill="1" applyBorder="1" applyAlignment="1">
      <alignment horizontal="center"/>
    </xf>
    <xf numFmtId="168" fontId="66" fillId="41" borderId="30" xfId="47" quotePrefix="1" applyNumberFormat="1" applyFont="1" applyFill="1" applyBorder="1" applyAlignment="1" applyProtection="1">
      <alignment horizontal="center"/>
      <protection locked="0"/>
    </xf>
    <xf numFmtId="165" fontId="66" fillId="41" borderId="45" xfId="46" applyFont="1" applyFill="1" applyBorder="1" applyAlignment="1" applyProtection="1">
      <alignment vertical="center"/>
      <protection locked="0"/>
    </xf>
    <xf numFmtId="165" fontId="65" fillId="41" borderId="33" xfId="46" applyFont="1" applyFill="1" applyBorder="1" applyAlignment="1">
      <alignment horizontal="center"/>
    </xf>
    <xf numFmtId="0" fontId="62"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2"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65" fillId="43" borderId="30" xfId="0" applyFont="1" applyFill="1" applyBorder="1"/>
    <xf numFmtId="0" fontId="34" fillId="43" borderId="15" xfId="0" applyFont="1" applyFill="1" applyBorder="1"/>
    <xf numFmtId="0" fontId="34" fillId="43" borderId="36" xfId="0" applyFont="1" applyFill="1" applyBorder="1" applyAlignment="1">
      <alignment horizontal="center"/>
    </xf>
    <xf numFmtId="2" fontId="68"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2" fillId="43" borderId="0" xfId="0" applyFont="1" applyFill="1"/>
    <xf numFmtId="0" fontId="69"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2"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8" fillId="0" borderId="0" xfId="0" applyFont="1" applyFill="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65" fontId="39" fillId="41" borderId="0" xfId="46" applyFill="1" applyAlignment="1">
      <alignment vertical="center"/>
    </xf>
    <xf numFmtId="166" fontId="39" fillId="41" borderId="0" xfId="46" applyNumberFormat="1" applyFill="1" applyAlignment="1">
      <alignment vertical="center"/>
    </xf>
    <xf numFmtId="0" fontId="0" fillId="41" borderId="0" xfId="0" applyFill="1" applyAlignment="1">
      <alignment horizontal="right"/>
    </xf>
    <xf numFmtId="165" fontId="39" fillId="41" borderId="0" xfId="46" applyFill="1" applyAlignment="1">
      <alignment horizontal="centerContinuous"/>
    </xf>
    <xf numFmtId="165" fontId="39" fillId="41" borderId="0" xfId="46" applyFill="1" applyAlignment="1">
      <alignment horizontal="right"/>
    </xf>
    <xf numFmtId="0" fontId="0" fillId="41" borderId="14" xfId="0" applyFill="1" applyBorder="1"/>
    <xf numFmtId="0" fontId="0" fillId="41" borderId="19" xfId="0" applyFill="1" applyBorder="1"/>
    <xf numFmtId="165" fontId="39" fillId="41" borderId="18" xfId="46" applyFill="1" applyBorder="1" applyAlignment="1">
      <alignment vertical="center"/>
    </xf>
    <xf numFmtId="165" fontId="39" fillId="41" borderId="19" xfId="46" applyFill="1" applyBorder="1" applyAlignment="1">
      <alignment vertical="center"/>
    </xf>
    <xf numFmtId="165" fontId="39" fillId="41" borderId="17" xfId="46" applyFill="1" applyBorder="1" applyAlignment="1">
      <alignment vertical="center"/>
    </xf>
    <xf numFmtId="0" fontId="0" fillId="41" borderId="17" xfId="0" applyFill="1" applyBorder="1"/>
    <xf numFmtId="166" fontId="39" fillId="41" borderId="14" xfId="46" applyNumberFormat="1" applyFill="1" applyBorder="1" applyAlignment="1">
      <alignment vertical="center"/>
    </xf>
    <xf numFmtId="166" fontId="39" fillId="41" borderId="19" xfId="46" applyNumberFormat="1" applyFill="1" applyBorder="1" applyAlignment="1">
      <alignment vertical="center"/>
    </xf>
    <xf numFmtId="0" fontId="0" fillId="41" borderId="19" xfId="0" applyFill="1" applyBorder="1" applyAlignment="1">
      <alignment horizontal="center"/>
    </xf>
    <xf numFmtId="0" fontId="0" fillId="41" borderId="16" xfId="0" applyFill="1" applyBorder="1"/>
    <xf numFmtId="0" fontId="0" fillId="41" borderId="17" xfId="0" applyFill="1" applyBorder="1" applyAlignment="1">
      <alignment horizontal="left"/>
    </xf>
    <xf numFmtId="0" fontId="0" fillId="41" borderId="20" xfId="0" applyFill="1" applyBorder="1"/>
    <xf numFmtId="0" fontId="0" fillId="41" borderId="21" xfId="0" applyFill="1" applyBorder="1"/>
    <xf numFmtId="0" fontId="0" fillId="41" borderId="22" xfId="0" applyFill="1" applyBorder="1"/>
    <xf numFmtId="165" fontId="39" fillId="41" borderId="20" xfId="46" applyFill="1" applyBorder="1" applyAlignment="1">
      <alignment vertical="center"/>
    </xf>
    <xf numFmtId="165" fontId="39" fillId="41" borderId="22" xfId="46" applyFill="1" applyBorder="1" applyAlignment="1">
      <alignment vertical="center"/>
    </xf>
    <xf numFmtId="165" fontId="39" fillId="41" borderId="21" xfId="46" applyFill="1" applyBorder="1" applyAlignment="1">
      <alignment vertical="center"/>
    </xf>
    <xf numFmtId="166" fontId="39" fillId="41" borderId="22" xfId="46" applyNumberFormat="1" applyFill="1" applyBorder="1" applyAlignment="1">
      <alignment vertical="center"/>
    </xf>
    <xf numFmtId="0" fontId="7" fillId="41" borderId="23" xfId="0" applyFont="1" applyFill="1" applyBorder="1"/>
    <xf numFmtId="0" fontId="0" fillId="41" borderId="25" xfId="0" applyFill="1" applyBorder="1"/>
    <xf numFmtId="0" fontId="33" fillId="41" borderId="18" xfId="0" applyFont="1" applyFill="1" applyBorder="1"/>
    <xf numFmtId="0" fontId="33" fillId="41" borderId="0" xfId="0" applyFont="1" applyFill="1"/>
    <xf numFmtId="0" fontId="31" fillId="41" borderId="0" xfId="0" applyFont="1" applyFill="1"/>
    <xf numFmtId="0" fontId="31" fillId="41" borderId="0" xfId="0" applyFont="1" applyFill="1" applyAlignment="1">
      <alignment horizontal="centerContinuous"/>
    </xf>
    <xf numFmtId="0" fontId="0" fillId="41" borderId="28" xfId="0" applyFill="1" applyBorder="1"/>
    <xf numFmtId="0" fontId="0" fillId="41" borderId="29" xfId="0" applyFill="1" applyBorder="1"/>
    <xf numFmtId="0" fontId="8" fillId="41" borderId="21" xfId="0" applyFont="1" applyFill="1" applyBorder="1"/>
    <xf numFmtId="0" fontId="0" fillId="41" borderId="22" xfId="0" applyFill="1" applyBorder="1" applyAlignment="1">
      <alignment horizontal="center"/>
    </xf>
    <xf numFmtId="165" fontId="7" fillId="41" borderId="18" xfId="46" applyFont="1" applyFill="1" applyBorder="1"/>
    <xf numFmtId="165" fontId="39" fillId="41" borderId="0" xfId="46" applyFill="1"/>
    <xf numFmtId="0" fontId="30" fillId="0" borderId="0" xfId="0" applyFont="1" applyAlignment="1">
      <alignment horizontal="centerContinuous"/>
    </xf>
    <xf numFmtId="0" fontId="8" fillId="0" borderId="16" xfId="0" applyFont="1" applyBorder="1"/>
    <xf numFmtId="0" fontId="8" fillId="0" borderId="20" xfId="0" applyFont="1" applyBorder="1" applyAlignment="1">
      <alignment horizontal="centerContinuous"/>
    </xf>
    <xf numFmtId="0" fontId="0" fillId="0" borderId="16" xfId="0" applyBorder="1"/>
    <xf numFmtId="0" fontId="7" fillId="0" borderId="24" xfId="0" applyFont="1" applyBorder="1" applyAlignment="1">
      <alignment horizontal="center"/>
    </xf>
    <xf numFmtId="0" fontId="7" fillId="0" borderId="25" xfId="0" applyFont="1" applyBorder="1" applyAlignment="1">
      <alignment horizontal="center"/>
    </xf>
    <xf numFmtId="0" fontId="31" fillId="0" borderId="27" xfId="0" applyFont="1" applyBorder="1"/>
    <xf numFmtId="0" fontId="34" fillId="0" borderId="33" xfId="0" applyFont="1" applyBorder="1" applyAlignment="1">
      <alignment horizontal="left"/>
    </xf>
    <xf numFmtId="0" fontId="32" fillId="0" borderId="32" xfId="0" applyFont="1" applyBorder="1"/>
    <xf numFmtId="0" fontId="28" fillId="0" borderId="33" xfId="0" applyFont="1" applyBorder="1" applyAlignment="1">
      <alignment horizontal="left"/>
    </xf>
    <xf numFmtId="0" fontId="28" fillId="43" borderId="33" xfId="0" applyFont="1" applyFill="1" applyBorder="1" applyAlignment="1">
      <alignment horizontal="left"/>
    </xf>
    <xf numFmtId="165" fontId="31" fillId="41" borderId="26" xfId="46" applyFont="1" applyFill="1" applyBorder="1" applyAlignment="1">
      <alignment vertical="center"/>
    </xf>
    <xf numFmtId="0" fontId="0" fillId="41" borderId="26" xfId="0" applyFill="1" applyBorder="1"/>
    <xf numFmtId="0" fontId="0" fillId="0" borderId="26" xfId="0" applyBorder="1"/>
    <xf numFmtId="165" fontId="39" fillId="41" borderId="23" xfId="46" applyFill="1" applyBorder="1" applyAlignment="1">
      <alignment vertical="center"/>
    </xf>
    <xf numFmtId="165" fontId="39" fillId="41" borderId="26" xfId="46" applyFill="1" applyBorder="1" applyAlignment="1">
      <alignment vertical="center"/>
    </xf>
    <xf numFmtId="0" fontId="0" fillId="0" borderId="17" xfId="0" applyBorder="1"/>
    <xf numFmtId="0" fontId="65" fillId="0" borderId="25" xfId="0" applyFont="1"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0" fontId="34" fillId="41" borderId="30" xfId="0" applyFont="1" applyFill="1" applyBorder="1" applyAlignment="1">
      <alignment horizontal="center"/>
    </xf>
    <xf numFmtId="0" fontId="28" fillId="41" borderId="30" xfId="0" applyFont="1" applyFill="1" applyBorder="1" applyAlignment="1">
      <alignment horizontal="center"/>
    </xf>
    <xf numFmtId="165" fontId="39" fillId="43" borderId="0" xfId="46" applyFont="1" applyFill="1" applyAlignment="1">
      <alignment vertical="center"/>
    </xf>
    <xf numFmtId="0" fontId="63" fillId="43" borderId="0" xfId="0" applyFont="1" applyFill="1"/>
    <xf numFmtId="165" fontId="63" fillId="43" borderId="0" xfId="46" applyFont="1" applyFill="1" applyAlignment="1">
      <alignment vertic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68" fillId="43" borderId="32" xfId="0" applyNumberFormat="1" applyFont="1" applyFill="1" applyBorder="1" applyAlignment="1">
      <alignment horizontal="center"/>
    </xf>
    <xf numFmtId="165" fontId="66" fillId="0" borderId="45" xfId="46" applyFont="1" applyFill="1" applyBorder="1" applyAlignment="1" applyProtection="1">
      <alignment vertical="center"/>
      <protection locked="0"/>
    </xf>
    <xf numFmtId="0" fontId="28" fillId="0" borderId="33" xfId="0" applyFont="1" applyFill="1" applyBorder="1" applyAlignment="1">
      <alignment horizontal="left"/>
    </xf>
    <xf numFmtId="169" fontId="65" fillId="41" borderId="31" xfId="46" applyNumberFormat="1" applyFont="1" applyFill="1" applyBorder="1" applyAlignment="1">
      <alignment horizontal="center"/>
    </xf>
    <xf numFmtId="169" fontId="65" fillId="41" borderId="33" xfId="46" applyNumberFormat="1" applyFont="1" applyFill="1" applyBorder="1" applyAlignment="1">
      <alignment horizontal="center"/>
    </xf>
    <xf numFmtId="169" fontId="65" fillId="41" borderId="32"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5" fontId="31" fillId="41" borderId="31" xfId="46" applyFont="1" applyFill="1" applyBorder="1" applyAlignment="1">
      <alignment horizontal="center"/>
    </xf>
    <xf numFmtId="165" fontId="39" fillId="0" borderId="0" xfId="46" applyFont="1" applyFill="1" applyAlignment="1">
      <alignment vertical="center"/>
    </xf>
    <xf numFmtId="0" fontId="0" fillId="43" borderId="0" xfId="0" applyFill="1"/>
    <xf numFmtId="0" fontId="0" fillId="41" borderId="18" xfId="0" applyFill="1" applyBorder="1" applyAlignment="1">
      <alignment horizontal="center"/>
    </xf>
    <xf numFmtId="0" fontId="0" fillId="41" borderId="0" xfId="0" applyFill="1" applyAlignment="1">
      <alignment horizontal="center"/>
    </xf>
    <xf numFmtId="0" fontId="39" fillId="41" borderId="18" xfId="0" applyFont="1" applyFill="1" applyBorder="1"/>
    <xf numFmtId="0" fontId="0" fillId="41" borderId="18" xfId="0" applyFill="1" applyBorder="1" applyAlignment="1">
      <alignment horizontal="center"/>
    </xf>
    <xf numFmtId="0" fontId="0" fillId="41" borderId="0" xfId="0" applyFill="1" applyAlignment="1">
      <alignment horizontal="center"/>
    </xf>
    <xf numFmtId="0" fontId="39" fillId="0" borderId="18" xfId="0" applyFont="1" applyBorder="1"/>
    <xf numFmtId="0" fontId="0" fillId="41" borderId="18" xfId="0" applyFill="1" applyBorder="1" applyAlignment="1">
      <alignment horizontal="center"/>
    </xf>
    <xf numFmtId="0" fontId="0" fillId="41" borderId="0" xfId="0" applyFill="1" applyAlignment="1">
      <alignment horizontal="center"/>
    </xf>
    <xf numFmtId="0" fontId="35" fillId="41" borderId="30" xfId="0" applyFont="1" applyFill="1" applyBorder="1" applyAlignment="1">
      <alignment horizontal="right"/>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28" fillId="43" borderId="0" xfId="0" applyFont="1"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165" fontId="63" fillId="41" borderId="24" xfId="46" applyFont="1" applyFill="1" applyBorder="1" applyAlignment="1">
      <alignment vertical="center"/>
    </xf>
    <xf numFmtId="0" fontId="63" fillId="41" borderId="27" xfId="0" applyFont="1" applyFill="1" applyBorder="1"/>
    <xf numFmtId="165" fontId="63" fillId="41" borderId="26" xfId="46" applyFont="1" applyFill="1" applyBorder="1" applyAlignment="1">
      <alignment vertical="center"/>
    </xf>
    <xf numFmtId="166" fontId="63" fillId="41" borderId="24" xfId="46" applyNumberFormat="1" applyFont="1" applyFill="1" applyBorder="1" applyAlignment="1">
      <alignment vertical="center"/>
    </xf>
    <xf numFmtId="0" fontId="0" fillId="41" borderId="18" xfId="0" applyFill="1" applyBorder="1" applyAlignment="1">
      <alignment horizontal="center"/>
    </xf>
    <xf numFmtId="0" fontId="0" fillId="41" borderId="0" xfId="0" applyFill="1" applyAlignment="1">
      <alignment horizontal="center"/>
    </xf>
    <xf numFmtId="165" fontId="65" fillId="41" borderId="31" xfId="46" applyFont="1" applyFill="1" applyBorder="1" applyAlignment="1">
      <alignment horizontal="center"/>
    </xf>
    <xf numFmtId="0" fontId="8" fillId="0" borderId="17" xfId="0" applyFont="1" applyBorder="1"/>
    <xf numFmtId="0" fontId="8" fillId="0" borderId="21" xfId="0" applyFont="1" applyBorder="1" applyAlignment="1">
      <alignment horizontal="centerContinuous"/>
    </xf>
    <xf numFmtId="0" fontId="0" fillId="0" borderId="0" xfId="0" applyBorder="1"/>
    <xf numFmtId="0" fontId="7" fillId="0" borderId="27" xfId="0" applyFont="1" applyBorder="1" applyAlignment="1">
      <alignment horizontal="center"/>
    </xf>
    <xf numFmtId="0" fontId="0" fillId="0" borderId="20" xfId="0" applyBorder="1"/>
    <xf numFmtId="0" fontId="63" fillId="41" borderId="30" xfId="0" applyFont="1" applyFill="1" applyBorder="1" applyAlignment="1">
      <alignment horizontal="center"/>
    </xf>
    <xf numFmtId="0" fontId="41" fillId="41" borderId="30" xfId="0"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18" xfId="0" applyFill="1" applyBorder="1" applyAlignment="1">
      <alignment horizontal="center"/>
    </xf>
    <xf numFmtId="0" fontId="0" fillId="41" borderId="0" xfId="0" applyFill="1" applyAlignment="1">
      <alignment horizontal="center"/>
    </xf>
    <xf numFmtId="0" fontId="28" fillId="77" borderId="15" xfId="0" applyFont="1" applyFill="1" applyBorder="1"/>
    <xf numFmtId="0" fontId="28" fillId="77" borderId="36" xfId="0" applyFont="1" applyFill="1" applyBorder="1" applyAlignment="1">
      <alignment horizontal="center"/>
    </xf>
    <xf numFmtId="171" fontId="28" fillId="77" borderId="34" xfId="0" applyNumberFormat="1" applyFont="1" applyFill="1" applyBorder="1"/>
    <xf numFmtId="170" fontId="34" fillId="77" borderId="15" xfId="0" applyNumberFormat="1" applyFont="1" applyFill="1" applyBorder="1"/>
    <xf numFmtId="0" fontId="28" fillId="77" borderId="15" xfId="0" applyFont="1" applyFill="1" applyBorder="1" applyAlignment="1">
      <alignment horizontal="center"/>
    </xf>
    <xf numFmtId="2" fontId="34" fillId="77" borderId="19" xfId="0" applyNumberFormat="1" applyFont="1" applyFill="1" applyBorder="1" applyAlignment="1">
      <alignment horizontal="center"/>
    </xf>
    <xf numFmtId="0" fontId="28" fillId="77" borderId="32" xfId="0" applyFont="1" applyFill="1" applyBorder="1" applyAlignment="1">
      <alignment horizontal="center"/>
    </xf>
    <xf numFmtId="0" fontId="28" fillId="77" borderId="0" xfId="0" applyFont="1" applyFill="1" applyAlignment="1">
      <alignment horizontal="center"/>
    </xf>
    <xf numFmtId="168" fontId="28" fillId="77" borderId="0" xfId="47" applyNumberFormat="1" applyFont="1" applyFill="1" applyBorder="1" applyAlignment="1">
      <alignment horizontal="center"/>
    </xf>
    <xf numFmtId="0" fontId="8" fillId="77" borderId="46" xfId="0" applyFont="1" applyFill="1" applyBorder="1" applyAlignment="1">
      <alignment horizontal="center"/>
    </xf>
    <xf numFmtId="0" fontId="39" fillId="77" borderId="0" xfId="0" applyFont="1" applyFill="1"/>
    <xf numFmtId="2" fontId="34" fillId="44" borderId="19" xfId="0"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34" fillId="0" borderId="33" xfId="93" applyFont="1" applyBorder="1" applyAlignment="1">
      <alignment horizontal="left"/>
    </xf>
    <xf numFmtId="168" fontId="66" fillId="41" borderId="30" xfId="475" quotePrefix="1" applyNumberFormat="1" applyFont="1" applyFill="1" applyBorder="1" applyAlignment="1" applyProtection="1">
      <alignment horizontal="center"/>
      <protection locked="0"/>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65" fillId="43" borderId="30" xfId="93" applyFont="1" applyFill="1" applyBorder="1"/>
    <xf numFmtId="0" fontId="0" fillId="41" borderId="18" xfId="0" applyFill="1" applyBorder="1" applyAlignment="1">
      <alignment horizontal="center"/>
    </xf>
    <xf numFmtId="0" fontId="0" fillId="41" borderId="0" xfId="0" applyFill="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3" fillId="14" borderId="25" xfId="0" applyFont="1" applyFill="1" applyBorder="1" applyAlignment="1">
      <alignment horizontal="center" vertical="center"/>
    </xf>
    <xf numFmtId="0" fontId="63"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15" fontId="39" fillId="41" borderId="20" xfId="99" quotePrefix="1" applyNumberFormat="1" applyFill="1" applyBorder="1" applyAlignment="1">
      <alignment horizontal="center" vertical="center"/>
    </xf>
    <xf numFmtId="15" fontId="39" fillId="41" borderId="51" xfId="99" applyNumberFormat="1" applyFill="1" applyBorder="1" applyAlignment="1">
      <alignment horizontal="center" vertical="center"/>
    </xf>
    <xf numFmtId="0" fontId="0" fillId="41" borderId="20" xfId="0" applyFill="1" applyBorder="1" applyAlignment="1">
      <alignment horizontal="center"/>
    </xf>
    <xf numFmtId="0" fontId="0" fillId="41" borderId="21" xfId="0" applyFill="1" applyBorder="1" applyAlignment="1">
      <alignment horizontal="center"/>
    </xf>
    <xf numFmtId="166" fontId="39" fillId="41" borderId="22" xfId="46" applyNumberFormat="1" applyFill="1" applyBorder="1" applyAlignment="1">
      <alignment horizontal="center"/>
    </xf>
    <xf numFmtId="0" fontId="0" fillId="41" borderId="16" xfId="0" applyFill="1" applyBorder="1" applyAlignment="1">
      <alignment horizontal="center"/>
    </xf>
    <xf numFmtId="0" fontId="0" fillId="41" borderId="17" xfId="0" applyFill="1" applyBorder="1" applyAlignment="1">
      <alignment horizontal="center"/>
    </xf>
    <xf numFmtId="0" fontId="0" fillId="41" borderId="14" xfId="0" applyFill="1" applyBorder="1" applyAlignment="1">
      <alignment horizontal="center"/>
    </xf>
    <xf numFmtId="49" fontId="39" fillId="41" borderId="18" xfId="46" applyNumberFormat="1" applyFill="1" applyBorder="1" applyAlignment="1">
      <alignment horizontal="center"/>
    </xf>
    <xf numFmtId="49" fontId="39" fillId="41" borderId="19" xfId="46" applyNumberForma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6" fontId="39" fillId="41" borderId="19" xfId="46" applyNumberFormat="1" applyFill="1" applyBorder="1" applyAlignment="1">
      <alignment horizontal="center"/>
    </xf>
    <xf numFmtId="15" fontId="39" fillId="76" borderId="20" xfId="99" quotePrefix="1" applyNumberFormat="1" applyFill="1" applyBorder="1" applyAlignment="1">
      <alignment horizontal="center" vertical="center"/>
    </xf>
    <xf numFmtId="15" fontId="39" fillId="76" borderId="51" xfId="99" applyNumberFormat="1" applyFill="1" applyBorder="1" applyAlignment="1">
      <alignment horizontal="center" vertical="center"/>
    </xf>
    <xf numFmtId="15" fontId="39" fillId="41" borderId="51" xfId="99" quotePrefix="1" applyNumberFormat="1" applyFill="1" applyBorder="1" applyAlignment="1">
      <alignment horizontal="center" vertical="center"/>
    </xf>
  </cellXfs>
  <cellStyles count="911">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FFCC"/>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externalLink" Target="externalLinks/externalLink25.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00000000-0008-0000-0A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A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A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0000000-0008-0000-0A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A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0000000-0008-0000-0A00-00000A000000}"/>
            </a:ext>
          </a:extLst>
        </xdr:cNvPr>
        <xdr:cNvSpPr txBox="1">
          <a:spLocks noChangeArrowheads="1"/>
        </xdr:cNvSpPr>
      </xdr:nvSpPr>
      <xdr:spPr bwMode="auto">
        <a:xfrm>
          <a:off x="103981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A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A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0000000-0008-0000-0A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34</xdr:row>
      <xdr:rowOff>151840</xdr:rowOff>
    </xdr:from>
    <xdr:to>
      <xdr:col>22</xdr:col>
      <xdr:colOff>600075</xdr:colOff>
      <xdr:row>39</xdr:row>
      <xdr:rowOff>115957</xdr:rowOff>
    </xdr:to>
    <xdr:sp macro="" textlink="">
      <xdr:nvSpPr>
        <xdr:cNvPr id="14" name="Text Box 14">
          <a:extLst>
            <a:ext uri="{FF2B5EF4-FFF2-40B4-BE49-F238E27FC236}">
              <a16:creationId xmlns:a16="http://schemas.microsoft.com/office/drawing/2014/main" id="{00000000-0008-0000-0A00-00000E000000}"/>
            </a:ext>
          </a:extLst>
        </xdr:cNvPr>
        <xdr:cNvSpPr txBox="1">
          <a:spLocks noChangeArrowheads="1"/>
        </xdr:cNvSpPr>
      </xdr:nvSpPr>
      <xdr:spPr bwMode="auto">
        <a:xfrm>
          <a:off x="0" y="6158940"/>
          <a:ext cx="132937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619029 --&gt; Order JANUARI'2022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186577</xdr:colOff>
      <xdr:row>18</xdr:row>
      <xdr:rowOff>112246</xdr:rowOff>
    </xdr:from>
    <xdr:to>
      <xdr:col>5</xdr:col>
      <xdr:colOff>600074</xdr:colOff>
      <xdr:row>18</xdr:row>
      <xdr:rowOff>115608</xdr:rowOff>
    </xdr:to>
    <xdr:sp macro="" textlink="">
      <xdr:nvSpPr>
        <xdr:cNvPr id="18" name="Line 21">
          <a:extLst>
            <a:ext uri="{FF2B5EF4-FFF2-40B4-BE49-F238E27FC236}">
              <a16:creationId xmlns:a16="http://schemas.microsoft.com/office/drawing/2014/main" id="{00000000-0008-0000-0A00-000012000000}"/>
            </a:ext>
          </a:extLst>
        </xdr:cNvPr>
        <xdr:cNvSpPr>
          <a:spLocks noChangeShapeType="1"/>
        </xdr:cNvSpPr>
      </xdr:nvSpPr>
      <xdr:spPr bwMode="auto">
        <a:xfrm flipV="1">
          <a:off x="4317812" y="2973481"/>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186578</xdr:colOff>
      <xdr:row>20</xdr:row>
      <xdr:rowOff>104775</xdr:rowOff>
    </xdr:from>
    <xdr:to>
      <xdr:col>5</xdr:col>
      <xdr:colOff>600075</xdr:colOff>
      <xdr:row>20</xdr:row>
      <xdr:rowOff>108137</xdr:rowOff>
    </xdr:to>
    <xdr:sp macro="" textlink="">
      <xdr:nvSpPr>
        <xdr:cNvPr id="19" name="Line 21">
          <a:extLst>
            <a:ext uri="{FF2B5EF4-FFF2-40B4-BE49-F238E27FC236}">
              <a16:creationId xmlns:a16="http://schemas.microsoft.com/office/drawing/2014/main" id="{00000000-0008-0000-0A00-000013000000}"/>
            </a:ext>
          </a:extLst>
        </xdr:cNvPr>
        <xdr:cNvSpPr>
          <a:spLocks noChangeShapeType="1"/>
        </xdr:cNvSpPr>
      </xdr:nvSpPr>
      <xdr:spPr bwMode="auto">
        <a:xfrm flipV="1">
          <a:off x="4317813" y="518477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00000000-0008-0000-0B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B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B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B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0000000-0008-0000-0B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B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0000000-0008-0000-0B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B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0000000-0008-0000-0B00-00000A000000}"/>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B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B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0000000-0008-0000-0B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33</xdr:row>
      <xdr:rowOff>151840</xdr:rowOff>
    </xdr:from>
    <xdr:to>
      <xdr:col>22</xdr:col>
      <xdr:colOff>600075</xdr:colOff>
      <xdr:row>38</xdr:row>
      <xdr:rowOff>115957</xdr:rowOff>
    </xdr:to>
    <xdr:sp macro="" textlink="">
      <xdr:nvSpPr>
        <xdr:cNvPr id="14" name="Text Box 14">
          <a:extLst>
            <a:ext uri="{FF2B5EF4-FFF2-40B4-BE49-F238E27FC236}">
              <a16:creationId xmlns:a16="http://schemas.microsoft.com/office/drawing/2014/main" id="{00000000-0008-0000-0B00-00000E000000}"/>
            </a:ext>
          </a:extLst>
        </xdr:cNvPr>
        <xdr:cNvSpPr txBox="1">
          <a:spLocks noChangeArrowheads="1"/>
        </xdr:cNvSpPr>
      </xdr:nvSpPr>
      <xdr:spPr bwMode="auto">
        <a:xfrm>
          <a:off x="0" y="59684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619029 --&gt; Order JANUARI'2022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186577</xdr:colOff>
      <xdr:row>18</xdr:row>
      <xdr:rowOff>112246</xdr:rowOff>
    </xdr:from>
    <xdr:to>
      <xdr:col>5</xdr:col>
      <xdr:colOff>600074</xdr:colOff>
      <xdr:row>18</xdr:row>
      <xdr:rowOff>115608</xdr:rowOff>
    </xdr:to>
    <xdr:sp macro="" textlink="">
      <xdr:nvSpPr>
        <xdr:cNvPr id="16" name="Line 21">
          <a:extLst>
            <a:ext uri="{FF2B5EF4-FFF2-40B4-BE49-F238E27FC236}">
              <a16:creationId xmlns:a16="http://schemas.microsoft.com/office/drawing/2014/main" id="{00000000-0008-0000-0B00-000010000000}"/>
            </a:ext>
          </a:extLst>
        </xdr:cNvPr>
        <xdr:cNvSpPr>
          <a:spLocks noChangeShapeType="1"/>
        </xdr:cNvSpPr>
      </xdr:nvSpPr>
      <xdr:spPr bwMode="auto">
        <a:xfrm flipV="1">
          <a:off x="4314077" y="299514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186578</xdr:colOff>
      <xdr:row>20</xdr:row>
      <xdr:rowOff>104775</xdr:rowOff>
    </xdr:from>
    <xdr:to>
      <xdr:col>5</xdr:col>
      <xdr:colOff>600075</xdr:colOff>
      <xdr:row>20</xdr:row>
      <xdr:rowOff>108137</xdr:rowOff>
    </xdr:to>
    <xdr:sp macro="" textlink="">
      <xdr:nvSpPr>
        <xdr:cNvPr id="17" name="Line 21">
          <a:extLst>
            <a:ext uri="{FF2B5EF4-FFF2-40B4-BE49-F238E27FC236}">
              <a16:creationId xmlns:a16="http://schemas.microsoft.com/office/drawing/2014/main" id="{00000000-0008-0000-0B00-000011000000}"/>
            </a:ext>
          </a:extLst>
        </xdr:cNvPr>
        <xdr:cNvSpPr>
          <a:spLocks noChangeShapeType="1"/>
        </xdr:cNvSpPr>
      </xdr:nvSpPr>
      <xdr:spPr bwMode="auto">
        <a:xfrm flipV="1">
          <a:off x="4314078" y="339407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00000000-0008-0000-0C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C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C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0000000-0008-0000-0C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C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0000000-0008-0000-0C00-00000A000000}"/>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C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C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0000000-0008-0000-0C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22</xdr:col>
      <xdr:colOff>600075</xdr:colOff>
      <xdr:row>40</xdr:row>
      <xdr:rowOff>115957</xdr:rowOff>
    </xdr:to>
    <xdr:sp macro="" textlink="">
      <xdr:nvSpPr>
        <xdr:cNvPr id="14" name="Text Box 14">
          <a:extLst>
            <a:ext uri="{FF2B5EF4-FFF2-40B4-BE49-F238E27FC236}">
              <a16:creationId xmlns:a16="http://schemas.microsoft.com/office/drawing/2014/main" id="{00000000-0008-0000-0C00-00000E000000}"/>
            </a:ext>
          </a:extLst>
        </xdr:cNvPr>
        <xdr:cNvSpPr txBox="1">
          <a:spLocks noChangeArrowheads="1"/>
        </xdr:cNvSpPr>
      </xdr:nvSpPr>
      <xdr:spPr bwMode="auto">
        <a:xfrm>
          <a:off x="0" y="57652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619029 --&gt; Order JANUARI'2022				FORM 'D  </a:t>
          </a:r>
        </a:p>
        <a:p>
          <a:pPr algn="l" rtl="0">
            <a:defRPr sz="1000"/>
          </a:pPr>
          <a:r>
            <a:rPr lang="en-US" sz="1400" b="0" i="0" u="none" strike="noStrike" baseline="0">
              <a:solidFill>
                <a:srgbClr val="000000"/>
              </a:solidFill>
              <a:latin typeface="Arial"/>
              <a:cs typeface="Arial"/>
            </a:rPr>
            <a:t>PO :  620800 --&gt; Order FEBRUARI'2022</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186577</xdr:colOff>
      <xdr:row>20</xdr:row>
      <xdr:rowOff>112246</xdr:rowOff>
    </xdr:from>
    <xdr:to>
      <xdr:col>5</xdr:col>
      <xdr:colOff>600074</xdr:colOff>
      <xdr:row>20</xdr:row>
      <xdr:rowOff>115608</xdr:rowOff>
    </xdr:to>
    <xdr:sp macro="" textlink="">
      <xdr:nvSpPr>
        <xdr:cNvPr id="18" name="Line 21">
          <a:extLst>
            <a:ext uri="{FF2B5EF4-FFF2-40B4-BE49-F238E27FC236}">
              <a16:creationId xmlns:a16="http://schemas.microsoft.com/office/drawing/2014/main" id="{00000000-0008-0000-0C00-000012000000}"/>
            </a:ext>
          </a:extLst>
        </xdr:cNvPr>
        <xdr:cNvSpPr>
          <a:spLocks noChangeShapeType="1"/>
        </xdr:cNvSpPr>
      </xdr:nvSpPr>
      <xdr:spPr bwMode="auto">
        <a:xfrm flipV="1">
          <a:off x="4317812" y="2973481"/>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18</xdr:row>
      <xdr:rowOff>112246</xdr:rowOff>
    </xdr:from>
    <xdr:to>
      <xdr:col>5</xdr:col>
      <xdr:colOff>600074</xdr:colOff>
      <xdr:row>18</xdr:row>
      <xdr:rowOff>115608</xdr:rowOff>
    </xdr:to>
    <xdr:sp macro="" textlink="">
      <xdr:nvSpPr>
        <xdr:cNvPr id="20" name="Line 21">
          <a:extLst>
            <a:ext uri="{FF2B5EF4-FFF2-40B4-BE49-F238E27FC236}">
              <a16:creationId xmlns:a16="http://schemas.microsoft.com/office/drawing/2014/main" id="{00000000-0008-0000-0C00-000014000000}"/>
            </a:ext>
          </a:extLst>
        </xdr:cNvPr>
        <xdr:cNvSpPr>
          <a:spLocks noChangeShapeType="1"/>
        </xdr:cNvSpPr>
      </xdr:nvSpPr>
      <xdr:spPr bwMode="auto">
        <a:xfrm flipV="1">
          <a:off x="4317812" y="3376893"/>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00000000-0008-0000-0D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D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D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D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0000000-0008-0000-0D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D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0000000-0008-0000-0D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D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0000000-0008-0000-0D00-00000A000000}"/>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D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D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0000000-0008-0000-0D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33</xdr:row>
      <xdr:rowOff>151840</xdr:rowOff>
    </xdr:from>
    <xdr:to>
      <xdr:col>22</xdr:col>
      <xdr:colOff>600075</xdr:colOff>
      <xdr:row>38</xdr:row>
      <xdr:rowOff>115957</xdr:rowOff>
    </xdr:to>
    <xdr:sp macro="" textlink="">
      <xdr:nvSpPr>
        <xdr:cNvPr id="14" name="Text Box 14">
          <a:extLst>
            <a:ext uri="{FF2B5EF4-FFF2-40B4-BE49-F238E27FC236}">
              <a16:creationId xmlns:a16="http://schemas.microsoft.com/office/drawing/2014/main" id="{00000000-0008-0000-0D00-00000E000000}"/>
            </a:ext>
          </a:extLst>
        </xdr:cNvPr>
        <xdr:cNvSpPr txBox="1">
          <a:spLocks noChangeArrowheads="1"/>
        </xdr:cNvSpPr>
      </xdr:nvSpPr>
      <xdr:spPr bwMode="auto">
        <a:xfrm>
          <a:off x="0" y="61716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620800 --&gt; Order FEBRUARI'2022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D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186577</xdr:colOff>
      <xdr:row>18</xdr:row>
      <xdr:rowOff>112246</xdr:rowOff>
    </xdr:from>
    <xdr:to>
      <xdr:col>5</xdr:col>
      <xdr:colOff>600074</xdr:colOff>
      <xdr:row>18</xdr:row>
      <xdr:rowOff>115608</xdr:rowOff>
    </xdr:to>
    <xdr:sp macro="" textlink="">
      <xdr:nvSpPr>
        <xdr:cNvPr id="16" name="Line 21">
          <a:extLst>
            <a:ext uri="{FF2B5EF4-FFF2-40B4-BE49-F238E27FC236}">
              <a16:creationId xmlns:a16="http://schemas.microsoft.com/office/drawing/2014/main" id="{00000000-0008-0000-0D00-000010000000}"/>
            </a:ext>
          </a:extLst>
        </xdr:cNvPr>
        <xdr:cNvSpPr>
          <a:spLocks noChangeShapeType="1"/>
        </xdr:cNvSpPr>
      </xdr:nvSpPr>
      <xdr:spPr bwMode="auto">
        <a:xfrm flipV="1">
          <a:off x="4314077" y="340154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18</xdr:row>
      <xdr:rowOff>112246</xdr:rowOff>
    </xdr:from>
    <xdr:to>
      <xdr:col>5</xdr:col>
      <xdr:colOff>600074</xdr:colOff>
      <xdr:row>18</xdr:row>
      <xdr:rowOff>115608</xdr:rowOff>
    </xdr:to>
    <xdr:sp macro="" textlink="">
      <xdr:nvSpPr>
        <xdr:cNvPr id="19" name="Line 21">
          <a:extLst>
            <a:ext uri="{FF2B5EF4-FFF2-40B4-BE49-F238E27FC236}">
              <a16:creationId xmlns:a16="http://schemas.microsoft.com/office/drawing/2014/main" id="{00000000-0008-0000-0D00-000013000000}"/>
            </a:ext>
          </a:extLst>
        </xdr:cNvPr>
        <xdr:cNvSpPr>
          <a:spLocks noChangeShapeType="1"/>
        </xdr:cNvSpPr>
      </xdr:nvSpPr>
      <xdr:spPr bwMode="auto">
        <a:xfrm flipV="1">
          <a:off x="4317812" y="2973481"/>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20</xdr:row>
      <xdr:rowOff>112246</xdr:rowOff>
    </xdr:from>
    <xdr:to>
      <xdr:col>5</xdr:col>
      <xdr:colOff>600074</xdr:colOff>
      <xdr:row>20</xdr:row>
      <xdr:rowOff>115608</xdr:rowOff>
    </xdr:to>
    <xdr:sp macro="" textlink="">
      <xdr:nvSpPr>
        <xdr:cNvPr id="20" name="Line 21">
          <a:extLst>
            <a:ext uri="{FF2B5EF4-FFF2-40B4-BE49-F238E27FC236}">
              <a16:creationId xmlns:a16="http://schemas.microsoft.com/office/drawing/2014/main" id="{00000000-0008-0000-0D00-000014000000}"/>
            </a:ext>
          </a:extLst>
        </xdr:cNvPr>
        <xdr:cNvSpPr>
          <a:spLocks noChangeShapeType="1"/>
        </xdr:cNvSpPr>
      </xdr:nvSpPr>
      <xdr:spPr bwMode="auto">
        <a:xfrm flipV="1">
          <a:off x="4317812" y="3175187"/>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00000000-0008-0000-0E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E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E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E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E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0000000-0008-0000-0E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E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0000000-0008-0000-0E00-00000A000000}"/>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003</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E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E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0000000-0008-0000-0E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22</xdr:col>
      <xdr:colOff>600075</xdr:colOff>
      <xdr:row>40</xdr:row>
      <xdr:rowOff>115957</xdr:rowOff>
    </xdr:to>
    <xdr:sp macro="" textlink="">
      <xdr:nvSpPr>
        <xdr:cNvPr id="14" name="Text Box 14">
          <a:extLst>
            <a:ext uri="{FF2B5EF4-FFF2-40B4-BE49-F238E27FC236}">
              <a16:creationId xmlns:a16="http://schemas.microsoft.com/office/drawing/2014/main" id="{00000000-0008-0000-0E00-00000E000000}"/>
            </a:ext>
          </a:extLst>
        </xdr:cNvPr>
        <xdr:cNvSpPr txBox="1">
          <a:spLocks noChangeArrowheads="1"/>
        </xdr:cNvSpPr>
      </xdr:nvSpPr>
      <xdr:spPr bwMode="auto">
        <a:xfrm>
          <a:off x="0" y="61716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619029 --&gt; Order JANUARI'2022				FORM 'D  </a:t>
          </a:r>
        </a:p>
        <a:p>
          <a:pPr algn="l" rtl="0">
            <a:defRPr sz="1000"/>
          </a:pPr>
          <a:r>
            <a:rPr lang="en-US" sz="1400" b="0" i="0" u="none" strike="noStrike" baseline="0">
              <a:solidFill>
                <a:srgbClr val="000000"/>
              </a:solidFill>
              <a:latin typeface="Arial"/>
              <a:cs typeface="Arial"/>
            </a:rPr>
            <a:t>PO :  620800 --&gt; Order FEBRUARI'2022</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E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00000000-0008-0000-0F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F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F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F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0000000-0008-0000-0F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F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0000000-0008-0000-0F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F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0000000-0008-0000-0F00-00000A000000}"/>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F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F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0000000-0008-0000-0F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33</xdr:row>
      <xdr:rowOff>151840</xdr:rowOff>
    </xdr:from>
    <xdr:to>
      <xdr:col>22</xdr:col>
      <xdr:colOff>600075</xdr:colOff>
      <xdr:row>38</xdr:row>
      <xdr:rowOff>115957</xdr:rowOff>
    </xdr:to>
    <xdr:sp macro="" textlink="">
      <xdr:nvSpPr>
        <xdr:cNvPr id="14" name="Text Box 14">
          <a:extLst>
            <a:ext uri="{FF2B5EF4-FFF2-40B4-BE49-F238E27FC236}">
              <a16:creationId xmlns:a16="http://schemas.microsoft.com/office/drawing/2014/main" id="{00000000-0008-0000-0F00-00000E000000}"/>
            </a:ext>
          </a:extLst>
        </xdr:cNvPr>
        <xdr:cNvSpPr txBox="1">
          <a:spLocks noChangeArrowheads="1"/>
        </xdr:cNvSpPr>
      </xdr:nvSpPr>
      <xdr:spPr bwMode="auto">
        <a:xfrm>
          <a:off x="0" y="57652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620800 --&gt; Order FEBRUARI'2022</a:t>
          </a:r>
        </a:p>
        <a:p>
          <a:pPr algn="l" rtl="0">
            <a:defRPr sz="1000"/>
          </a:pPr>
          <a:r>
            <a:rPr lang="en-US" sz="1400" b="0" i="0" u="none" strike="noStrike" baseline="0">
              <a:solidFill>
                <a:srgbClr val="000000"/>
              </a:solidFill>
              <a:latin typeface="Arial"/>
              <a:cs typeface="Arial"/>
            </a:rPr>
            <a:t>PO : 622249 --&gt; Order Maret 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F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186577</xdr:colOff>
      <xdr:row>18</xdr:row>
      <xdr:rowOff>112246</xdr:rowOff>
    </xdr:from>
    <xdr:to>
      <xdr:col>5</xdr:col>
      <xdr:colOff>600074</xdr:colOff>
      <xdr:row>18</xdr:row>
      <xdr:rowOff>115608</xdr:rowOff>
    </xdr:to>
    <xdr:sp macro="" textlink="">
      <xdr:nvSpPr>
        <xdr:cNvPr id="16" name="Line 21">
          <a:extLst>
            <a:ext uri="{FF2B5EF4-FFF2-40B4-BE49-F238E27FC236}">
              <a16:creationId xmlns:a16="http://schemas.microsoft.com/office/drawing/2014/main" id="{00000000-0008-0000-0F00-000010000000}"/>
            </a:ext>
          </a:extLst>
        </xdr:cNvPr>
        <xdr:cNvSpPr>
          <a:spLocks noChangeShapeType="1"/>
        </xdr:cNvSpPr>
      </xdr:nvSpPr>
      <xdr:spPr bwMode="auto">
        <a:xfrm flipV="1">
          <a:off x="4314077" y="299514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18</xdr:row>
      <xdr:rowOff>112246</xdr:rowOff>
    </xdr:from>
    <xdr:to>
      <xdr:col>5</xdr:col>
      <xdr:colOff>600074</xdr:colOff>
      <xdr:row>18</xdr:row>
      <xdr:rowOff>115608</xdr:rowOff>
    </xdr:to>
    <xdr:sp macro="" textlink="">
      <xdr:nvSpPr>
        <xdr:cNvPr id="17" name="Line 21">
          <a:extLst>
            <a:ext uri="{FF2B5EF4-FFF2-40B4-BE49-F238E27FC236}">
              <a16:creationId xmlns:a16="http://schemas.microsoft.com/office/drawing/2014/main" id="{00000000-0008-0000-0F00-000011000000}"/>
            </a:ext>
          </a:extLst>
        </xdr:cNvPr>
        <xdr:cNvSpPr>
          <a:spLocks noChangeShapeType="1"/>
        </xdr:cNvSpPr>
      </xdr:nvSpPr>
      <xdr:spPr bwMode="auto">
        <a:xfrm flipV="1">
          <a:off x="4314077" y="299514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20</xdr:row>
      <xdr:rowOff>112246</xdr:rowOff>
    </xdr:from>
    <xdr:to>
      <xdr:col>5</xdr:col>
      <xdr:colOff>600074</xdr:colOff>
      <xdr:row>20</xdr:row>
      <xdr:rowOff>115608</xdr:rowOff>
    </xdr:to>
    <xdr:sp macro="" textlink="">
      <xdr:nvSpPr>
        <xdr:cNvPr id="18" name="Line 21">
          <a:extLst>
            <a:ext uri="{FF2B5EF4-FFF2-40B4-BE49-F238E27FC236}">
              <a16:creationId xmlns:a16="http://schemas.microsoft.com/office/drawing/2014/main" id="{00000000-0008-0000-0F00-000012000000}"/>
            </a:ext>
          </a:extLst>
        </xdr:cNvPr>
        <xdr:cNvSpPr>
          <a:spLocks noChangeShapeType="1"/>
        </xdr:cNvSpPr>
      </xdr:nvSpPr>
      <xdr:spPr bwMode="auto">
        <a:xfrm flipV="1">
          <a:off x="4314077" y="340154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597F579A-C1C6-49C4-A5DD-78228A1F9C59}"/>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5332438C-2CC8-4EE3-8876-E2871EFB1422}"/>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836CFF55-FB20-4B1D-8EAC-EAB13C43BBC9}"/>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FFA1D30A-1A76-427C-95E4-C386DCDFC7AC}"/>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1C61E7FC-EA80-47E7-9FE8-137EF2166C0C}"/>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99403450-BF93-43E1-8120-2468CA1EF937}"/>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17F7EA81-056A-4818-BAE2-647CFDAC20F3}"/>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FE3BB02C-B6F5-44FD-84CD-040B3A1C95F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714C99EE-6CC8-42A1-AD90-39C5B6A0C56E}"/>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MARET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1E396F10-A614-4E0A-9FE5-7BC46B68FC49}"/>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735D30B2-3E93-4827-B326-3CF8646A7C11}"/>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38B532F1-9AFB-42DB-A6FD-6F02B2D71F5E}"/>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36</xdr:row>
      <xdr:rowOff>151840</xdr:rowOff>
    </xdr:from>
    <xdr:to>
      <xdr:col>22</xdr:col>
      <xdr:colOff>600075</xdr:colOff>
      <xdr:row>41</xdr:row>
      <xdr:rowOff>115957</xdr:rowOff>
    </xdr:to>
    <xdr:sp macro="" textlink="">
      <xdr:nvSpPr>
        <xdr:cNvPr id="14" name="Text Box 14">
          <a:extLst>
            <a:ext uri="{FF2B5EF4-FFF2-40B4-BE49-F238E27FC236}">
              <a16:creationId xmlns:a16="http://schemas.microsoft.com/office/drawing/2014/main" id="{ED6E7A01-1613-4049-BD0E-0793DF1DF30C}"/>
            </a:ext>
          </a:extLst>
        </xdr:cNvPr>
        <xdr:cNvSpPr txBox="1">
          <a:spLocks noChangeArrowheads="1"/>
        </xdr:cNvSpPr>
      </xdr:nvSpPr>
      <xdr:spPr bwMode="auto">
        <a:xfrm>
          <a:off x="0" y="57652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620800 --&gt; Order FEBRUARI'2022</a:t>
          </a:r>
        </a:p>
        <a:p>
          <a:pPr algn="l" rtl="0">
            <a:defRPr sz="1000"/>
          </a:pPr>
          <a:r>
            <a:rPr lang="en-US" sz="1400" b="0" i="0" u="none" strike="noStrike" baseline="0">
              <a:solidFill>
                <a:srgbClr val="000000"/>
              </a:solidFill>
              <a:latin typeface="Arial"/>
              <a:cs typeface="Arial"/>
            </a:rPr>
            <a:t>PO : 622249 --&gt; Order Maret 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7B4F5E96-08FA-4F64-B940-C721680A9E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186577</xdr:colOff>
      <xdr:row>18</xdr:row>
      <xdr:rowOff>112246</xdr:rowOff>
    </xdr:from>
    <xdr:to>
      <xdr:col>5</xdr:col>
      <xdr:colOff>600074</xdr:colOff>
      <xdr:row>18</xdr:row>
      <xdr:rowOff>115608</xdr:rowOff>
    </xdr:to>
    <xdr:sp macro="" textlink="">
      <xdr:nvSpPr>
        <xdr:cNvPr id="19" name="Line 21">
          <a:extLst>
            <a:ext uri="{FF2B5EF4-FFF2-40B4-BE49-F238E27FC236}">
              <a16:creationId xmlns:a16="http://schemas.microsoft.com/office/drawing/2014/main" id="{DEAB7492-D69E-42CC-84C4-984F48443A66}"/>
            </a:ext>
          </a:extLst>
        </xdr:cNvPr>
        <xdr:cNvSpPr>
          <a:spLocks noChangeShapeType="1"/>
        </xdr:cNvSpPr>
      </xdr:nvSpPr>
      <xdr:spPr bwMode="auto">
        <a:xfrm flipV="1">
          <a:off x="4317812" y="3175187"/>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18</xdr:row>
      <xdr:rowOff>112246</xdr:rowOff>
    </xdr:from>
    <xdr:to>
      <xdr:col>5</xdr:col>
      <xdr:colOff>600074</xdr:colOff>
      <xdr:row>18</xdr:row>
      <xdr:rowOff>115608</xdr:rowOff>
    </xdr:to>
    <xdr:sp macro="" textlink="">
      <xdr:nvSpPr>
        <xdr:cNvPr id="20" name="Line 21">
          <a:extLst>
            <a:ext uri="{FF2B5EF4-FFF2-40B4-BE49-F238E27FC236}">
              <a16:creationId xmlns:a16="http://schemas.microsoft.com/office/drawing/2014/main" id="{AFEC09D3-8C70-4071-A4F3-B2B897F85E38}"/>
            </a:ext>
          </a:extLst>
        </xdr:cNvPr>
        <xdr:cNvSpPr>
          <a:spLocks noChangeShapeType="1"/>
        </xdr:cNvSpPr>
      </xdr:nvSpPr>
      <xdr:spPr bwMode="auto">
        <a:xfrm flipV="1">
          <a:off x="4317812" y="3175187"/>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20</xdr:row>
      <xdr:rowOff>112246</xdr:rowOff>
    </xdr:from>
    <xdr:to>
      <xdr:col>5</xdr:col>
      <xdr:colOff>600074</xdr:colOff>
      <xdr:row>20</xdr:row>
      <xdr:rowOff>115608</xdr:rowOff>
    </xdr:to>
    <xdr:sp macro="" textlink="">
      <xdr:nvSpPr>
        <xdr:cNvPr id="21" name="Line 21">
          <a:extLst>
            <a:ext uri="{FF2B5EF4-FFF2-40B4-BE49-F238E27FC236}">
              <a16:creationId xmlns:a16="http://schemas.microsoft.com/office/drawing/2014/main" id="{CB7680D4-A9DC-4986-A39E-79977ABD268B}"/>
            </a:ext>
          </a:extLst>
        </xdr:cNvPr>
        <xdr:cNvSpPr>
          <a:spLocks noChangeShapeType="1"/>
        </xdr:cNvSpPr>
      </xdr:nvSpPr>
      <xdr:spPr bwMode="auto">
        <a:xfrm flipV="1">
          <a:off x="4317812" y="3578599"/>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B85748BD-421B-4863-BA6F-FA65AF0B46D5}"/>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1470CB10-925D-44B4-B317-30AC4492B6AC}"/>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A4FE5D5-DE80-4658-A5DD-8F968B9EB65C}"/>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4970AB1-B2D9-4DE5-B3D3-E3594791F3CB}"/>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FDD215C8-5618-406F-BFA9-C59EF70913BD}"/>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10DCCA32-CE14-4636-BB4D-20107B4A3FD4}"/>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58984AA1-FDDA-4BA8-9EEA-CC5F3C844CD3}"/>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524FFC2C-C684-41FA-92A2-E4EA18412427}"/>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374D134E-CFAF-4CEE-9EF5-2C1CB92D932A}"/>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APRIL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1BE1C2A7-785E-4475-8E56-CD7FFCA43D78}"/>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FF222F9-C1AA-47E9-8A0F-B6DA0F9833AF}"/>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7068B171-38D0-4714-B970-0846CE8B22B3}"/>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22</xdr:col>
      <xdr:colOff>600075</xdr:colOff>
      <xdr:row>40</xdr:row>
      <xdr:rowOff>115957</xdr:rowOff>
    </xdr:to>
    <xdr:sp macro="" textlink="">
      <xdr:nvSpPr>
        <xdr:cNvPr id="14" name="Text Box 14">
          <a:extLst>
            <a:ext uri="{FF2B5EF4-FFF2-40B4-BE49-F238E27FC236}">
              <a16:creationId xmlns:a16="http://schemas.microsoft.com/office/drawing/2014/main" id="{A7623314-C17F-4FDC-BF05-7C2D124EE14C}"/>
            </a:ext>
          </a:extLst>
        </xdr:cNvPr>
        <xdr:cNvSpPr txBox="1">
          <a:spLocks noChangeArrowheads="1"/>
        </xdr:cNvSpPr>
      </xdr:nvSpPr>
      <xdr:spPr bwMode="auto">
        <a:xfrm>
          <a:off x="0" y="63748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624035 --&gt; Order APRIL'2022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C703D4E2-BE09-4511-B0C4-6BE11E7101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186576</xdr:colOff>
      <xdr:row>22</xdr:row>
      <xdr:rowOff>112245</xdr:rowOff>
    </xdr:from>
    <xdr:to>
      <xdr:col>5</xdr:col>
      <xdr:colOff>600073</xdr:colOff>
      <xdr:row>22</xdr:row>
      <xdr:rowOff>115607</xdr:rowOff>
    </xdr:to>
    <xdr:sp macro="" textlink="">
      <xdr:nvSpPr>
        <xdr:cNvPr id="17" name="Line 21">
          <a:extLst>
            <a:ext uri="{FF2B5EF4-FFF2-40B4-BE49-F238E27FC236}">
              <a16:creationId xmlns:a16="http://schemas.microsoft.com/office/drawing/2014/main" id="{E2DFBCBD-5DE3-4672-BF88-141CD4A42E08}"/>
            </a:ext>
          </a:extLst>
        </xdr:cNvPr>
        <xdr:cNvSpPr>
          <a:spLocks noChangeShapeType="1"/>
        </xdr:cNvSpPr>
      </xdr:nvSpPr>
      <xdr:spPr bwMode="auto">
        <a:xfrm flipV="1">
          <a:off x="4317811" y="3780304"/>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20</xdr:row>
      <xdr:rowOff>112246</xdr:rowOff>
    </xdr:from>
    <xdr:to>
      <xdr:col>5</xdr:col>
      <xdr:colOff>600074</xdr:colOff>
      <xdr:row>20</xdr:row>
      <xdr:rowOff>115608</xdr:rowOff>
    </xdr:to>
    <xdr:sp macro="" textlink="">
      <xdr:nvSpPr>
        <xdr:cNvPr id="19" name="Line 21">
          <a:extLst>
            <a:ext uri="{FF2B5EF4-FFF2-40B4-BE49-F238E27FC236}">
              <a16:creationId xmlns:a16="http://schemas.microsoft.com/office/drawing/2014/main" id="{ACC9CA55-ED13-495E-AAF8-DA3E7B71BB77}"/>
            </a:ext>
          </a:extLst>
        </xdr:cNvPr>
        <xdr:cNvSpPr>
          <a:spLocks noChangeShapeType="1"/>
        </xdr:cNvSpPr>
      </xdr:nvSpPr>
      <xdr:spPr bwMode="auto">
        <a:xfrm flipV="1">
          <a:off x="4317812" y="3376893"/>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C716B571-7993-4034-BBB9-4DB44CC20194}"/>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78D016BD-802B-457A-B253-A23A045E08D9}"/>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F50B6A2B-DB5A-4B5D-97E4-800FCAF5E8C4}"/>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A7C150ED-B3A8-489B-A747-DE237010572A}"/>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28857D42-A8B8-4573-8291-877B073A2A5A}"/>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5B68B3A8-0220-4106-B0D2-19755245CE4D}"/>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B507925C-84B7-4138-B311-6AC7D2E99127}"/>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9B7A3F99-4AF1-499F-BBC9-778AB93D5D61}"/>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DD1F691F-4F85-4E2B-8EA1-82F9DA26CE57}"/>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MAY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4F6CEE1F-033D-42C2-982B-4F074FBCC611}"/>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72FAD4B-790F-48C7-A448-DD5068ACDC86}"/>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C31B423B-72EF-4D5E-9AD6-4D0278BC80E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22</xdr:col>
      <xdr:colOff>600075</xdr:colOff>
      <xdr:row>40</xdr:row>
      <xdr:rowOff>115957</xdr:rowOff>
    </xdr:to>
    <xdr:sp macro="" textlink="">
      <xdr:nvSpPr>
        <xdr:cNvPr id="14" name="Text Box 14">
          <a:extLst>
            <a:ext uri="{FF2B5EF4-FFF2-40B4-BE49-F238E27FC236}">
              <a16:creationId xmlns:a16="http://schemas.microsoft.com/office/drawing/2014/main" id="{9E172D72-9A99-489D-B7F4-A9AF632BC603}"/>
            </a:ext>
          </a:extLst>
        </xdr:cNvPr>
        <xdr:cNvSpPr txBox="1">
          <a:spLocks noChangeArrowheads="1"/>
        </xdr:cNvSpPr>
      </xdr:nvSpPr>
      <xdr:spPr bwMode="auto">
        <a:xfrm>
          <a:off x="0" y="61716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622249 --&gt; Order MAR'2022</a:t>
          </a:r>
        </a:p>
        <a:p>
          <a:pPr algn="l" rtl="0">
            <a:defRPr sz="1000"/>
          </a:pPr>
          <a:r>
            <a:rPr lang="en-US" sz="1400" b="0" i="0" u="none" strike="noStrike" baseline="0">
              <a:solidFill>
                <a:srgbClr val="000000"/>
              </a:solidFill>
              <a:latin typeface="Arial"/>
              <a:cs typeface="Arial"/>
            </a:rPr>
            <a:t>PO :  624035 --&gt; Order APRIL'2022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44A72E4B-2D25-444B-9911-4004666F0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164164</xdr:colOff>
      <xdr:row>18</xdr:row>
      <xdr:rowOff>74893</xdr:rowOff>
    </xdr:from>
    <xdr:to>
      <xdr:col>5</xdr:col>
      <xdr:colOff>577661</xdr:colOff>
      <xdr:row>18</xdr:row>
      <xdr:rowOff>78255</xdr:rowOff>
    </xdr:to>
    <xdr:sp macro="" textlink="">
      <xdr:nvSpPr>
        <xdr:cNvPr id="18" name="Line 21">
          <a:extLst>
            <a:ext uri="{FF2B5EF4-FFF2-40B4-BE49-F238E27FC236}">
              <a16:creationId xmlns:a16="http://schemas.microsoft.com/office/drawing/2014/main" id="{6956743F-C35E-4687-B878-7A63460B1051}"/>
            </a:ext>
          </a:extLst>
        </xdr:cNvPr>
        <xdr:cNvSpPr>
          <a:spLocks noChangeShapeType="1"/>
        </xdr:cNvSpPr>
      </xdr:nvSpPr>
      <xdr:spPr bwMode="auto">
        <a:xfrm flipV="1">
          <a:off x="4295399" y="2936128"/>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186577</xdr:colOff>
      <xdr:row>20</xdr:row>
      <xdr:rowOff>112246</xdr:rowOff>
    </xdr:from>
    <xdr:to>
      <xdr:col>5</xdr:col>
      <xdr:colOff>600074</xdr:colOff>
      <xdr:row>20</xdr:row>
      <xdr:rowOff>115608</xdr:rowOff>
    </xdr:to>
    <xdr:sp macro="" textlink="">
      <xdr:nvSpPr>
        <xdr:cNvPr id="19" name="Line 21">
          <a:extLst>
            <a:ext uri="{FF2B5EF4-FFF2-40B4-BE49-F238E27FC236}">
              <a16:creationId xmlns:a16="http://schemas.microsoft.com/office/drawing/2014/main" id="{9F5A537F-36F0-4726-9B30-8BEA9A005AAC}"/>
            </a:ext>
          </a:extLst>
        </xdr:cNvPr>
        <xdr:cNvSpPr>
          <a:spLocks noChangeShapeType="1"/>
        </xdr:cNvSpPr>
      </xdr:nvSpPr>
      <xdr:spPr bwMode="auto">
        <a:xfrm flipV="1">
          <a:off x="4317812" y="378030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68F28AE7-66D1-4FAE-83A1-2B2764580001}"/>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A19FAE0F-B454-45CE-9855-4A212F5ED40E}"/>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12798A5-F345-446D-835A-15170B79D97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BC035833-3393-45E2-B054-76C0C11DB771}"/>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C8073DB4-841C-44C2-9EB0-74A6D1DA7A5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455185A-F62F-4164-A4D5-59492CFF3AB4}"/>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AC4F9B02-E525-41F3-AB37-7C1574A76CCE}"/>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CB20C2D3-9CE4-4EF2-9D73-15ABD2E6BE6C}"/>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83BF8E33-F655-4197-8772-4B0B42430910}"/>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MAY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2FC99202-E0A3-4116-91C8-875744A7675A}"/>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22F470E-05DA-4CF4-9677-704D108060A9}"/>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C263B7D4-C80D-419E-9BE6-2282118436C8}"/>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34</xdr:row>
      <xdr:rowOff>151840</xdr:rowOff>
    </xdr:from>
    <xdr:to>
      <xdr:col>22</xdr:col>
      <xdr:colOff>600075</xdr:colOff>
      <xdr:row>39</xdr:row>
      <xdr:rowOff>115957</xdr:rowOff>
    </xdr:to>
    <xdr:sp macro="" textlink="">
      <xdr:nvSpPr>
        <xdr:cNvPr id="14" name="Text Box 14">
          <a:extLst>
            <a:ext uri="{FF2B5EF4-FFF2-40B4-BE49-F238E27FC236}">
              <a16:creationId xmlns:a16="http://schemas.microsoft.com/office/drawing/2014/main" id="{373CA1AD-4FBF-4B8E-AB79-35F18A69B940}"/>
            </a:ext>
          </a:extLst>
        </xdr:cNvPr>
        <xdr:cNvSpPr txBox="1">
          <a:spLocks noChangeArrowheads="1"/>
        </xdr:cNvSpPr>
      </xdr:nvSpPr>
      <xdr:spPr bwMode="auto">
        <a:xfrm>
          <a:off x="0" y="61716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622249 --&gt; Order MAR'2022</a:t>
          </a:r>
        </a:p>
        <a:p>
          <a:pPr algn="l" rtl="0">
            <a:defRPr sz="1000"/>
          </a:pPr>
          <a:r>
            <a:rPr lang="en-US" sz="1400" b="0" i="0" u="none" strike="noStrike" baseline="0">
              <a:solidFill>
                <a:srgbClr val="000000"/>
              </a:solidFill>
              <a:latin typeface="Arial"/>
              <a:cs typeface="Arial"/>
            </a:rPr>
            <a:t>PO :  624035 --&gt; Order APRIL'2022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F41C7403-E7E3-4E37-9A27-A563C14C17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20</xdr:row>
      <xdr:rowOff>89835</xdr:rowOff>
    </xdr:from>
    <xdr:to>
      <xdr:col>5</xdr:col>
      <xdr:colOff>592603</xdr:colOff>
      <xdr:row>20</xdr:row>
      <xdr:rowOff>93197</xdr:rowOff>
    </xdr:to>
    <xdr:sp macro="" textlink="">
      <xdr:nvSpPr>
        <xdr:cNvPr id="16" name="Line 21">
          <a:extLst>
            <a:ext uri="{FF2B5EF4-FFF2-40B4-BE49-F238E27FC236}">
              <a16:creationId xmlns:a16="http://schemas.microsoft.com/office/drawing/2014/main" id="{484C530E-5D11-4FF3-856D-70E83033A0AD}"/>
            </a:ext>
          </a:extLst>
        </xdr:cNvPr>
        <xdr:cNvSpPr>
          <a:spLocks noChangeShapeType="1"/>
        </xdr:cNvSpPr>
      </xdr:nvSpPr>
      <xdr:spPr bwMode="auto">
        <a:xfrm flipV="1">
          <a:off x="4310341" y="3354482"/>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18</xdr:row>
      <xdr:rowOff>119717</xdr:rowOff>
    </xdr:from>
    <xdr:to>
      <xdr:col>5</xdr:col>
      <xdr:colOff>592603</xdr:colOff>
      <xdr:row>18</xdr:row>
      <xdr:rowOff>123079</xdr:rowOff>
    </xdr:to>
    <xdr:sp macro="" textlink="">
      <xdr:nvSpPr>
        <xdr:cNvPr id="22" name="Line 21">
          <a:extLst>
            <a:ext uri="{FF2B5EF4-FFF2-40B4-BE49-F238E27FC236}">
              <a16:creationId xmlns:a16="http://schemas.microsoft.com/office/drawing/2014/main" id="{AA6527CB-CD05-4F76-B77F-1A54A4C05E5F}"/>
            </a:ext>
          </a:extLst>
        </xdr:cNvPr>
        <xdr:cNvSpPr>
          <a:spLocks noChangeShapeType="1"/>
        </xdr:cNvSpPr>
      </xdr:nvSpPr>
      <xdr:spPr bwMode="auto">
        <a:xfrm flipV="1">
          <a:off x="4310341" y="2980952"/>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DAC0B67F-C608-4BA5-B9E1-B3053281943F}"/>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C9DEAB7E-50A3-4906-A796-283DAA669752}"/>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7783EA02-9929-4AF2-9ED1-5B27489E9527}"/>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6F91254E-163B-4BD2-BD87-F353C997AEFA}"/>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83B151C9-8D6E-42F8-9DA5-554ECAC06B4D}"/>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D37F8E48-071E-4443-B734-7D6478A21439}"/>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B93CC520-899A-4886-B9E1-218A5B3B50E6}"/>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68818B9B-C1CE-4CB0-8DC9-A7B0BB465245}"/>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E769CE90-BB7A-4ED8-99B8-7BE07323CFF8}"/>
            </a:ext>
          </a:extLst>
        </xdr:cNvPr>
        <xdr:cNvSpPr txBox="1">
          <a:spLocks noChangeArrowheads="1"/>
        </xdr:cNvSpPr>
      </xdr:nvSpPr>
      <xdr:spPr bwMode="auto">
        <a:xfrm>
          <a:off x="10639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JUNI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80B5A40-91EF-48B7-8B56-153723B23FD4}"/>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BA63DD3B-148C-4690-854A-2E88DDF6E36D}"/>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60395571-9DC2-427B-B0A2-A8A7BE77B1D3}"/>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22</xdr:col>
      <xdr:colOff>600075</xdr:colOff>
      <xdr:row>40</xdr:row>
      <xdr:rowOff>115957</xdr:rowOff>
    </xdr:to>
    <xdr:sp macro="" textlink="">
      <xdr:nvSpPr>
        <xdr:cNvPr id="14" name="Text Box 14">
          <a:extLst>
            <a:ext uri="{FF2B5EF4-FFF2-40B4-BE49-F238E27FC236}">
              <a16:creationId xmlns:a16="http://schemas.microsoft.com/office/drawing/2014/main" id="{6D34127F-F310-4C58-A60B-E28E13C644AF}"/>
            </a:ext>
          </a:extLst>
        </xdr:cNvPr>
        <xdr:cNvSpPr txBox="1">
          <a:spLocks noChangeArrowheads="1"/>
        </xdr:cNvSpPr>
      </xdr:nvSpPr>
      <xdr:spPr bwMode="auto">
        <a:xfrm>
          <a:off x="0" y="5968440"/>
          <a:ext cx="13535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624035 --&gt; Order APRIL'2022</a:t>
          </a:r>
        </a:p>
        <a:p>
          <a:pPr algn="l" rtl="0">
            <a:defRPr sz="1000"/>
          </a:pPr>
          <a:r>
            <a:rPr lang="en-US" sz="1400" b="0" i="0" u="none" strike="noStrike" baseline="0">
              <a:solidFill>
                <a:srgbClr val="000000"/>
              </a:solidFill>
              <a:latin typeface="Arial"/>
              <a:cs typeface="Arial"/>
            </a:rPr>
            <a:t>PO :  626162 --&gt; Order MAY'2022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3D0331D9-EB63-466B-8A72-98C620A67A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119717</xdr:rowOff>
    </xdr:from>
    <xdr:to>
      <xdr:col>5</xdr:col>
      <xdr:colOff>592603</xdr:colOff>
      <xdr:row>18</xdr:row>
      <xdr:rowOff>123079</xdr:rowOff>
    </xdr:to>
    <xdr:sp macro="" textlink="">
      <xdr:nvSpPr>
        <xdr:cNvPr id="17" name="Line 21">
          <a:extLst>
            <a:ext uri="{FF2B5EF4-FFF2-40B4-BE49-F238E27FC236}">
              <a16:creationId xmlns:a16="http://schemas.microsoft.com/office/drawing/2014/main" id="{50A3DD00-E111-4733-9D68-CFD73CCE1767}"/>
            </a:ext>
          </a:extLst>
        </xdr:cNvPr>
        <xdr:cNvSpPr>
          <a:spLocks noChangeShapeType="1"/>
        </xdr:cNvSpPr>
      </xdr:nvSpPr>
      <xdr:spPr bwMode="auto">
        <a:xfrm flipV="1">
          <a:off x="4306606" y="3002617"/>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18" name="Line 21">
          <a:extLst>
            <a:ext uri="{FF2B5EF4-FFF2-40B4-BE49-F238E27FC236}">
              <a16:creationId xmlns:a16="http://schemas.microsoft.com/office/drawing/2014/main" id="{CDA5367F-5100-49A9-B246-6881F475E4EE}"/>
            </a:ext>
          </a:extLst>
        </xdr:cNvPr>
        <xdr:cNvSpPr>
          <a:spLocks noChangeShapeType="1"/>
        </xdr:cNvSpPr>
      </xdr:nvSpPr>
      <xdr:spPr bwMode="auto">
        <a:xfrm flipV="1">
          <a:off x="4310341" y="3757894"/>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D0AE7774-721D-4211-930F-42CFB838D5AC}"/>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2685B38-596E-46B9-A182-CA7C2713C90E}"/>
            </a:ext>
          </a:extLst>
        </xdr:cNvPr>
        <xdr:cNvSpPr>
          <a:spLocks noChangeShapeType="1"/>
        </xdr:cNvSpPr>
      </xdr:nvSpPr>
      <xdr:spPr bwMode="auto">
        <a:xfrm flipV="1">
          <a:off x="34480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5363ED3C-F080-4715-8E3F-66BFF5B2FAC2}"/>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AAA51487-212F-4123-9A08-2254425AA77C}"/>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AC939DA0-0F2F-40AC-ACC4-B4D9BFC14CA4}"/>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AA9376CD-BF0B-424D-833D-D06C1EA96D83}"/>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5412D8BC-F07D-4F58-80C3-2A2B44215E4F}"/>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52161A69-1AD2-4F3F-AC69-552B53D99A63}"/>
            </a:ext>
          </a:extLst>
        </xdr:cNvPr>
        <xdr:cNvSpPr>
          <a:spLocks noChangeShapeType="1"/>
        </xdr:cNvSpPr>
      </xdr:nvSpPr>
      <xdr:spPr bwMode="auto">
        <a:xfrm flipV="1">
          <a:off x="36576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82ADAD26-BC8E-4972-B2CE-F788F5500DE6}"/>
            </a:ext>
          </a:extLst>
        </xdr:cNvPr>
        <xdr:cNvSpPr txBox="1">
          <a:spLocks noChangeArrowheads="1"/>
        </xdr:cNvSpPr>
      </xdr:nvSpPr>
      <xdr:spPr bwMode="auto">
        <a:xfrm>
          <a:off x="1054417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JUNI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35733A40-EC02-4D4F-A3F6-69BF38AF4E8B}"/>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ADA62419-3E55-4A10-AAD0-DE82B3A9E4B8}"/>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54C1FB53-3225-4191-A20F-FD2C189528CD}"/>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39</xdr:row>
      <xdr:rowOff>151840</xdr:rowOff>
    </xdr:from>
    <xdr:to>
      <xdr:col>22</xdr:col>
      <xdr:colOff>600075</xdr:colOff>
      <xdr:row>44</xdr:row>
      <xdr:rowOff>115957</xdr:rowOff>
    </xdr:to>
    <xdr:sp macro="" textlink="">
      <xdr:nvSpPr>
        <xdr:cNvPr id="14" name="Text Box 14">
          <a:extLst>
            <a:ext uri="{FF2B5EF4-FFF2-40B4-BE49-F238E27FC236}">
              <a16:creationId xmlns:a16="http://schemas.microsoft.com/office/drawing/2014/main" id="{2E168BC0-DBE2-462F-8FF6-D50C5D0AEBB2}"/>
            </a:ext>
          </a:extLst>
        </xdr:cNvPr>
        <xdr:cNvSpPr txBox="1">
          <a:spLocks noChangeArrowheads="1"/>
        </xdr:cNvSpPr>
      </xdr:nvSpPr>
      <xdr:spPr bwMode="auto">
        <a:xfrm>
          <a:off x="0" y="6171640"/>
          <a:ext cx="1343977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624035 --&gt; Order APRIL'2022</a:t>
          </a:r>
        </a:p>
        <a:p>
          <a:pPr algn="l" rtl="0">
            <a:defRPr sz="1000"/>
          </a:pPr>
          <a:r>
            <a:rPr lang="en-US" sz="1400" b="0" i="0" u="none" strike="noStrike" baseline="0">
              <a:solidFill>
                <a:srgbClr val="000000"/>
              </a:solidFill>
              <a:latin typeface="Arial"/>
              <a:cs typeface="Arial"/>
            </a:rPr>
            <a:t>PO :  626162 --&gt; Order MAY'2022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7D0159FB-1CA1-4953-9814-D63E719629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119717</xdr:rowOff>
    </xdr:from>
    <xdr:to>
      <xdr:col>5</xdr:col>
      <xdr:colOff>592603</xdr:colOff>
      <xdr:row>18</xdr:row>
      <xdr:rowOff>123079</xdr:rowOff>
    </xdr:to>
    <xdr:sp macro="" textlink="">
      <xdr:nvSpPr>
        <xdr:cNvPr id="16" name="Line 21">
          <a:extLst>
            <a:ext uri="{FF2B5EF4-FFF2-40B4-BE49-F238E27FC236}">
              <a16:creationId xmlns:a16="http://schemas.microsoft.com/office/drawing/2014/main" id="{740B1700-9BEB-45DE-B63B-415D20815B33}"/>
            </a:ext>
          </a:extLst>
        </xdr:cNvPr>
        <xdr:cNvSpPr>
          <a:spLocks noChangeShapeType="1"/>
        </xdr:cNvSpPr>
      </xdr:nvSpPr>
      <xdr:spPr bwMode="auto">
        <a:xfrm flipV="1">
          <a:off x="4211356" y="3002617"/>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18" name="Line 21">
          <a:extLst>
            <a:ext uri="{FF2B5EF4-FFF2-40B4-BE49-F238E27FC236}">
              <a16:creationId xmlns:a16="http://schemas.microsoft.com/office/drawing/2014/main" id="{038A85B1-9BE4-46A4-ABF6-FD155C0AE718}"/>
            </a:ext>
          </a:extLst>
        </xdr:cNvPr>
        <xdr:cNvSpPr>
          <a:spLocks noChangeShapeType="1"/>
        </xdr:cNvSpPr>
      </xdr:nvSpPr>
      <xdr:spPr bwMode="auto">
        <a:xfrm flipV="1">
          <a:off x="4213224" y="416130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4C6844A9-077E-429C-A7B1-88E11D419D41}"/>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5D5F339A-B8E4-429F-990F-A78BE66DB587}"/>
            </a:ext>
          </a:extLst>
        </xdr:cNvPr>
        <xdr:cNvSpPr>
          <a:spLocks noChangeShapeType="1"/>
        </xdr:cNvSpPr>
      </xdr:nvSpPr>
      <xdr:spPr bwMode="auto">
        <a:xfrm flipV="1">
          <a:off x="34480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45A2E9D-7727-4C47-A5DD-8D234C7D6058}"/>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5911B03-D1A7-4C00-A4C9-D3BF74C29CE2}"/>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3ECEAD18-CB05-4D6B-9BC2-569C9DE8172B}"/>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AF95DDE7-B84C-4EE5-AE40-CD11AE26469A}"/>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A3BBDA9C-C013-4BE2-982E-6927A9C6F4DF}"/>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47E3B02A-804A-4E62-9779-A6A4659B9247}"/>
            </a:ext>
          </a:extLst>
        </xdr:cNvPr>
        <xdr:cNvSpPr>
          <a:spLocks noChangeShapeType="1"/>
        </xdr:cNvSpPr>
      </xdr:nvSpPr>
      <xdr:spPr bwMode="auto">
        <a:xfrm flipV="1">
          <a:off x="36576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A72EC2ED-EB6C-44D0-9627-2C2DCD53B243}"/>
            </a:ext>
          </a:extLst>
        </xdr:cNvPr>
        <xdr:cNvSpPr txBox="1">
          <a:spLocks noChangeArrowheads="1"/>
        </xdr:cNvSpPr>
      </xdr:nvSpPr>
      <xdr:spPr bwMode="auto">
        <a:xfrm>
          <a:off x="1054417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JULI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84E1CFEE-5A33-448E-AD58-00A1C86C31E6}"/>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DB7D8DC-D234-4366-A833-CD2CA6BE08EE}"/>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77A996A6-5FC8-471B-B3B9-979289BB0C5C}"/>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42</xdr:row>
      <xdr:rowOff>151840</xdr:rowOff>
    </xdr:from>
    <xdr:to>
      <xdr:col>22</xdr:col>
      <xdr:colOff>600075</xdr:colOff>
      <xdr:row>47</xdr:row>
      <xdr:rowOff>115957</xdr:rowOff>
    </xdr:to>
    <xdr:sp macro="" textlink="">
      <xdr:nvSpPr>
        <xdr:cNvPr id="14" name="Text Box 14">
          <a:extLst>
            <a:ext uri="{FF2B5EF4-FFF2-40B4-BE49-F238E27FC236}">
              <a16:creationId xmlns:a16="http://schemas.microsoft.com/office/drawing/2014/main" id="{AB71CF19-742F-44B4-9530-12039E2A3ECB}"/>
            </a:ext>
          </a:extLst>
        </xdr:cNvPr>
        <xdr:cNvSpPr txBox="1">
          <a:spLocks noChangeArrowheads="1"/>
        </xdr:cNvSpPr>
      </xdr:nvSpPr>
      <xdr:spPr bwMode="auto">
        <a:xfrm>
          <a:off x="0" y="6984440"/>
          <a:ext cx="1343977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624035 --&gt; Order APRIL'2022</a:t>
          </a:r>
        </a:p>
        <a:p>
          <a:pPr algn="l" rtl="0">
            <a:defRPr sz="1000"/>
          </a:pPr>
          <a:r>
            <a:rPr lang="en-US" sz="1400" b="0" i="0" u="none" strike="noStrike" baseline="0">
              <a:solidFill>
                <a:srgbClr val="000000"/>
              </a:solidFill>
              <a:latin typeface="Arial"/>
              <a:cs typeface="Arial"/>
            </a:rPr>
            <a:t>PO :  626162 --&gt; Order MAY'2022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24F16346-AE66-4522-9CAA-5D07B7761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119717</xdr:rowOff>
    </xdr:from>
    <xdr:to>
      <xdr:col>5</xdr:col>
      <xdr:colOff>592603</xdr:colOff>
      <xdr:row>18</xdr:row>
      <xdr:rowOff>123079</xdr:rowOff>
    </xdr:to>
    <xdr:sp macro="" textlink="">
      <xdr:nvSpPr>
        <xdr:cNvPr id="16" name="Line 21">
          <a:extLst>
            <a:ext uri="{FF2B5EF4-FFF2-40B4-BE49-F238E27FC236}">
              <a16:creationId xmlns:a16="http://schemas.microsoft.com/office/drawing/2014/main" id="{06C730BE-08DB-4C47-9F59-544CAF102172}"/>
            </a:ext>
          </a:extLst>
        </xdr:cNvPr>
        <xdr:cNvSpPr>
          <a:spLocks noChangeShapeType="1"/>
        </xdr:cNvSpPr>
      </xdr:nvSpPr>
      <xdr:spPr bwMode="auto">
        <a:xfrm flipV="1">
          <a:off x="4211356" y="3002617"/>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17" name="Line 21">
          <a:extLst>
            <a:ext uri="{FF2B5EF4-FFF2-40B4-BE49-F238E27FC236}">
              <a16:creationId xmlns:a16="http://schemas.microsoft.com/office/drawing/2014/main" id="{AF098A55-E22E-4929-A8F6-6D88FD831F17}"/>
            </a:ext>
          </a:extLst>
        </xdr:cNvPr>
        <xdr:cNvSpPr>
          <a:spLocks noChangeShapeType="1"/>
        </xdr:cNvSpPr>
      </xdr:nvSpPr>
      <xdr:spPr bwMode="auto">
        <a:xfrm flipV="1">
          <a:off x="4211356" y="337913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91C8654E-DEED-449A-97F6-91FF64906DF0}"/>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3B7C4AC9-37F1-442A-B6C7-E668393DF1BD}"/>
            </a:ext>
          </a:extLst>
        </xdr:cNvPr>
        <xdr:cNvSpPr>
          <a:spLocks noChangeShapeType="1"/>
        </xdr:cNvSpPr>
      </xdr:nvSpPr>
      <xdr:spPr bwMode="auto">
        <a:xfrm flipV="1">
          <a:off x="34480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2AF66E97-6228-4E0D-979D-6A7B948E9622}"/>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F6C012A8-3997-4861-86B2-255B6D510214}"/>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567BD50E-BD33-4CFF-9191-4F02E7CD49A4}"/>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F51F995E-2BA5-4936-B23A-9198EADF10F7}"/>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2BC2DC85-C6F0-4B01-AD90-A79A1B90B823}"/>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AEC171CC-F7FE-4BEB-ABA2-53F4099DD30E}"/>
            </a:ext>
          </a:extLst>
        </xdr:cNvPr>
        <xdr:cNvSpPr>
          <a:spLocks noChangeShapeType="1"/>
        </xdr:cNvSpPr>
      </xdr:nvSpPr>
      <xdr:spPr bwMode="auto">
        <a:xfrm flipV="1">
          <a:off x="36576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093661EE-E2A1-4954-9EE4-46476C2174A1}"/>
            </a:ext>
          </a:extLst>
        </xdr:cNvPr>
        <xdr:cNvSpPr txBox="1">
          <a:spLocks noChangeArrowheads="1"/>
        </xdr:cNvSpPr>
      </xdr:nvSpPr>
      <xdr:spPr bwMode="auto">
        <a:xfrm>
          <a:off x="1054417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AGUSTUS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A9913694-5942-4E98-B95E-66E649CA7733}"/>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98B0FEF5-BFC4-4E27-9A96-0E8FE7B3CAD2}"/>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36089BF-73B9-4F3B-9046-FC116A124E1C}"/>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36</xdr:row>
      <xdr:rowOff>151840</xdr:rowOff>
    </xdr:from>
    <xdr:to>
      <xdr:col>22</xdr:col>
      <xdr:colOff>600075</xdr:colOff>
      <xdr:row>41</xdr:row>
      <xdr:rowOff>115957</xdr:rowOff>
    </xdr:to>
    <xdr:sp macro="" textlink="">
      <xdr:nvSpPr>
        <xdr:cNvPr id="14" name="Text Box 14">
          <a:extLst>
            <a:ext uri="{FF2B5EF4-FFF2-40B4-BE49-F238E27FC236}">
              <a16:creationId xmlns:a16="http://schemas.microsoft.com/office/drawing/2014/main" id="{F300F7C9-1657-4167-B224-AF85D300E109}"/>
            </a:ext>
          </a:extLst>
        </xdr:cNvPr>
        <xdr:cNvSpPr txBox="1">
          <a:spLocks noChangeArrowheads="1"/>
        </xdr:cNvSpPr>
      </xdr:nvSpPr>
      <xdr:spPr bwMode="auto">
        <a:xfrm>
          <a:off x="0" y="7594040"/>
          <a:ext cx="1343977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629515 --&gt; Order JULI'2022</a:t>
          </a:r>
        </a:p>
        <a:p>
          <a:pPr algn="l" rtl="0">
            <a:defRPr sz="1000"/>
          </a:pPr>
          <a:r>
            <a:rPr lang="en-US" sz="1400" b="0" i="0" u="none" strike="noStrike" baseline="0">
              <a:solidFill>
                <a:srgbClr val="000000"/>
              </a:solidFill>
              <a:latin typeface="Arial"/>
              <a:cs typeface="Arial"/>
            </a:rPr>
            <a:t>PO :  630988 --&gt; Order AGUSTUS'2022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BE644333-8607-4056-B5E4-EE53C9D22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119717</xdr:rowOff>
    </xdr:from>
    <xdr:to>
      <xdr:col>5</xdr:col>
      <xdr:colOff>592603</xdr:colOff>
      <xdr:row>18</xdr:row>
      <xdr:rowOff>123079</xdr:rowOff>
    </xdr:to>
    <xdr:sp macro="" textlink="">
      <xdr:nvSpPr>
        <xdr:cNvPr id="18" name="Line 21">
          <a:extLst>
            <a:ext uri="{FF2B5EF4-FFF2-40B4-BE49-F238E27FC236}">
              <a16:creationId xmlns:a16="http://schemas.microsoft.com/office/drawing/2014/main" id="{88673ACB-A3D1-4759-85CB-38DC6E1C9BFA}"/>
            </a:ext>
          </a:extLst>
        </xdr:cNvPr>
        <xdr:cNvSpPr>
          <a:spLocks noChangeShapeType="1"/>
        </xdr:cNvSpPr>
      </xdr:nvSpPr>
      <xdr:spPr bwMode="auto">
        <a:xfrm flipV="1">
          <a:off x="4213224" y="2980952"/>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19" name="Line 21">
          <a:extLst>
            <a:ext uri="{FF2B5EF4-FFF2-40B4-BE49-F238E27FC236}">
              <a16:creationId xmlns:a16="http://schemas.microsoft.com/office/drawing/2014/main" id="{0F2B833A-4B3C-494C-9662-CB69D94CDF91}"/>
            </a:ext>
          </a:extLst>
        </xdr:cNvPr>
        <xdr:cNvSpPr>
          <a:spLocks noChangeShapeType="1"/>
        </xdr:cNvSpPr>
      </xdr:nvSpPr>
      <xdr:spPr bwMode="auto">
        <a:xfrm flipV="1">
          <a:off x="4213224" y="3354482"/>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CD69AFAE-80A9-4447-AC7C-27986B33D30C}"/>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38B7815C-9E3D-49EA-9788-5A24A5E3559A}"/>
            </a:ext>
          </a:extLst>
        </xdr:cNvPr>
        <xdr:cNvSpPr>
          <a:spLocks noChangeShapeType="1"/>
        </xdr:cNvSpPr>
      </xdr:nvSpPr>
      <xdr:spPr bwMode="auto">
        <a:xfrm flipV="1">
          <a:off x="34480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44B239FD-32CD-4DC7-B0F4-C7C63918EB8D}"/>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8A51577-B151-41B5-B378-B7FE1E525681}"/>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9E7EFE1D-9F61-45AB-90CF-410A316CA8E2}"/>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AD63E130-D6AE-41FB-83A9-2F64B0D74226}"/>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8776CF67-B1C2-43BB-B758-F1520209C3C3}"/>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FAD4A62B-7B3A-4562-8889-F352F468E38F}"/>
            </a:ext>
          </a:extLst>
        </xdr:cNvPr>
        <xdr:cNvSpPr>
          <a:spLocks noChangeShapeType="1"/>
        </xdr:cNvSpPr>
      </xdr:nvSpPr>
      <xdr:spPr bwMode="auto">
        <a:xfrm flipV="1">
          <a:off x="36576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94FA75B9-2366-47AD-BEC0-1DAA9AA86433}"/>
            </a:ext>
          </a:extLst>
        </xdr:cNvPr>
        <xdr:cNvSpPr txBox="1">
          <a:spLocks noChangeArrowheads="1"/>
        </xdr:cNvSpPr>
      </xdr:nvSpPr>
      <xdr:spPr bwMode="auto">
        <a:xfrm>
          <a:off x="1054417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AGUSTUS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18D8AE0E-A979-4FCB-92AC-A81D4CE0F748}"/>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2FFED60F-8292-4ACB-8EFB-40F9F778BCEB}"/>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0A3F0E79-44A4-4AC3-91BE-C4C1B11ED39B}"/>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33</xdr:row>
      <xdr:rowOff>151840</xdr:rowOff>
    </xdr:from>
    <xdr:to>
      <xdr:col>22</xdr:col>
      <xdr:colOff>600075</xdr:colOff>
      <xdr:row>38</xdr:row>
      <xdr:rowOff>115957</xdr:rowOff>
    </xdr:to>
    <xdr:sp macro="" textlink="">
      <xdr:nvSpPr>
        <xdr:cNvPr id="14" name="Text Box 14">
          <a:extLst>
            <a:ext uri="{FF2B5EF4-FFF2-40B4-BE49-F238E27FC236}">
              <a16:creationId xmlns:a16="http://schemas.microsoft.com/office/drawing/2014/main" id="{6A31C50E-0BE9-40EB-A917-8511DCBCE002}"/>
            </a:ext>
          </a:extLst>
        </xdr:cNvPr>
        <xdr:cNvSpPr txBox="1">
          <a:spLocks noChangeArrowheads="1"/>
        </xdr:cNvSpPr>
      </xdr:nvSpPr>
      <xdr:spPr bwMode="auto">
        <a:xfrm>
          <a:off x="0" y="6374840"/>
          <a:ext cx="1343977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629515 --&gt; Order JULI'2022</a:t>
          </a:r>
        </a:p>
        <a:p>
          <a:pPr algn="l" rtl="0">
            <a:defRPr sz="1000"/>
          </a:pPr>
          <a:r>
            <a:rPr lang="en-US" sz="1400" b="0" i="0" u="none" strike="noStrike" baseline="0">
              <a:solidFill>
                <a:srgbClr val="000000"/>
              </a:solidFill>
              <a:latin typeface="Arial"/>
              <a:cs typeface="Arial"/>
            </a:rPr>
            <a:t>PO :  630988 --&gt; Order AGUSTUS'2022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76E18AF4-0C9D-4DD4-AE7C-ED1B09FA00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89835</xdr:rowOff>
    </xdr:from>
    <xdr:to>
      <xdr:col>5</xdr:col>
      <xdr:colOff>592603</xdr:colOff>
      <xdr:row>18</xdr:row>
      <xdr:rowOff>93197</xdr:rowOff>
    </xdr:to>
    <xdr:sp macro="" textlink="">
      <xdr:nvSpPr>
        <xdr:cNvPr id="17" name="Line 21">
          <a:extLst>
            <a:ext uri="{FF2B5EF4-FFF2-40B4-BE49-F238E27FC236}">
              <a16:creationId xmlns:a16="http://schemas.microsoft.com/office/drawing/2014/main" id="{3C704ECD-6DF5-40CF-A806-7279602E4672}"/>
            </a:ext>
          </a:extLst>
        </xdr:cNvPr>
        <xdr:cNvSpPr>
          <a:spLocks noChangeShapeType="1"/>
        </xdr:cNvSpPr>
      </xdr:nvSpPr>
      <xdr:spPr bwMode="auto">
        <a:xfrm flipV="1">
          <a:off x="4211356" y="337913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20" name="Line 21">
          <a:extLst>
            <a:ext uri="{FF2B5EF4-FFF2-40B4-BE49-F238E27FC236}">
              <a16:creationId xmlns:a16="http://schemas.microsoft.com/office/drawing/2014/main" id="{CA54AC16-BAD1-4BBF-84DB-D82AD8E65A27}"/>
            </a:ext>
          </a:extLst>
        </xdr:cNvPr>
        <xdr:cNvSpPr>
          <a:spLocks noChangeShapeType="1"/>
        </xdr:cNvSpPr>
      </xdr:nvSpPr>
      <xdr:spPr bwMode="auto">
        <a:xfrm flipV="1">
          <a:off x="4213224" y="3354482"/>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2B163CC7-3BE7-4754-977F-8394A423FE13}"/>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2565CDC1-5F02-4B42-A1CA-B301264450F7}"/>
            </a:ext>
          </a:extLst>
        </xdr:cNvPr>
        <xdr:cNvSpPr>
          <a:spLocks noChangeShapeType="1"/>
        </xdr:cNvSpPr>
      </xdr:nvSpPr>
      <xdr:spPr bwMode="auto">
        <a:xfrm flipV="1">
          <a:off x="34480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91F552AF-17A2-43E7-A853-A80D3F168A58}"/>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4160DB7B-1311-4B3C-9621-835EC0B56827}"/>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03655212-8583-4C58-8D4B-DB375A81AA28}"/>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D6100F89-B1F6-4E6B-967C-43A261260614}"/>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A475B25C-7252-4D67-AC79-B49D805495B9}"/>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1DF75A66-E74C-4465-A841-1D48CCF52A7A}"/>
            </a:ext>
          </a:extLst>
        </xdr:cNvPr>
        <xdr:cNvSpPr>
          <a:spLocks noChangeShapeType="1"/>
        </xdr:cNvSpPr>
      </xdr:nvSpPr>
      <xdr:spPr bwMode="auto">
        <a:xfrm flipV="1">
          <a:off x="36576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3BEB4656-75D6-4919-889F-5CC4EDBAD315}"/>
            </a:ext>
          </a:extLst>
        </xdr:cNvPr>
        <xdr:cNvSpPr txBox="1">
          <a:spLocks noChangeArrowheads="1"/>
        </xdr:cNvSpPr>
      </xdr:nvSpPr>
      <xdr:spPr bwMode="auto">
        <a:xfrm>
          <a:off x="1054417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SEPTEMBER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3B3F42D-14C9-4A29-A9B1-75EA54E66DCE}"/>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61FACCC3-8D2D-4AC2-A334-D626E6821676}"/>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CC9064EE-8FF1-48E5-A04B-FD7C83B70CCE}"/>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22</xdr:col>
      <xdr:colOff>600075</xdr:colOff>
      <xdr:row>40</xdr:row>
      <xdr:rowOff>115957</xdr:rowOff>
    </xdr:to>
    <xdr:sp macro="" textlink="">
      <xdr:nvSpPr>
        <xdr:cNvPr id="14" name="Text Box 14">
          <a:extLst>
            <a:ext uri="{FF2B5EF4-FFF2-40B4-BE49-F238E27FC236}">
              <a16:creationId xmlns:a16="http://schemas.microsoft.com/office/drawing/2014/main" id="{29AB995E-964E-4C55-933A-85A3E5A1F486}"/>
            </a:ext>
          </a:extLst>
        </xdr:cNvPr>
        <xdr:cNvSpPr txBox="1">
          <a:spLocks noChangeArrowheads="1"/>
        </xdr:cNvSpPr>
      </xdr:nvSpPr>
      <xdr:spPr bwMode="auto">
        <a:xfrm>
          <a:off x="0" y="5765240"/>
          <a:ext cx="1343977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629515 --&gt; Order JULI'2022</a:t>
          </a:r>
        </a:p>
        <a:p>
          <a:pPr algn="l" rtl="0">
            <a:defRPr sz="1000"/>
          </a:pPr>
          <a:r>
            <a:rPr lang="en-US" sz="1400" b="0" i="0" u="none" strike="noStrike" baseline="0">
              <a:solidFill>
                <a:srgbClr val="000000"/>
              </a:solidFill>
              <a:latin typeface="Arial"/>
              <a:cs typeface="Arial"/>
            </a:rPr>
            <a:t>PO :  630988 --&gt; Order AGUSTUS'2022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3E1C0BED-7CF6-4286-8830-FE37177122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89835</xdr:rowOff>
    </xdr:from>
    <xdr:to>
      <xdr:col>5</xdr:col>
      <xdr:colOff>592603</xdr:colOff>
      <xdr:row>18</xdr:row>
      <xdr:rowOff>93197</xdr:rowOff>
    </xdr:to>
    <xdr:sp macro="" textlink="">
      <xdr:nvSpPr>
        <xdr:cNvPr id="16" name="Line 21">
          <a:extLst>
            <a:ext uri="{FF2B5EF4-FFF2-40B4-BE49-F238E27FC236}">
              <a16:creationId xmlns:a16="http://schemas.microsoft.com/office/drawing/2014/main" id="{BAF51651-2556-4E89-866C-7CCCA157B1E6}"/>
            </a:ext>
          </a:extLst>
        </xdr:cNvPr>
        <xdr:cNvSpPr>
          <a:spLocks noChangeShapeType="1"/>
        </xdr:cNvSpPr>
      </xdr:nvSpPr>
      <xdr:spPr bwMode="auto">
        <a:xfrm flipV="1">
          <a:off x="4211356" y="297273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18" name="Line 21">
          <a:extLst>
            <a:ext uri="{FF2B5EF4-FFF2-40B4-BE49-F238E27FC236}">
              <a16:creationId xmlns:a16="http://schemas.microsoft.com/office/drawing/2014/main" id="{0C79FD29-2D8B-4235-9B59-0A9BED930D5F}"/>
            </a:ext>
          </a:extLst>
        </xdr:cNvPr>
        <xdr:cNvSpPr>
          <a:spLocks noChangeShapeType="1"/>
        </xdr:cNvSpPr>
      </xdr:nvSpPr>
      <xdr:spPr bwMode="auto">
        <a:xfrm flipV="1">
          <a:off x="4213224" y="2951070"/>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19" name="Line 21">
          <a:extLst>
            <a:ext uri="{FF2B5EF4-FFF2-40B4-BE49-F238E27FC236}">
              <a16:creationId xmlns:a16="http://schemas.microsoft.com/office/drawing/2014/main" id="{B9054698-E819-4774-8347-AE157FC163C5}"/>
            </a:ext>
          </a:extLst>
        </xdr:cNvPr>
        <xdr:cNvSpPr>
          <a:spLocks noChangeShapeType="1"/>
        </xdr:cNvSpPr>
      </xdr:nvSpPr>
      <xdr:spPr bwMode="auto">
        <a:xfrm flipV="1">
          <a:off x="4213224" y="3757894"/>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6.xml><?xml version="1.0" encoding="utf-8"?>
<xdr:wsDr xmlns:xdr="http://schemas.openxmlformats.org/drawingml/2006/spreadsheetDrawing" xmlns:a="http://schemas.openxmlformats.org/drawingml/2006/main">
  <xdr:twoCellAnchor>
    <xdr:from>
      <xdr:col>6</xdr:col>
      <xdr:colOff>361950</xdr:colOff>
      <xdr:row>14</xdr:row>
      <xdr:rowOff>0</xdr:rowOff>
    </xdr:from>
    <xdr:to>
      <xdr:col>6</xdr:col>
      <xdr:colOff>457200</xdr:colOff>
      <xdr:row>14</xdr:row>
      <xdr:rowOff>133350</xdr:rowOff>
    </xdr:to>
    <xdr:sp macro="" textlink="">
      <xdr:nvSpPr>
        <xdr:cNvPr id="2" name="Line 1">
          <a:extLst>
            <a:ext uri="{FF2B5EF4-FFF2-40B4-BE49-F238E27FC236}">
              <a16:creationId xmlns:a16="http://schemas.microsoft.com/office/drawing/2014/main" id="{2E9A915E-6E1D-46DD-8B83-88E4B51A138D}"/>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17866243-58B7-4F9E-BB1F-6CDE8ABF9299}"/>
            </a:ext>
          </a:extLst>
        </xdr:cNvPr>
        <xdr:cNvSpPr>
          <a:spLocks noChangeShapeType="1"/>
        </xdr:cNvSpPr>
      </xdr:nvSpPr>
      <xdr:spPr bwMode="auto">
        <a:xfrm flipV="1">
          <a:off x="34480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80AA9FF4-D22B-4749-B97A-57F65DCAAAB0}"/>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B9CFBD5C-C439-4BA3-937A-DE87E6BACB02}"/>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6" name="Line 5">
          <a:extLst>
            <a:ext uri="{FF2B5EF4-FFF2-40B4-BE49-F238E27FC236}">
              <a16:creationId xmlns:a16="http://schemas.microsoft.com/office/drawing/2014/main" id="{E8EEB4B0-FEB2-48E6-8026-A30A80F2A818}"/>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3090D316-D41C-4192-A99D-7C2B70E5CE27}"/>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361950</xdr:colOff>
      <xdr:row>14</xdr:row>
      <xdr:rowOff>0</xdr:rowOff>
    </xdr:from>
    <xdr:to>
      <xdr:col>6</xdr:col>
      <xdr:colOff>457200</xdr:colOff>
      <xdr:row>14</xdr:row>
      <xdr:rowOff>133350</xdr:rowOff>
    </xdr:to>
    <xdr:sp macro="" textlink="">
      <xdr:nvSpPr>
        <xdr:cNvPr id="8" name="Line 8">
          <a:extLst>
            <a:ext uri="{FF2B5EF4-FFF2-40B4-BE49-F238E27FC236}">
              <a16:creationId xmlns:a16="http://schemas.microsoft.com/office/drawing/2014/main" id="{0610A764-C098-4083-9645-BA705D552B5B}"/>
            </a:ext>
          </a:extLst>
        </xdr:cNvPr>
        <xdr:cNvSpPr>
          <a:spLocks noChangeShapeType="1"/>
        </xdr:cNvSpPr>
      </xdr:nvSpPr>
      <xdr:spPr bwMode="auto">
        <a:xfrm flipV="1">
          <a:off x="52197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CB5CB91D-546A-4553-942D-7797D73303AC}"/>
            </a:ext>
          </a:extLst>
        </xdr:cNvPr>
        <xdr:cNvSpPr>
          <a:spLocks noChangeShapeType="1"/>
        </xdr:cNvSpPr>
      </xdr:nvSpPr>
      <xdr:spPr bwMode="auto">
        <a:xfrm flipV="1">
          <a:off x="36576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xdr:row>
      <xdr:rowOff>38100</xdr:rowOff>
    </xdr:from>
    <xdr:to>
      <xdr:col>22</xdr:col>
      <xdr:colOff>285750</xdr:colOff>
      <xdr:row>3</xdr:row>
      <xdr:rowOff>0</xdr:rowOff>
    </xdr:to>
    <xdr:sp macro="" textlink="">
      <xdr:nvSpPr>
        <xdr:cNvPr id="10" name="Text 7">
          <a:extLst>
            <a:ext uri="{FF2B5EF4-FFF2-40B4-BE49-F238E27FC236}">
              <a16:creationId xmlns:a16="http://schemas.microsoft.com/office/drawing/2014/main" id="{15DCD439-A859-4022-8554-5400BAF32C57}"/>
            </a:ext>
          </a:extLst>
        </xdr:cNvPr>
        <xdr:cNvSpPr txBox="1">
          <a:spLocks noChangeArrowheads="1"/>
        </xdr:cNvSpPr>
      </xdr:nvSpPr>
      <xdr:spPr bwMode="auto">
        <a:xfrm>
          <a:off x="1054417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SEPTEMBER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DD9401D-1AC5-4D48-B4A6-2CF34FCC7940}"/>
            </a:ext>
          </a:extLst>
        </xdr:cNvPr>
        <xdr:cNvSpPr>
          <a:spLocks noChangeShapeType="1"/>
        </xdr:cNvSpPr>
      </xdr:nvSpPr>
      <xdr:spPr bwMode="auto">
        <a:xfrm flipV="1">
          <a:off x="542925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5E73D227-4686-4864-A9ED-5CF019977A26}"/>
            </a:ext>
          </a:extLst>
        </xdr:cNvPr>
        <xdr:cNvSpPr>
          <a:spLocks noChangeShapeType="1"/>
        </xdr:cNvSpPr>
      </xdr:nvSpPr>
      <xdr:spPr bwMode="auto">
        <a:xfrm flipV="1">
          <a:off x="614997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590550</xdr:colOff>
      <xdr:row>14</xdr:row>
      <xdr:rowOff>0</xdr:rowOff>
    </xdr:from>
    <xdr:to>
      <xdr:col>7</xdr:col>
      <xdr:colOff>685800</xdr:colOff>
      <xdr:row>14</xdr:row>
      <xdr:rowOff>133350</xdr:rowOff>
    </xdr:to>
    <xdr:sp macro="" textlink="">
      <xdr:nvSpPr>
        <xdr:cNvPr id="13" name="Line 13">
          <a:extLst>
            <a:ext uri="{FF2B5EF4-FFF2-40B4-BE49-F238E27FC236}">
              <a16:creationId xmlns:a16="http://schemas.microsoft.com/office/drawing/2014/main" id="{CA6CBAB9-8A4C-4490-B470-2E9EBBF993C3}"/>
            </a:ext>
          </a:extLst>
        </xdr:cNvPr>
        <xdr:cNvSpPr>
          <a:spLocks noChangeShapeType="1"/>
        </xdr:cNvSpPr>
      </xdr:nvSpPr>
      <xdr:spPr bwMode="auto">
        <a:xfrm flipV="1">
          <a:off x="63690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36</xdr:row>
      <xdr:rowOff>151840</xdr:rowOff>
    </xdr:from>
    <xdr:to>
      <xdr:col>22</xdr:col>
      <xdr:colOff>600075</xdr:colOff>
      <xdr:row>41</xdr:row>
      <xdr:rowOff>115957</xdr:rowOff>
    </xdr:to>
    <xdr:sp macro="" textlink="">
      <xdr:nvSpPr>
        <xdr:cNvPr id="14" name="Text Box 14">
          <a:extLst>
            <a:ext uri="{FF2B5EF4-FFF2-40B4-BE49-F238E27FC236}">
              <a16:creationId xmlns:a16="http://schemas.microsoft.com/office/drawing/2014/main" id="{2BB2128A-0079-4DA6-AD76-21857C1E1879}"/>
            </a:ext>
          </a:extLst>
        </xdr:cNvPr>
        <xdr:cNvSpPr txBox="1">
          <a:spLocks noChangeArrowheads="1"/>
        </xdr:cNvSpPr>
      </xdr:nvSpPr>
      <xdr:spPr bwMode="auto">
        <a:xfrm>
          <a:off x="0" y="6171640"/>
          <a:ext cx="1343977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629515 --&gt; Order JULI'2022</a:t>
          </a:r>
        </a:p>
        <a:p>
          <a:pPr algn="l" rtl="0">
            <a:defRPr sz="1000"/>
          </a:pPr>
          <a:r>
            <a:rPr lang="en-US" sz="1400" b="0" i="0" u="none" strike="noStrike" baseline="0">
              <a:solidFill>
                <a:srgbClr val="000000"/>
              </a:solidFill>
              <a:latin typeface="Arial"/>
              <a:cs typeface="Arial"/>
            </a:rPr>
            <a:t>PO :  630988 --&gt; Order AGUSTUS'2022</a:t>
          </a:r>
        </a:p>
        <a:p>
          <a:pPr algn="l" rtl="0">
            <a:defRPr sz="1000"/>
          </a:pPr>
          <a:r>
            <a:rPr lang="en-US" sz="1400" b="0" i="0" u="none" strike="noStrike" baseline="0">
              <a:solidFill>
                <a:srgbClr val="000000"/>
              </a:solidFill>
              <a:latin typeface="Arial"/>
              <a:cs typeface="Arial"/>
            </a:rPr>
            <a:t>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5A27FAE2-7EA9-4859-8A48-A79C713D72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179106</xdr:colOff>
      <xdr:row>18</xdr:row>
      <xdr:rowOff>89835</xdr:rowOff>
    </xdr:from>
    <xdr:to>
      <xdr:col>5</xdr:col>
      <xdr:colOff>592603</xdr:colOff>
      <xdr:row>18</xdr:row>
      <xdr:rowOff>93197</xdr:rowOff>
    </xdr:to>
    <xdr:sp macro="" textlink="">
      <xdr:nvSpPr>
        <xdr:cNvPr id="19" name="Line 21">
          <a:extLst>
            <a:ext uri="{FF2B5EF4-FFF2-40B4-BE49-F238E27FC236}">
              <a16:creationId xmlns:a16="http://schemas.microsoft.com/office/drawing/2014/main" id="{6649F814-8E8E-47BD-B978-5EBD6ED20EBA}"/>
            </a:ext>
          </a:extLst>
        </xdr:cNvPr>
        <xdr:cNvSpPr>
          <a:spLocks noChangeShapeType="1"/>
        </xdr:cNvSpPr>
      </xdr:nvSpPr>
      <xdr:spPr bwMode="auto">
        <a:xfrm flipV="1">
          <a:off x="4213224" y="3152776"/>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20" name="Line 21">
          <a:extLst>
            <a:ext uri="{FF2B5EF4-FFF2-40B4-BE49-F238E27FC236}">
              <a16:creationId xmlns:a16="http://schemas.microsoft.com/office/drawing/2014/main" id="{9AB12EB9-6D10-4F42-9A6C-9FFAE74D67AA}"/>
            </a:ext>
          </a:extLst>
        </xdr:cNvPr>
        <xdr:cNvSpPr>
          <a:spLocks noChangeShapeType="1"/>
        </xdr:cNvSpPr>
      </xdr:nvSpPr>
      <xdr:spPr bwMode="auto">
        <a:xfrm flipV="1">
          <a:off x="4213224" y="3556188"/>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179106</xdr:colOff>
      <xdr:row>20</xdr:row>
      <xdr:rowOff>89835</xdr:rowOff>
    </xdr:from>
    <xdr:to>
      <xdr:col>5</xdr:col>
      <xdr:colOff>592603</xdr:colOff>
      <xdr:row>20</xdr:row>
      <xdr:rowOff>93197</xdr:rowOff>
    </xdr:to>
    <xdr:sp macro="" textlink="">
      <xdr:nvSpPr>
        <xdr:cNvPr id="21" name="Line 21">
          <a:extLst>
            <a:ext uri="{FF2B5EF4-FFF2-40B4-BE49-F238E27FC236}">
              <a16:creationId xmlns:a16="http://schemas.microsoft.com/office/drawing/2014/main" id="{552ECD30-3BB2-4440-B826-DCC088DC5CC0}"/>
            </a:ext>
          </a:extLst>
        </xdr:cNvPr>
        <xdr:cNvSpPr>
          <a:spLocks noChangeShapeType="1"/>
        </xdr:cNvSpPr>
      </xdr:nvSpPr>
      <xdr:spPr bwMode="auto">
        <a:xfrm flipV="1">
          <a:off x="4213224" y="3556188"/>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3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3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3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300-00000A000000}"/>
            </a:ext>
          </a:extLst>
        </xdr:cNvPr>
        <xdr:cNvSpPr txBox="1">
          <a:spLocks noChangeArrowheads="1"/>
        </xdr:cNvSpPr>
      </xdr:nvSpPr>
      <xdr:spPr bwMode="auto">
        <a:xfrm>
          <a:off x="10512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OCTOBER</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3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3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3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21</xdr:col>
      <xdr:colOff>600075</xdr:colOff>
      <xdr:row>40</xdr:row>
      <xdr:rowOff>115957</xdr:rowOff>
    </xdr:to>
    <xdr:sp macro="" textlink="">
      <xdr:nvSpPr>
        <xdr:cNvPr id="14" name="Text Box 14">
          <a:extLst>
            <a:ext uri="{FF2B5EF4-FFF2-40B4-BE49-F238E27FC236}">
              <a16:creationId xmlns:a16="http://schemas.microsoft.com/office/drawing/2014/main" id="{00000000-0008-0000-0300-00000E000000}"/>
            </a:ext>
          </a:extLst>
        </xdr:cNvPr>
        <xdr:cNvSpPr txBox="1">
          <a:spLocks noChangeArrowheads="1"/>
        </xdr:cNvSpPr>
      </xdr:nvSpPr>
      <xdr:spPr bwMode="auto">
        <a:xfrm>
          <a:off x="0" y="6158940"/>
          <a:ext cx="13408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607919 --&gt; Order JULI'2021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186578</xdr:colOff>
      <xdr:row>20</xdr:row>
      <xdr:rowOff>104775</xdr:rowOff>
    </xdr:from>
    <xdr:to>
      <xdr:col>4</xdr:col>
      <xdr:colOff>600075</xdr:colOff>
      <xdr:row>20</xdr:row>
      <xdr:rowOff>108137</xdr:rowOff>
    </xdr:to>
    <xdr:sp macro="" textlink="">
      <xdr:nvSpPr>
        <xdr:cNvPr id="16" name="Line 21">
          <a:extLst>
            <a:ext uri="{FF2B5EF4-FFF2-40B4-BE49-F238E27FC236}">
              <a16:creationId xmlns:a16="http://schemas.microsoft.com/office/drawing/2014/main" id="{00000000-0008-0000-0300-000010000000}"/>
            </a:ext>
          </a:extLst>
        </xdr:cNvPr>
        <xdr:cNvSpPr>
          <a:spLocks noChangeShapeType="1"/>
        </xdr:cNvSpPr>
      </xdr:nvSpPr>
      <xdr:spPr bwMode="auto">
        <a:xfrm flipV="1">
          <a:off x="4314078" y="339407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229907</xdr:colOff>
      <xdr:row>18</xdr:row>
      <xdr:rowOff>114487</xdr:rowOff>
    </xdr:from>
    <xdr:to>
      <xdr:col>4</xdr:col>
      <xdr:colOff>643404</xdr:colOff>
      <xdr:row>18</xdr:row>
      <xdr:rowOff>117849</xdr:rowOff>
    </xdr:to>
    <xdr:sp macro="" textlink="">
      <xdr:nvSpPr>
        <xdr:cNvPr id="17" name="Line 21">
          <a:extLst>
            <a:ext uri="{FF2B5EF4-FFF2-40B4-BE49-F238E27FC236}">
              <a16:creationId xmlns:a16="http://schemas.microsoft.com/office/drawing/2014/main" id="{00000000-0008-0000-0300-000011000000}"/>
            </a:ext>
          </a:extLst>
        </xdr:cNvPr>
        <xdr:cNvSpPr>
          <a:spLocks noChangeShapeType="1"/>
        </xdr:cNvSpPr>
      </xdr:nvSpPr>
      <xdr:spPr bwMode="auto">
        <a:xfrm flipV="1">
          <a:off x="4361142" y="2975722"/>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4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4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4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4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400-00000A000000}"/>
            </a:ext>
          </a:extLst>
        </xdr:cNvPr>
        <xdr:cNvSpPr txBox="1">
          <a:spLocks noChangeArrowheads="1"/>
        </xdr:cNvSpPr>
      </xdr:nvSpPr>
      <xdr:spPr bwMode="auto">
        <a:xfrm>
          <a:off x="10512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OCTOBER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4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4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4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34</xdr:row>
      <xdr:rowOff>151840</xdr:rowOff>
    </xdr:from>
    <xdr:to>
      <xdr:col>21</xdr:col>
      <xdr:colOff>600075</xdr:colOff>
      <xdr:row>39</xdr:row>
      <xdr:rowOff>115957</xdr:rowOff>
    </xdr:to>
    <xdr:sp macro="" textlink="">
      <xdr:nvSpPr>
        <xdr:cNvPr id="14" name="Text Box 14">
          <a:extLst>
            <a:ext uri="{FF2B5EF4-FFF2-40B4-BE49-F238E27FC236}">
              <a16:creationId xmlns:a16="http://schemas.microsoft.com/office/drawing/2014/main" id="{00000000-0008-0000-0400-00000E000000}"/>
            </a:ext>
          </a:extLst>
        </xdr:cNvPr>
        <xdr:cNvSpPr txBox="1">
          <a:spLocks noChangeArrowheads="1"/>
        </xdr:cNvSpPr>
      </xdr:nvSpPr>
      <xdr:spPr bwMode="auto">
        <a:xfrm>
          <a:off x="0" y="6158940"/>
          <a:ext cx="13408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607919 --&gt; Order OKTOBER'2021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5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5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5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5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5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5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5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5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500-00000A000000}"/>
            </a:ext>
          </a:extLst>
        </xdr:cNvPr>
        <xdr:cNvSpPr txBox="1">
          <a:spLocks noChangeArrowheads="1"/>
        </xdr:cNvSpPr>
      </xdr:nvSpPr>
      <xdr:spPr bwMode="auto">
        <a:xfrm>
          <a:off x="10512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NOVEMBER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5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5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5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36</xdr:row>
      <xdr:rowOff>151840</xdr:rowOff>
    </xdr:from>
    <xdr:to>
      <xdr:col>21</xdr:col>
      <xdr:colOff>600075</xdr:colOff>
      <xdr:row>41</xdr:row>
      <xdr:rowOff>115957</xdr:rowOff>
    </xdr:to>
    <xdr:sp macro="" textlink="">
      <xdr:nvSpPr>
        <xdr:cNvPr id="14" name="Text Box 14">
          <a:extLst>
            <a:ext uri="{FF2B5EF4-FFF2-40B4-BE49-F238E27FC236}">
              <a16:creationId xmlns:a16="http://schemas.microsoft.com/office/drawing/2014/main" id="{00000000-0008-0000-0500-00000E000000}"/>
            </a:ext>
          </a:extLst>
        </xdr:cNvPr>
        <xdr:cNvSpPr txBox="1">
          <a:spLocks noChangeArrowheads="1"/>
        </xdr:cNvSpPr>
      </xdr:nvSpPr>
      <xdr:spPr bwMode="auto">
        <a:xfrm>
          <a:off x="0" y="6158940"/>
          <a:ext cx="13408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610479 --&gt; Order AGUSTUS'2021          		            FORM 'D  </a:t>
          </a:r>
        </a:p>
        <a:p>
          <a:pPr algn="l" rtl="0">
            <a:defRPr sz="1000"/>
          </a:pPr>
          <a:r>
            <a:rPr lang="en-US" sz="1400" b="0" i="0" u="none" strike="noStrike" baseline="0">
              <a:solidFill>
                <a:srgbClr val="000000"/>
              </a:solidFill>
              <a:latin typeface="Arial"/>
              <a:cs typeface="Arial"/>
            </a:rPr>
            <a:t>PO :  615498 --&gt; Order NOVEMBER'2021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186578</xdr:colOff>
      <xdr:row>22</xdr:row>
      <xdr:rowOff>104775</xdr:rowOff>
    </xdr:from>
    <xdr:to>
      <xdr:col>4</xdr:col>
      <xdr:colOff>600075</xdr:colOff>
      <xdr:row>22</xdr:row>
      <xdr:rowOff>108137</xdr:rowOff>
    </xdr:to>
    <xdr:sp macro="" textlink="">
      <xdr:nvSpPr>
        <xdr:cNvPr id="16" name="Line 21">
          <a:extLst>
            <a:ext uri="{FF2B5EF4-FFF2-40B4-BE49-F238E27FC236}">
              <a16:creationId xmlns:a16="http://schemas.microsoft.com/office/drawing/2014/main" id="{00000000-0008-0000-0500-000010000000}"/>
            </a:ext>
          </a:extLst>
        </xdr:cNvPr>
        <xdr:cNvSpPr>
          <a:spLocks noChangeShapeType="1"/>
        </xdr:cNvSpPr>
      </xdr:nvSpPr>
      <xdr:spPr bwMode="auto">
        <a:xfrm flipV="1">
          <a:off x="4314078" y="339407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186578</xdr:colOff>
      <xdr:row>20</xdr:row>
      <xdr:rowOff>104775</xdr:rowOff>
    </xdr:from>
    <xdr:to>
      <xdr:col>4</xdr:col>
      <xdr:colOff>600075</xdr:colOff>
      <xdr:row>20</xdr:row>
      <xdr:rowOff>108137</xdr:rowOff>
    </xdr:to>
    <xdr:sp macro="" textlink="">
      <xdr:nvSpPr>
        <xdr:cNvPr id="18" name="Line 21">
          <a:extLst>
            <a:ext uri="{FF2B5EF4-FFF2-40B4-BE49-F238E27FC236}">
              <a16:creationId xmlns:a16="http://schemas.microsoft.com/office/drawing/2014/main" id="{00000000-0008-0000-0500-000012000000}"/>
            </a:ext>
          </a:extLst>
        </xdr:cNvPr>
        <xdr:cNvSpPr>
          <a:spLocks noChangeShapeType="1"/>
        </xdr:cNvSpPr>
      </xdr:nvSpPr>
      <xdr:spPr bwMode="auto">
        <a:xfrm flipV="1">
          <a:off x="4317813" y="3772834"/>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6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6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6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6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6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600-00000A000000}"/>
            </a:ext>
          </a:extLst>
        </xdr:cNvPr>
        <xdr:cNvSpPr txBox="1">
          <a:spLocks noChangeArrowheads="1"/>
        </xdr:cNvSpPr>
      </xdr:nvSpPr>
      <xdr:spPr bwMode="auto">
        <a:xfrm>
          <a:off x="10512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NOVEMBER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6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6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6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21</xdr:col>
      <xdr:colOff>600075</xdr:colOff>
      <xdr:row>40</xdr:row>
      <xdr:rowOff>115957</xdr:rowOff>
    </xdr:to>
    <xdr:sp macro="" textlink="">
      <xdr:nvSpPr>
        <xdr:cNvPr id="14" name="Text Box 14">
          <a:extLst>
            <a:ext uri="{FF2B5EF4-FFF2-40B4-BE49-F238E27FC236}">
              <a16:creationId xmlns:a16="http://schemas.microsoft.com/office/drawing/2014/main" id="{00000000-0008-0000-0600-00000E000000}"/>
            </a:ext>
          </a:extLst>
        </xdr:cNvPr>
        <xdr:cNvSpPr txBox="1">
          <a:spLocks noChangeArrowheads="1"/>
        </xdr:cNvSpPr>
      </xdr:nvSpPr>
      <xdr:spPr bwMode="auto">
        <a:xfrm>
          <a:off x="0" y="6362140"/>
          <a:ext cx="13408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616052 --&gt; Order OKTOBER'2021          		            FORM 'D  </a:t>
          </a:r>
        </a:p>
        <a:p>
          <a:pPr algn="l" rtl="0">
            <a:defRPr sz="1000"/>
          </a:pPr>
          <a:r>
            <a:rPr lang="en-US" sz="1400" b="0" i="0" u="none" strike="noStrike" baseline="0">
              <a:solidFill>
                <a:srgbClr val="000000"/>
              </a:solidFill>
              <a:latin typeface="Arial"/>
              <a:cs typeface="Arial"/>
            </a:rPr>
            <a:t>PO :  615498 --&gt; Order NOVEMBER'2021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164166</xdr:colOff>
      <xdr:row>18</xdr:row>
      <xdr:rowOff>89834</xdr:rowOff>
    </xdr:from>
    <xdr:to>
      <xdr:col>4</xdr:col>
      <xdr:colOff>577663</xdr:colOff>
      <xdr:row>18</xdr:row>
      <xdr:rowOff>93196</xdr:rowOff>
    </xdr:to>
    <xdr:sp macro="" textlink="">
      <xdr:nvSpPr>
        <xdr:cNvPr id="16" name="Line 21">
          <a:extLst>
            <a:ext uri="{FF2B5EF4-FFF2-40B4-BE49-F238E27FC236}">
              <a16:creationId xmlns:a16="http://schemas.microsoft.com/office/drawing/2014/main" id="{00000000-0008-0000-0600-000010000000}"/>
            </a:ext>
          </a:extLst>
        </xdr:cNvPr>
        <xdr:cNvSpPr>
          <a:spLocks noChangeShapeType="1"/>
        </xdr:cNvSpPr>
      </xdr:nvSpPr>
      <xdr:spPr bwMode="auto">
        <a:xfrm flipV="1">
          <a:off x="4295401" y="2951069"/>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186578</xdr:colOff>
      <xdr:row>20</xdr:row>
      <xdr:rowOff>104775</xdr:rowOff>
    </xdr:from>
    <xdr:to>
      <xdr:col>4</xdr:col>
      <xdr:colOff>600075</xdr:colOff>
      <xdr:row>20</xdr:row>
      <xdr:rowOff>108137</xdr:rowOff>
    </xdr:to>
    <xdr:sp macro="" textlink="">
      <xdr:nvSpPr>
        <xdr:cNvPr id="20" name="Line 21">
          <a:extLst>
            <a:ext uri="{FF2B5EF4-FFF2-40B4-BE49-F238E27FC236}">
              <a16:creationId xmlns:a16="http://schemas.microsoft.com/office/drawing/2014/main" id="{00000000-0008-0000-0600-000014000000}"/>
            </a:ext>
          </a:extLst>
        </xdr:cNvPr>
        <xdr:cNvSpPr>
          <a:spLocks noChangeShapeType="1"/>
        </xdr:cNvSpPr>
      </xdr:nvSpPr>
      <xdr:spPr bwMode="auto">
        <a:xfrm flipV="1">
          <a:off x="4317813" y="3571128"/>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7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7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7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7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7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7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7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7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700-00000A000000}"/>
            </a:ext>
          </a:extLst>
        </xdr:cNvPr>
        <xdr:cNvSpPr txBox="1">
          <a:spLocks noChangeArrowheads="1"/>
        </xdr:cNvSpPr>
      </xdr:nvSpPr>
      <xdr:spPr bwMode="auto">
        <a:xfrm>
          <a:off x="105124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NOVEMBER 003</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7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7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7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21</xdr:col>
      <xdr:colOff>600075</xdr:colOff>
      <xdr:row>40</xdr:row>
      <xdr:rowOff>115957</xdr:rowOff>
    </xdr:to>
    <xdr:sp macro="" textlink="">
      <xdr:nvSpPr>
        <xdr:cNvPr id="14" name="Text Box 14">
          <a:extLst>
            <a:ext uri="{FF2B5EF4-FFF2-40B4-BE49-F238E27FC236}">
              <a16:creationId xmlns:a16="http://schemas.microsoft.com/office/drawing/2014/main" id="{00000000-0008-0000-0700-00000E000000}"/>
            </a:ext>
          </a:extLst>
        </xdr:cNvPr>
        <xdr:cNvSpPr txBox="1">
          <a:spLocks noChangeArrowheads="1"/>
        </xdr:cNvSpPr>
      </xdr:nvSpPr>
      <xdr:spPr bwMode="auto">
        <a:xfrm>
          <a:off x="0" y="6158940"/>
          <a:ext cx="134080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615498 --&gt; Order NOVEMBER'2021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164166</xdr:colOff>
      <xdr:row>18</xdr:row>
      <xdr:rowOff>89834</xdr:rowOff>
    </xdr:from>
    <xdr:to>
      <xdr:col>4</xdr:col>
      <xdr:colOff>577663</xdr:colOff>
      <xdr:row>18</xdr:row>
      <xdr:rowOff>93196</xdr:rowOff>
    </xdr:to>
    <xdr:sp macro="" textlink="">
      <xdr:nvSpPr>
        <xdr:cNvPr id="16" name="Line 21">
          <a:extLst>
            <a:ext uri="{FF2B5EF4-FFF2-40B4-BE49-F238E27FC236}">
              <a16:creationId xmlns:a16="http://schemas.microsoft.com/office/drawing/2014/main" id="{00000000-0008-0000-0700-000010000000}"/>
            </a:ext>
          </a:extLst>
        </xdr:cNvPr>
        <xdr:cNvSpPr>
          <a:spLocks noChangeShapeType="1"/>
        </xdr:cNvSpPr>
      </xdr:nvSpPr>
      <xdr:spPr bwMode="auto">
        <a:xfrm flipV="1">
          <a:off x="4291666" y="2972734"/>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186578</xdr:colOff>
      <xdr:row>20</xdr:row>
      <xdr:rowOff>104775</xdr:rowOff>
    </xdr:from>
    <xdr:to>
      <xdr:col>4</xdr:col>
      <xdr:colOff>600075</xdr:colOff>
      <xdr:row>20</xdr:row>
      <xdr:rowOff>108137</xdr:rowOff>
    </xdr:to>
    <xdr:sp macro="" textlink="">
      <xdr:nvSpPr>
        <xdr:cNvPr id="17" name="Line 21">
          <a:extLst>
            <a:ext uri="{FF2B5EF4-FFF2-40B4-BE49-F238E27FC236}">
              <a16:creationId xmlns:a16="http://schemas.microsoft.com/office/drawing/2014/main" id="{00000000-0008-0000-0700-000011000000}"/>
            </a:ext>
          </a:extLst>
        </xdr:cNvPr>
        <xdr:cNvSpPr>
          <a:spLocks noChangeShapeType="1"/>
        </xdr:cNvSpPr>
      </xdr:nvSpPr>
      <xdr:spPr bwMode="auto">
        <a:xfrm flipV="1">
          <a:off x="4314078" y="339407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8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8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8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8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8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800-00000A000000}"/>
            </a:ext>
          </a:extLst>
        </xdr:cNvPr>
        <xdr:cNvSpPr txBox="1">
          <a:spLocks noChangeArrowheads="1"/>
        </xdr:cNvSpPr>
      </xdr:nvSpPr>
      <xdr:spPr bwMode="auto">
        <a:xfrm>
          <a:off x="103981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DESEMBER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8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8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8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21</xdr:col>
      <xdr:colOff>600075</xdr:colOff>
      <xdr:row>40</xdr:row>
      <xdr:rowOff>115957</xdr:rowOff>
    </xdr:to>
    <xdr:sp macro="" textlink="">
      <xdr:nvSpPr>
        <xdr:cNvPr id="14" name="Text Box 14">
          <a:extLst>
            <a:ext uri="{FF2B5EF4-FFF2-40B4-BE49-F238E27FC236}">
              <a16:creationId xmlns:a16="http://schemas.microsoft.com/office/drawing/2014/main" id="{00000000-0008-0000-0800-00000E000000}"/>
            </a:ext>
          </a:extLst>
        </xdr:cNvPr>
        <xdr:cNvSpPr txBox="1">
          <a:spLocks noChangeArrowheads="1"/>
        </xdr:cNvSpPr>
      </xdr:nvSpPr>
      <xdr:spPr bwMode="auto">
        <a:xfrm>
          <a:off x="0" y="6158940"/>
          <a:ext cx="132937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617371 --&gt; Order DESEMBER'2021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164166</xdr:colOff>
      <xdr:row>18</xdr:row>
      <xdr:rowOff>89834</xdr:rowOff>
    </xdr:from>
    <xdr:to>
      <xdr:col>4</xdr:col>
      <xdr:colOff>577663</xdr:colOff>
      <xdr:row>18</xdr:row>
      <xdr:rowOff>93196</xdr:rowOff>
    </xdr:to>
    <xdr:sp macro="" textlink="">
      <xdr:nvSpPr>
        <xdr:cNvPr id="16" name="Line 21">
          <a:extLst>
            <a:ext uri="{FF2B5EF4-FFF2-40B4-BE49-F238E27FC236}">
              <a16:creationId xmlns:a16="http://schemas.microsoft.com/office/drawing/2014/main" id="{00000000-0008-0000-0800-000010000000}"/>
            </a:ext>
          </a:extLst>
        </xdr:cNvPr>
        <xdr:cNvSpPr>
          <a:spLocks noChangeShapeType="1"/>
        </xdr:cNvSpPr>
      </xdr:nvSpPr>
      <xdr:spPr bwMode="auto">
        <a:xfrm flipV="1">
          <a:off x="4291666" y="2972734"/>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186578</xdr:colOff>
      <xdr:row>20</xdr:row>
      <xdr:rowOff>104775</xdr:rowOff>
    </xdr:from>
    <xdr:to>
      <xdr:col>4</xdr:col>
      <xdr:colOff>600075</xdr:colOff>
      <xdr:row>20</xdr:row>
      <xdr:rowOff>108137</xdr:rowOff>
    </xdr:to>
    <xdr:sp macro="" textlink="">
      <xdr:nvSpPr>
        <xdr:cNvPr id="17" name="Line 21">
          <a:extLst>
            <a:ext uri="{FF2B5EF4-FFF2-40B4-BE49-F238E27FC236}">
              <a16:creationId xmlns:a16="http://schemas.microsoft.com/office/drawing/2014/main" id="{00000000-0008-0000-0800-000011000000}"/>
            </a:ext>
          </a:extLst>
        </xdr:cNvPr>
        <xdr:cNvSpPr>
          <a:spLocks noChangeShapeType="1"/>
        </xdr:cNvSpPr>
      </xdr:nvSpPr>
      <xdr:spPr bwMode="auto">
        <a:xfrm flipV="1">
          <a:off x="4314078" y="3394075"/>
          <a:ext cx="413497" cy="33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133350</xdr:rowOff>
    </xdr:to>
    <xdr:sp macro="" textlink="">
      <xdr:nvSpPr>
        <xdr:cNvPr id="2" name="Line 1">
          <a:extLst>
            <a:ext uri="{FF2B5EF4-FFF2-40B4-BE49-F238E27FC236}">
              <a16:creationId xmlns:a16="http://schemas.microsoft.com/office/drawing/2014/main" id="{00000000-0008-0000-0900-000002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14</xdr:row>
      <xdr:rowOff>9525</xdr:rowOff>
    </xdr:from>
    <xdr:to>
      <xdr:col>3</xdr:col>
      <xdr:colOff>142875</xdr:colOff>
      <xdr:row>14</xdr:row>
      <xdr:rowOff>142875</xdr:rowOff>
    </xdr:to>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354330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900-000004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36419</xdr:colOff>
      <xdr:row>2</xdr:row>
      <xdr:rowOff>66674</xdr:rowOff>
    </xdr:from>
    <xdr:to>
      <xdr:col>2</xdr:col>
      <xdr:colOff>312644</xdr:colOff>
      <xdr:row>2</xdr:row>
      <xdr:rowOff>223557</xdr:rowOff>
    </xdr:to>
    <xdr:sp macro="" textlink="">
      <xdr:nvSpPr>
        <xdr:cNvPr id="7" name="Text Box 7">
          <a:extLst>
            <a:ext uri="{FF2B5EF4-FFF2-40B4-BE49-F238E27FC236}">
              <a16:creationId xmlns:a16="http://schemas.microsoft.com/office/drawing/2014/main" id="{00000000-0008-0000-0900-000007000000}"/>
            </a:ext>
          </a:extLst>
        </xdr:cNvPr>
        <xdr:cNvSpPr txBox="1">
          <a:spLocks noChangeArrowheads="1"/>
        </xdr:cNvSpPr>
      </xdr:nvSpPr>
      <xdr:spPr bwMode="auto">
        <a:xfrm>
          <a:off x="36419" y="371474"/>
          <a:ext cx="2816225" cy="15688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133350</xdr:rowOff>
    </xdr:to>
    <xdr:sp macro="" textlink="">
      <xdr:nvSpPr>
        <xdr:cNvPr id="8" name="Line 8">
          <a:extLst>
            <a:ext uri="{FF2B5EF4-FFF2-40B4-BE49-F238E27FC236}">
              <a16:creationId xmlns:a16="http://schemas.microsoft.com/office/drawing/2014/main" id="{00000000-0008-0000-0900-000008000000}"/>
            </a:ext>
          </a:extLst>
        </xdr:cNvPr>
        <xdr:cNvSpPr>
          <a:spLocks noChangeShapeType="1"/>
        </xdr:cNvSpPr>
      </xdr:nvSpPr>
      <xdr:spPr bwMode="auto">
        <a:xfrm flipV="1">
          <a:off x="531495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142875</xdr:rowOff>
    </xdr:to>
    <xdr:sp macro="" textlink="">
      <xdr:nvSpPr>
        <xdr:cNvPr id="9" name="Line 9">
          <a:extLst>
            <a:ext uri="{FF2B5EF4-FFF2-40B4-BE49-F238E27FC236}">
              <a16:creationId xmlns:a16="http://schemas.microsoft.com/office/drawing/2014/main" id="{00000000-0008-0000-0900-000009000000}"/>
            </a:ext>
          </a:extLst>
        </xdr:cNvPr>
        <xdr:cNvSpPr>
          <a:spLocks noChangeShapeType="1"/>
        </xdr:cNvSpPr>
      </xdr:nvSpPr>
      <xdr:spPr bwMode="auto">
        <a:xfrm flipV="1">
          <a:off x="3752850" y="21939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xdr:row>
      <xdr:rowOff>38100</xdr:rowOff>
    </xdr:from>
    <xdr:to>
      <xdr:col>21</xdr:col>
      <xdr:colOff>285750</xdr:colOff>
      <xdr:row>3</xdr:row>
      <xdr:rowOff>0</xdr:rowOff>
    </xdr:to>
    <xdr:sp macro="" textlink="">
      <xdr:nvSpPr>
        <xdr:cNvPr id="10" name="Text 7">
          <a:extLst>
            <a:ext uri="{FF2B5EF4-FFF2-40B4-BE49-F238E27FC236}">
              <a16:creationId xmlns:a16="http://schemas.microsoft.com/office/drawing/2014/main" id="{00000000-0008-0000-0900-00000A000000}"/>
            </a:ext>
          </a:extLst>
        </xdr:cNvPr>
        <xdr:cNvSpPr txBox="1">
          <a:spLocks noChangeArrowheads="1"/>
        </xdr:cNvSpPr>
      </xdr:nvSpPr>
      <xdr:spPr bwMode="auto">
        <a:xfrm>
          <a:off x="10398125" y="342900"/>
          <a:ext cx="2581275"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DESEMBER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0900-00000B000000}"/>
            </a:ext>
          </a:extLst>
        </xdr:cNvPr>
        <xdr:cNvSpPr>
          <a:spLocks noChangeShapeType="1"/>
        </xdr:cNvSpPr>
      </xdr:nvSpPr>
      <xdr:spPr bwMode="auto">
        <a:xfrm flipV="1">
          <a:off x="5524500" y="21844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2">
          <a:extLst>
            <a:ext uri="{FF2B5EF4-FFF2-40B4-BE49-F238E27FC236}">
              <a16:creationId xmlns:a16="http://schemas.microsoft.com/office/drawing/2014/main" id="{00000000-0008-0000-0900-00000C000000}"/>
            </a:ext>
          </a:extLst>
        </xdr:cNvPr>
        <xdr:cNvSpPr>
          <a:spLocks noChangeShapeType="1"/>
        </xdr:cNvSpPr>
      </xdr:nvSpPr>
      <xdr:spPr bwMode="auto">
        <a:xfrm flipV="1">
          <a:off x="6245225"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133350</xdr:rowOff>
    </xdr:to>
    <xdr:sp macro="" textlink="">
      <xdr:nvSpPr>
        <xdr:cNvPr id="13" name="Line 13">
          <a:extLst>
            <a:ext uri="{FF2B5EF4-FFF2-40B4-BE49-F238E27FC236}">
              <a16:creationId xmlns:a16="http://schemas.microsoft.com/office/drawing/2014/main" id="{00000000-0008-0000-0900-00000D000000}"/>
            </a:ext>
          </a:extLst>
        </xdr:cNvPr>
        <xdr:cNvSpPr>
          <a:spLocks noChangeShapeType="1"/>
        </xdr:cNvSpPr>
      </xdr:nvSpPr>
      <xdr:spPr bwMode="auto">
        <a:xfrm flipV="1">
          <a:off x="6464300" y="21844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35</xdr:row>
      <xdr:rowOff>151840</xdr:rowOff>
    </xdr:from>
    <xdr:to>
      <xdr:col>21</xdr:col>
      <xdr:colOff>600075</xdr:colOff>
      <xdr:row>40</xdr:row>
      <xdr:rowOff>115957</xdr:rowOff>
    </xdr:to>
    <xdr:sp macro="" textlink="">
      <xdr:nvSpPr>
        <xdr:cNvPr id="14" name="Text Box 14">
          <a:extLst>
            <a:ext uri="{FF2B5EF4-FFF2-40B4-BE49-F238E27FC236}">
              <a16:creationId xmlns:a16="http://schemas.microsoft.com/office/drawing/2014/main" id="{00000000-0008-0000-0900-00000E000000}"/>
            </a:ext>
          </a:extLst>
        </xdr:cNvPr>
        <xdr:cNvSpPr txBox="1">
          <a:spLocks noChangeArrowheads="1"/>
        </xdr:cNvSpPr>
      </xdr:nvSpPr>
      <xdr:spPr bwMode="auto">
        <a:xfrm>
          <a:off x="0" y="6158940"/>
          <a:ext cx="13293725" cy="7578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619418 --&gt; Order DESEMBER'2021				FORM 'D  </a:t>
          </a:r>
        </a:p>
      </xdr:txBody>
    </xdr:sp>
    <xdr:clientData/>
  </xdr:twoCellAnchor>
  <xdr:twoCellAnchor editAs="oneCell">
    <xdr:from>
      <xdr:col>0</xdr:col>
      <xdr:colOff>0</xdr:colOff>
      <xdr:row>0</xdr:row>
      <xdr:rowOff>0</xdr:rowOff>
    </xdr:from>
    <xdr:to>
      <xdr:col>1</xdr:col>
      <xdr:colOff>1136597</xdr:colOff>
      <xdr:row>2</xdr:row>
      <xdr:rowOff>67428</xdr:rowOff>
    </xdr:to>
    <xdr:pic>
      <xdr:nvPicPr>
        <xdr:cNvPr id="15" name="Picture 15">
          <a:extLst>
            <a:ext uri="{FF2B5EF4-FFF2-40B4-BE49-F238E27FC236}">
              <a16:creationId xmlns:a16="http://schemas.microsoft.com/office/drawing/2014/main" id="{00000000-0008-0000-09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8397" cy="372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2" customWidth="1"/>
    <col min="7" max="7" width="13.54296875" style="62" customWidth="1"/>
    <col min="8" max="8" width="7.453125" style="4" customWidth="1"/>
    <col min="9" max="9" width="11.54296875" style="4" customWidth="1"/>
    <col min="10" max="10" width="12" style="62" customWidth="1"/>
    <col min="11" max="11" width="11.54296875" style="62"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63"/>
      <c r="G3" s="63"/>
      <c r="H3" s="6"/>
      <c r="I3" s="6"/>
      <c r="J3" s="63"/>
      <c r="K3" s="63"/>
      <c r="L3" s="6"/>
      <c r="M3" s="6"/>
      <c r="N3" s="6"/>
      <c r="O3" s="6"/>
      <c r="P3" s="6"/>
      <c r="Q3" s="6"/>
      <c r="R3" s="6"/>
      <c r="S3" s="6"/>
      <c r="T3" s="6"/>
      <c r="U3" s="7"/>
    </row>
    <row r="4" spans="1:21" ht="3.75" hidden="1" customHeight="1"/>
    <row r="5" spans="1:21" hidden="1">
      <c r="A5" s="4" t="s">
        <v>41</v>
      </c>
      <c r="H5" s="8" t="s">
        <v>42</v>
      </c>
      <c r="I5" s="9">
        <f ca="1">TODAY()</f>
        <v>44825</v>
      </c>
      <c r="J5" s="76"/>
      <c r="K5" s="69"/>
      <c r="L5" s="8"/>
      <c r="M5" s="8"/>
      <c r="N5" s="8"/>
      <c r="O5" s="8"/>
      <c r="P5" s="8"/>
      <c r="Q5" s="8"/>
      <c r="R5" s="8"/>
      <c r="S5" s="8"/>
      <c r="T5" s="8"/>
    </row>
    <row r="6" spans="1:21" ht="13" hidden="1">
      <c r="A6" s="10" t="s">
        <v>43</v>
      </c>
      <c r="B6" s="11"/>
      <c r="C6" s="12"/>
      <c r="D6" s="10"/>
      <c r="E6" s="11"/>
      <c r="F6" s="77" t="s">
        <v>44</v>
      </c>
      <c r="G6" s="70"/>
      <c r="H6" s="13" t="s">
        <v>45</v>
      </c>
      <c r="I6" s="14"/>
      <c r="J6" s="77" t="s">
        <v>46</v>
      </c>
      <c r="K6" s="70"/>
      <c r="L6" s="15"/>
      <c r="M6" s="15"/>
      <c r="N6" s="16"/>
      <c r="O6" s="15"/>
      <c r="P6" s="15"/>
      <c r="Q6" s="15"/>
      <c r="R6" s="15"/>
      <c r="S6" s="17"/>
      <c r="T6" s="17"/>
      <c r="U6" s="18"/>
    </row>
    <row r="7" spans="1:21" ht="13" hidden="1">
      <c r="A7" s="26"/>
      <c r="B7" s="20"/>
      <c r="C7" s="21"/>
      <c r="D7" s="22" t="s">
        <v>47</v>
      </c>
      <c r="E7" s="23"/>
      <c r="F7" s="78" t="s">
        <v>48</v>
      </c>
      <c r="G7" s="64"/>
      <c r="H7" s="22" t="s">
        <v>49</v>
      </c>
      <c r="I7" s="24"/>
      <c r="J7" s="78" t="s">
        <v>50</v>
      </c>
      <c r="K7" s="64"/>
      <c r="L7" s="23"/>
      <c r="M7" s="23"/>
      <c r="N7" s="22" t="s">
        <v>51</v>
      </c>
      <c r="O7" s="23"/>
      <c r="P7" s="23"/>
      <c r="Q7" s="23"/>
      <c r="R7" s="23"/>
      <c r="S7" s="23"/>
      <c r="T7" s="23"/>
      <c r="U7" s="25"/>
    </row>
    <row r="8" spans="1:21" hidden="1">
      <c r="A8" s="26"/>
      <c r="B8" s="20"/>
      <c r="C8" s="21"/>
      <c r="D8" s="19"/>
      <c r="E8" s="20"/>
      <c r="F8" s="79"/>
      <c r="G8" s="65"/>
      <c r="H8" s="19"/>
      <c r="I8" s="21"/>
      <c r="J8" s="79"/>
      <c r="K8" s="71"/>
      <c r="L8" s="20"/>
      <c r="M8" s="12"/>
      <c r="N8" s="20"/>
      <c r="O8" s="20"/>
      <c r="P8" s="20"/>
      <c r="Q8" s="20"/>
      <c r="R8" s="20"/>
      <c r="S8" s="27"/>
      <c r="T8" s="27"/>
      <c r="U8" s="28"/>
    </row>
    <row r="9" spans="1:21" hidden="1">
      <c r="A9" s="26"/>
      <c r="B9" s="20"/>
      <c r="C9" s="21"/>
      <c r="D9" s="19" t="s">
        <v>52</v>
      </c>
      <c r="E9" s="20"/>
      <c r="F9" s="79" t="s">
        <v>53</v>
      </c>
      <c r="G9" s="65"/>
      <c r="H9" s="19" t="s">
        <v>54</v>
      </c>
      <c r="I9" s="21"/>
      <c r="J9" s="79" t="s">
        <v>55</v>
      </c>
      <c r="K9" s="72"/>
      <c r="L9" s="20"/>
      <c r="M9" s="21"/>
      <c r="N9" s="20" t="s">
        <v>56</v>
      </c>
      <c r="O9" s="20"/>
      <c r="P9" s="20"/>
      <c r="Q9" s="20"/>
      <c r="R9" s="20"/>
      <c r="S9" s="20"/>
      <c r="T9" s="20"/>
      <c r="U9" s="29"/>
    </row>
    <row r="10" spans="1:21" hidden="1">
      <c r="A10" s="26"/>
      <c r="B10" s="20"/>
      <c r="C10" s="21"/>
      <c r="D10" s="19" t="s">
        <v>57</v>
      </c>
      <c r="E10" s="20"/>
      <c r="F10" s="79"/>
      <c r="G10" s="65"/>
      <c r="H10" s="30"/>
      <c r="I10" s="31"/>
      <c r="J10" s="79"/>
      <c r="K10" s="72"/>
      <c r="L10" s="20"/>
      <c r="M10" s="21"/>
      <c r="N10" s="20"/>
      <c r="O10" s="20"/>
      <c r="P10" s="20"/>
      <c r="Q10" s="20"/>
      <c r="R10" s="20"/>
      <c r="S10" s="20"/>
      <c r="T10" s="20"/>
      <c r="U10" s="29"/>
    </row>
    <row r="11" spans="1:21" ht="13" hidden="1">
      <c r="A11" s="26"/>
      <c r="B11" s="20"/>
      <c r="C11" s="21"/>
      <c r="D11" s="32"/>
      <c r="E11" s="33"/>
      <c r="F11" s="79" t="s">
        <v>58</v>
      </c>
      <c r="G11" s="65"/>
      <c r="H11" s="19" t="s">
        <v>59</v>
      </c>
      <c r="I11" s="21"/>
      <c r="J11" s="79" t="s">
        <v>60</v>
      </c>
      <c r="K11" s="72"/>
      <c r="L11" s="20"/>
      <c r="M11" s="21"/>
      <c r="N11" s="20" t="s">
        <v>61</v>
      </c>
      <c r="O11" s="20"/>
      <c r="P11" s="20"/>
      <c r="Q11" s="20"/>
      <c r="R11" s="20"/>
      <c r="S11" s="20"/>
      <c r="T11" s="20"/>
      <c r="U11" s="29"/>
    </row>
    <row r="12" spans="1:21" hidden="1">
      <c r="A12" s="34" t="s">
        <v>62</v>
      </c>
      <c r="B12" s="20"/>
      <c r="C12" s="21"/>
      <c r="D12" s="19" t="s">
        <v>63</v>
      </c>
      <c r="E12" s="20"/>
      <c r="F12" s="79"/>
      <c r="G12" s="65"/>
      <c r="H12" s="19"/>
      <c r="I12" s="21"/>
      <c r="J12" s="79"/>
      <c r="K12" s="72"/>
      <c r="L12" s="20"/>
      <c r="M12" s="21"/>
      <c r="N12" s="20"/>
      <c r="O12" s="20"/>
      <c r="P12" s="20"/>
      <c r="Q12" s="20"/>
      <c r="R12" s="20"/>
      <c r="S12" s="20"/>
      <c r="T12" s="20"/>
      <c r="U12" s="29"/>
    </row>
    <row r="13" spans="1:21" hidden="1">
      <c r="A13" s="19"/>
      <c r="B13" s="20"/>
      <c r="C13" s="21"/>
      <c r="D13" s="19" t="s">
        <v>64</v>
      </c>
      <c r="E13" s="20"/>
      <c r="F13" s="79"/>
      <c r="G13" s="65"/>
      <c r="H13" s="19"/>
      <c r="I13" s="21"/>
      <c r="J13" s="79"/>
      <c r="K13" s="72"/>
      <c r="L13" s="20"/>
      <c r="M13" s="21"/>
      <c r="N13" s="20"/>
      <c r="O13" s="20"/>
      <c r="P13" s="20"/>
      <c r="Q13" s="20"/>
      <c r="R13" s="20"/>
      <c r="S13" s="20"/>
      <c r="T13" s="20"/>
      <c r="U13" s="29"/>
    </row>
    <row r="14" spans="1:21">
      <c r="A14" s="129"/>
      <c r="B14" s="130"/>
      <c r="C14" s="130"/>
      <c r="D14" s="131"/>
      <c r="E14" s="131"/>
      <c r="F14" s="132"/>
      <c r="G14" s="132"/>
      <c r="H14" s="131"/>
      <c r="I14" s="131"/>
      <c r="J14" s="132"/>
      <c r="K14" s="132"/>
      <c r="L14" s="129"/>
      <c r="M14" s="129"/>
      <c r="N14" s="129"/>
      <c r="O14" s="129"/>
      <c r="P14" s="129"/>
      <c r="Q14" s="129"/>
      <c r="R14" s="129"/>
      <c r="S14" s="129"/>
      <c r="T14" s="129"/>
      <c r="U14" s="133"/>
    </row>
    <row r="15" spans="1:21">
      <c r="A15" s="422" t="s">
        <v>65</v>
      </c>
      <c r="B15" s="422"/>
      <c r="C15" s="134"/>
      <c r="D15" s="131"/>
      <c r="E15" s="131"/>
      <c r="F15" s="132"/>
      <c r="G15" s="132"/>
      <c r="H15" s="131"/>
      <c r="I15" s="131"/>
      <c r="J15" s="132"/>
      <c r="K15" s="132"/>
      <c r="L15" s="129"/>
      <c r="M15" s="129"/>
      <c r="N15" s="129"/>
      <c r="O15" s="129"/>
      <c r="P15" s="129"/>
      <c r="Q15" s="129"/>
      <c r="R15" s="129"/>
      <c r="S15" s="129"/>
      <c r="T15" s="129"/>
      <c r="U15" s="133"/>
    </row>
    <row r="16" spans="1:21" ht="14">
      <c r="A16" s="423"/>
      <c r="B16" s="422"/>
      <c r="C16" s="137"/>
      <c r="D16" s="136"/>
      <c r="E16" s="136"/>
      <c r="F16" s="138"/>
      <c r="G16" s="138"/>
      <c r="H16" s="136"/>
      <c r="I16" s="136"/>
      <c r="J16" s="138"/>
      <c r="K16" s="138"/>
      <c r="L16" s="136"/>
      <c r="M16" s="136"/>
      <c r="N16" s="136"/>
      <c r="O16" s="136"/>
      <c r="P16" s="136"/>
      <c r="Q16" s="136"/>
      <c r="R16" s="136"/>
      <c r="S16" s="136"/>
      <c r="T16" s="136"/>
      <c r="U16" s="135"/>
    </row>
    <row r="17" spans="1:21" ht="15.5">
      <c r="A17" s="113"/>
      <c r="B17" s="140" t="s">
        <v>66</v>
      </c>
      <c r="C17" s="151" t="s">
        <v>67</v>
      </c>
      <c r="D17" s="152" t="s">
        <v>68</v>
      </c>
      <c r="E17" s="102"/>
      <c r="F17" s="148" t="s">
        <v>69</v>
      </c>
      <c r="G17" s="148" t="s">
        <v>70</v>
      </c>
      <c r="H17" s="149" t="s">
        <v>71</v>
      </c>
      <c r="I17" s="114"/>
      <c r="J17" s="144" t="s">
        <v>72</v>
      </c>
      <c r="K17" s="145" t="s">
        <v>73</v>
      </c>
      <c r="L17" s="116"/>
      <c r="M17" s="117"/>
      <c r="N17" s="117"/>
      <c r="O17" s="117"/>
      <c r="P17" s="117"/>
      <c r="Q17" s="117"/>
      <c r="R17" s="117"/>
      <c r="S17" s="116"/>
      <c r="T17" s="116"/>
      <c r="U17" s="142" t="s">
        <v>74</v>
      </c>
    </row>
    <row r="18" spans="1:21" ht="14">
      <c r="A18" s="87"/>
      <c r="B18" s="139"/>
      <c r="C18" s="143" t="str">
        <f>IF(D18="","",VLOOKUP(B18,Data!$B$5:$L$319,2,FALSE))</f>
        <v/>
      </c>
      <c r="D18" s="150"/>
      <c r="E18" s="89"/>
      <c r="F18" s="143" t="str">
        <f>IF(D18="","",VLOOKUP(B18,Data!$B$5:$L$319,11,FALSE))</f>
        <v/>
      </c>
      <c r="G18" s="146" t="str">
        <f t="shared" ref="G18:G47" si="0">IF(D18&gt;0,D18*F18,"-")</f>
        <v>-</v>
      </c>
      <c r="H18" s="147" t="str">
        <f>IF(D18="","",VLOOKUP(B18,Data!$B$5:$D$319,3,FALSE))</f>
        <v/>
      </c>
      <c r="I18" s="90" t="str">
        <f>IF(D18="","",VLOOKUP(B18,Data!$B$5:$M$319,12,FALSE))</f>
        <v/>
      </c>
      <c r="J18" s="143" t="str">
        <f>IF(D18="","",VLOOKUP(B18,Data!$B$5:$E$319,4,FALSE)*D18)</f>
        <v/>
      </c>
      <c r="K18" s="143" t="str">
        <f>IF(D18="","",VLOOKUP(B18,Data!$B$5:$F$319,5,FALSE)*D18)</f>
        <v/>
      </c>
      <c r="L18" s="92"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815,(IF(B18=Data!#REF!,Data!#REF!,(IF(B18=Data!#REF!,Data!#REF!,Data!#REF!)))))))))))))))&amp;IF(B18=Data!#REF!,Data!#REF!,(IF(B18=Data!#REF!,Data!#REF!,(IF(B18=Data!#REF!,Data!#REF!,(IF(B18=Data!#REF!,Data!#REF!,(IF(B18=Data!#REF!,Data!#REF!,Data!#REF!)))))))))</f>
        <v>#REF!</v>
      </c>
      <c r="M18" s="93"/>
      <c r="N18" s="94"/>
      <c r="O18" s="95"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815,(IF(B18=Data!#REF!,Data!#REF!,(IF(B18=Data!#REF!,Data!#REF!,Data!#REF!)))))))))))))))&amp;IF(B18=Data!#REF!,Data!#REF!,(IF(B18=Data!#REF!,Data!#REF!,(IF(B18=Data!#REF!,Data!#REF!,(IF(B18=Data!#REF!,Data!#REF!,(IF(B18=Data!#REF!,Data!#REF!,Data!#REF!)))))))))</f>
        <v>#REF!</v>
      </c>
      <c r="P18" s="94"/>
      <c r="Q18" s="94"/>
      <c r="R18" s="95"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815,(IF(B18=Data!#REF!,Data!#REF!,(IF(B18=Data!#REF!,Data!#REF!,Data!#REF!)))))))))))))))&amp;IF(B18=Data!#REF!,Data!#REF!,(IF(B18=Data!#REF!,Data!#REF!,(IF(B18=Data!#REF!,Data!#REF!,(IF(B18=Data!#REF!,Data!#REF!,(IF(B18=Data!#REF!,Data!#REF!,Data!#REF!)))))))))</f>
        <v>#REF!</v>
      </c>
      <c r="S18" s="96"/>
      <c r="T18" s="95"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815,(IF(B18=Data!#REF!,Data!#REF!,(IF(B18=Data!#REF!,Data!#REF!,Data!#REF!)))))))))))))))&amp;IF(B18=Data!#REF!,Data!#REF!,(IF(B18=Data!#REF!,Data!#REF!,(IF(B18=Data!#REF!,Data!#REF!,(IF(B18=Data!#REF!,Data!#REF!,(IF(B18=Data!#REF!,Data!#REF!,Data!#REF!)))))))))</f>
        <v>#REF!</v>
      </c>
      <c r="U18" s="141" t="str">
        <f>IF(D18="","",VLOOKUP(B18,Data!$B$5:$J$319,9,FALSE)*D18)</f>
        <v/>
      </c>
    </row>
    <row r="19" spans="1:21" ht="14">
      <c r="A19" s="123"/>
      <c r="B19" s="88"/>
      <c r="C19" s="119" t="str">
        <f>IF(D19="","",VLOOKUP(B19,Data!$B$5:$L$319,2,FALSE))</f>
        <v/>
      </c>
      <c r="D19" s="89"/>
      <c r="E19" s="89"/>
      <c r="F19" s="119" t="str">
        <f>IF(D19="","",VLOOKUP(B19,Data!$B$5:$L$319,11,FALSE))</f>
        <v/>
      </c>
      <c r="G19" s="92" t="str">
        <f t="shared" si="0"/>
        <v>-</v>
      </c>
      <c r="H19" s="90" t="str">
        <f>IF(D19="","",VLOOKUP(B19,Data!$B$5:$D$319,3,FALSE))</f>
        <v/>
      </c>
      <c r="I19" s="90" t="str">
        <f>IF(D19="","",VLOOKUP(B19,Data!$B$5:$M$319,12,FALSE))</f>
        <v/>
      </c>
      <c r="J19" s="119" t="str">
        <f>IF(D19="","",VLOOKUP(B19,Data!$B$5:$E$319,4,FALSE)*D19)</f>
        <v/>
      </c>
      <c r="K19" s="119" t="str">
        <f>IF(D19="","",VLOOKUP(B19,Data!$B$5:$F$319,5,FALSE)*D19)</f>
        <v/>
      </c>
      <c r="L19" s="92"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816,(IF(B19=Data!#REF!,Data!#REF!,(IF(B19=Data!#REF!,Data!#REF!,Data!#REF!)))))))))))))))&amp;IF(B19=Data!#REF!,Data!#REF!,(IF(B19=Data!#REF!,Data!#REF!,(IF(B19=Data!#REF!,Data!#REF!,(IF(B19=Data!#REF!,Data!#REF!,(IF(B19=Data!#REF!,Data!#REF!,Data!#REF!)))))))))</f>
        <v>#REF!</v>
      </c>
      <c r="M19" s="93"/>
      <c r="N19" s="94"/>
      <c r="O19" s="95"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816,(IF(B19=Data!#REF!,Data!#REF!,(IF(B19=Data!#REF!,Data!#REF!,Data!#REF!)))))))))))))))&amp;IF(B19=Data!#REF!,Data!#REF!,(IF(B19=Data!#REF!,Data!#REF!,(IF(B19=Data!#REF!,Data!#REF!,(IF(B19=Data!#REF!,Data!#REF!,(IF(B19=Data!#REF!,Data!#REF!,Data!#REF!)))))))))</f>
        <v>#REF!</v>
      </c>
      <c r="P19" s="94"/>
      <c r="Q19" s="94"/>
      <c r="R19" s="95"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816,(IF(B19=Data!#REF!,Data!#REF!,(IF(B19=Data!#REF!,Data!#REF!,Data!#REF!)))))))))))))))&amp;IF(B19=Data!#REF!,Data!#REF!,(IF(B19=Data!#REF!,Data!#REF!,(IF(B19=Data!#REF!,Data!#REF!,(IF(B19=Data!#REF!,Data!#REF!,(IF(B19=Data!#REF!,Data!#REF!,Data!#REF!)))))))))</f>
        <v>#REF!</v>
      </c>
      <c r="S19" s="96"/>
      <c r="T19" s="95"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816,(IF(B19=Data!#REF!,Data!#REF!,(IF(B19=Data!#REF!,Data!#REF!,Data!#REF!)))))))))))))))&amp;IF(B19=Data!#REF!,Data!#REF!,(IF(B19=Data!#REF!,Data!#REF!,(IF(B19=Data!#REF!,Data!#REF!,(IF(B19=Data!#REF!,Data!#REF!,(IF(B19=Data!#REF!,Data!#REF!,Data!#REF!)))))))))</f>
        <v>#REF!</v>
      </c>
      <c r="U19" s="122" t="str">
        <f>IF(D19="","",VLOOKUP(B19,Data!$B$5:$J$319,9,FALSE)*D19)</f>
        <v/>
      </c>
    </row>
    <row r="20" spans="1:21" ht="14">
      <c r="A20" s="87"/>
      <c r="B20" s="88"/>
      <c r="C20" s="119" t="str">
        <f>IF(D20="","",VLOOKUP(B20,Data!$B$5:$L$319,2,FALSE))</f>
        <v/>
      </c>
      <c r="D20" s="89"/>
      <c r="E20" s="89"/>
      <c r="F20" s="119" t="str">
        <f>IF(D20="","",VLOOKUP(B20,Data!$B$5:$L$319,11,FALSE))</f>
        <v/>
      </c>
      <c r="G20" s="92" t="str">
        <f t="shared" si="0"/>
        <v>-</v>
      </c>
      <c r="H20" s="90" t="str">
        <f>IF(D20="","",VLOOKUP(B20,Data!$B$5:$D$319,3,FALSE))</f>
        <v/>
      </c>
      <c r="I20" s="90" t="str">
        <f>IF(D20="","",VLOOKUP(B20,Data!$B$5:$M$319,12,FALSE))</f>
        <v/>
      </c>
      <c r="J20" s="119" t="str">
        <f>IF(D20="","",VLOOKUP(B20,Data!$B$5:$E$319,4,FALSE)*D20)</f>
        <v/>
      </c>
      <c r="K20" s="119" t="str">
        <f>IF(D20="","",VLOOKUP(B20,Data!$B$5:$F$319,5,FALSE)*D20)</f>
        <v/>
      </c>
      <c r="L20" s="92"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817,(IF(B20=Data!#REF!,Data!#REF!,(IF(B20=Data!#REF!,Data!#REF!,Data!#REF!)))))))))))))))&amp;IF(B20=Data!#REF!,Data!#REF!,(IF(B20=Data!#REF!,Data!#REF!,(IF(B20=Data!#REF!,Data!#REF!,(IF(B20=Data!#REF!,Data!#REF!,(IF(B20=Data!#REF!,Data!#REF!,Data!#REF!)))))))))</f>
        <v>#REF!</v>
      </c>
      <c r="M20" s="93"/>
      <c r="N20" s="94"/>
      <c r="O20" s="95"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817,(IF(B20=Data!#REF!,Data!#REF!,(IF(B20=Data!#REF!,Data!#REF!,Data!#REF!)))))))))))))))&amp;IF(B20=Data!#REF!,Data!#REF!,(IF(B20=Data!#REF!,Data!#REF!,(IF(B20=Data!#REF!,Data!#REF!,(IF(B20=Data!#REF!,Data!#REF!,(IF(B20=Data!#REF!,Data!#REF!,Data!#REF!)))))))))</f>
        <v>#REF!</v>
      </c>
      <c r="P20" s="94"/>
      <c r="Q20" s="94"/>
      <c r="R20" s="95"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817,(IF(B20=Data!#REF!,Data!#REF!,(IF(B20=Data!#REF!,Data!#REF!,Data!#REF!)))))))))))))))&amp;IF(B20=Data!#REF!,Data!#REF!,(IF(B20=Data!#REF!,Data!#REF!,(IF(B20=Data!#REF!,Data!#REF!,(IF(B20=Data!#REF!,Data!#REF!,(IF(B20=Data!#REF!,Data!#REF!,Data!#REF!)))))))))</f>
        <v>#REF!</v>
      </c>
      <c r="S20" s="96"/>
      <c r="T20" s="95"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817,(IF(B20=Data!#REF!,Data!#REF!,(IF(B20=Data!#REF!,Data!#REF!,Data!#REF!)))))))))))))))&amp;IF(B20=Data!#REF!,Data!#REF!,(IF(B20=Data!#REF!,Data!#REF!,(IF(B20=Data!#REF!,Data!#REF!,(IF(B20=Data!#REF!,Data!#REF!,(IF(B20=Data!#REF!,Data!#REF!,Data!#REF!)))))))))</f>
        <v>#REF!</v>
      </c>
      <c r="U20" s="122" t="str">
        <f>IF(D20="","",VLOOKUP(B20,Data!$B$5:$J$319,9,FALSE)*D20)</f>
        <v/>
      </c>
    </row>
    <row r="21" spans="1:21" ht="14">
      <c r="A21" s="87"/>
      <c r="B21" s="88"/>
      <c r="C21" s="119" t="str">
        <f>IF(D21="","",VLOOKUP(B21,Data!$B$5:$L$319,2,FALSE))</f>
        <v/>
      </c>
      <c r="D21" s="89"/>
      <c r="E21" s="91"/>
      <c r="F21" s="119" t="str">
        <f>IF(D21="","",VLOOKUP(B21,Data!$B$5:$L$319,11,FALSE))</f>
        <v/>
      </c>
      <c r="G21" s="92" t="str">
        <f t="shared" si="0"/>
        <v>-</v>
      </c>
      <c r="H21" s="90" t="str">
        <f>IF(D21="","",VLOOKUP(B21,Data!$B$5:$D$319,3,FALSE))</f>
        <v/>
      </c>
      <c r="I21" s="90" t="str">
        <f>IF(D21="","",VLOOKUP(B21,Data!$B$5:$M$319,12,FALSE))</f>
        <v/>
      </c>
      <c r="J21" s="119" t="str">
        <f>IF(D21="","",VLOOKUP(B21,Data!$B$5:$E$319,4,FALSE)*D21)</f>
        <v/>
      </c>
      <c r="K21" s="119" t="str">
        <f>IF(D21="","",VLOOKUP(B21,Data!$B$5:$F$319,5,FALSE)*D21)</f>
        <v/>
      </c>
      <c r="L21" s="92" t="e">
        <f>IF(B21=Data!B19,Data!G19,(IF(B21=Data!#REF!,Data!#REF!,(IF(B21=Data!B22,Data!G22,(IF(B21=Data!B27,Data!G27,(IF(B21=Data!#REF!,Data!#REF!,(IF(B21=Data!#REF!,Data!#REF!,(IF(B21=Data!B5,Data!G5,(IF(B21=Data!#REF!,Data!#REF!,Data!#REF!)))))))))))))))&amp;IF(B21=Data!#REF!,Data!#REF!,(IF(B21=Data!#REF!,Data!#REF!,(IF(B21=Data!#REF!,Data!#REF!,(IF(B21=Data!#REF!,Data!#REF!,(IF(B21=Data!#REF!,Data!#REF!,(IF(B21=Data!#REF!,Data!G818,(IF(B21=Data!#REF!,Data!#REF!,(IF(B21=Data!#REF!,Data!#REF!,Data!#REF!)))))))))))))))&amp;IF(B21=Data!#REF!,Data!#REF!,(IF(B21=Data!#REF!,Data!#REF!,(IF(B21=Data!#REF!,Data!#REF!,(IF(B21=Data!#REF!,Data!#REF!,(IF(B21=Data!#REF!,Data!#REF!,Data!#REF!)))))))))</f>
        <v>#REF!</v>
      </c>
      <c r="M21" s="93"/>
      <c r="N21" s="94"/>
      <c r="O21" s="95" t="e">
        <f>IF(B21=Data!B19,Data!H19,(IF(B21=Data!#REF!,Data!#REF!,(IF(B21=Data!B22,Data!H22,(IF(B21=Data!B27,Data!H27,(IF(B21=Data!#REF!,Data!#REF!,(IF(B21=Data!#REF!,Data!#REF!,(IF(B21=Data!B5,Data!H5,(IF(B21=Data!#REF!,Data!#REF!,Data!#REF!)))))))))))))))&amp;IF(B21=Data!#REF!,Data!#REF!,(IF(B21=Data!#REF!,Data!#REF!,(IF(B21=Data!#REF!,Data!#REF!,(IF(B21=Data!#REF!,Data!#REF!,(IF(B21=Data!#REF!,Data!#REF!,(IF(B21=Data!#REF!,Data!H818,(IF(B21=Data!#REF!,Data!#REF!,(IF(B21=Data!#REF!,Data!#REF!,Data!#REF!)))))))))))))))&amp;IF(B21=Data!#REF!,Data!#REF!,(IF(B21=Data!#REF!,Data!#REF!,(IF(B21=Data!#REF!,Data!#REF!,(IF(B21=Data!#REF!,Data!#REF!,(IF(B21=Data!#REF!,Data!#REF!,Data!#REF!)))))))))</f>
        <v>#REF!</v>
      </c>
      <c r="P21" s="94"/>
      <c r="Q21" s="94"/>
      <c r="R21" s="95" t="e">
        <f>IF(B21=Data!B19,Data!I19,(IF(B21=Data!#REF!,Data!#REF!,(IF(B21=Data!B22,Data!I22,(IF(B21=Data!B27,Data!I27,(IF(B21=Data!#REF!,Data!#REF!,(IF(B21=Data!#REF!,Data!#REF!,(IF(B21=Data!B5,Data!I5,(IF(B21=Data!#REF!,Data!#REF!,Data!#REF!)))))))))))))))&amp;IF(B21=Data!#REF!,Data!#REF!,(IF(B21=Data!#REF!,Data!#REF!,(IF(B21=Data!#REF!,Data!#REF!,(IF(B21=Data!#REF!,Data!#REF!,(IF(B21=Data!#REF!,Data!#REF!,(IF(B21=Data!#REF!,Data!I818,(IF(B21=Data!#REF!,Data!#REF!,(IF(B21=Data!#REF!,Data!#REF!,Data!#REF!)))))))))))))))&amp;IF(B21=Data!#REF!,Data!#REF!,(IF(B21=Data!#REF!,Data!#REF!,(IF(B21=Data!#REF!,Data!#REF!,(IF(B21=Data!#REF!,Data!#REF!,(IF(B21=Data!#REF!,Data!#REF!,Data!#REF!)))))))))</f>
        <v>#REF!</v>
      </c>
      <c r="S21" s="96"/>
      <c r="T21" s="95" t="e">
        <f>IF(B21=Data!B19,Data!J19,(IF(B21=Data!#REF!,Data!#REF!,(IF(B21=Data!B22,Data!J22,(IF(B21=Data!B27,Data!J27,(IF(B21=Data!#REF!,Data!#REF!,(IF(B21=Data!#REF!,Data!#REF!,(IF(B21=Data!B5,Data!J5,(IF(B21=Data!#REF!,Data!#REF!,Data!#REF!)))))))))))))))&amp;IF(B21=Data!#REF!,Data!#REF!,(IF(B21=Data!#REF!,Data!#REF!,(IF(B21=Data!#REF!,Data!#REF!,(IF(B21=Data!#REF!,Data!#REF!,(IF(B21=Data!#REF!,Data!#REF!,(IF(B21=Data!#REF!,Data!J818,(IF(B21=Data!#REF!,Data!#REF!,(IF(B21=Data!#REF!,Data!#REF!,Data!#REF!)))))))))))))))&amp;IF(B21=Data!#REF!,Data!#REF!,(IF(B21=Data!#REF!,Data!#REF!,(IF(B21=Data!#REF!,Data!#REF!,(IF(B21=Data!#REF!,Data!#REF!,(IF(B21=Data!#REF!,Data!#REF!,Data!#REF!)))))))))</f>
        <v>#REF!</v>
      </c>
      <c r="U21" s="122" t="str">
        <f>IF(D21="","",VLOOKUP(B21,Data!$B$5:$J$319,9,FALSE)*D21)</f>
        <v/>
      </c>
    </row>
    <row r="22" spans="1:21" ht="14">
      <c r="A22" s="87"/>
      <c r="B22" s="88"/>
      <c r="C22" s="119" t="str">
        <f>IF(D22="","",VLOOKUP(B22,Data!$B$5:$L$319,2,FALSE))</f>
        <v/>
      </c>
      <c r="D22" s="89"/>
      <c r="E22" s="91"/>
      <c r="F22" s="119" t="str">
        <f>IF(D22="","",VLOOKUP(B22,Data!$B$5:$L$319,11,FALSE))</f>
        <v/>
      </c>
      <c r="G22" s="92" t="str">
        <f t="shared" si="0"/>
        <v>-</v>
      </c>
      <c r="H22" s="90" t="str">
        <f>IF(D22="","",VLOOKUP(B22,Data!$B$5:$D$319,3,FALSE))</f>
        <v/>
      </c>
      <c r="I22" s="90" t="str">
        <f>IF(D22="","",VLOOKUP(B22,Data!$B$5:$M$319,12,FALSE))</f>
        <v/>
      </c>
      <c r="J22" s="119" t="str">
        <f>IF(D22="","",VLOOKUP(B22,Data!$B$5:$E$319,4,FALSE)*D22)</f>
        <v/>
      </c>
      <c r="K22" s="119" t="str">
        <f>IF(D22="","",VLOOKUP(B22,Data!$B$5:$F$319,5,FALSE)*D22)</f>
        <v/>
      </c>
      <c r="L22" s="92" t="e">
        <f>IF(B22=Data!B20,Data!G20,(IF(B22=Data!#REF!,Data!#REF!,(IF(B22=Data!B23,Data!G23,(IF(B22=Data!B28,Data!G28,(IF(B22=Data!#REF!,Data!#REF!,(IF(B22=Data!#REF!,Data!#REF!,(IF(B22=Data!B6,Data!G6,(IF(B22=Data!#REF!,Data!#REF!,Data!#REF!)))))))))))))))&amp;IF(B22=Data!#REF!,Data!#REF!,(IF(B22=Data!#REF!,Data!#REF!,(IF(B22=Data!#REF!,Data!#REF!,(IF(B22=Data!#REF!,Data!#REF!,(IF(B22=Data!#REF!,Data!#REF!,(IF(B22=Data!B47,Data!G819,(IF(B22=Data!#REF!,Data!#REF!,(IF(B22=Data!#REF!,Data!#REF!,Data!#REF!)))))))))))))))&amp;IF(B22=Data!#REF!,Data!#REF!,(IF(B22=Data!#REF!,Data!#REF!,(IF(B22=Data!#REF!,Data!#REF!,(IF(B22=Data!#REF!,Data!#REF!,(IF(B22=Data!#REF!,Data!#REF!,Data!#REF!)))))))))</f>
        <v>#REF!</v>
      </c>
      <c r="M22" s="93"/>
      <c r="N22" s="94"/>
      <c r="O22" s="95" t="e">
        <f>IF(B22=Data!B20,Data!H20,(IF(B22=Data!#REF!,Data!#REF!,(IF(B22=Data!B23,Data!H23,(IF(B22=Data!B28,Data!H28,(IF(B22=Data!#REF!,Data!#REF!,(IF(B22=Data!#REF!,Data!#REF!,(IF(B22=Data!B6,Data!H6,(IF(B22=Data!#REF!,Data!#REF!,Data!#REF!)))))))))))))))&amp;IF(B22=Data!#REF!,Data!#REF!,(IF(B22=Data!#REF!,Data!#REF!,(IF(B22=Data!#REF!,Data!#REF!,(IF(B22=Data!#REF!,Data!#REF!,(IF(B22=Data!#REF!,Data!#REF!,(IF(B22=Data!B47,Data!H819,(IF(B22=Data!#REF!,Data!#REF!,(IF(B22=Data!#REF!,Data!#REF!,Data!#REF!)))))))))))))))&amp;IF(B22=Data!#REF!,Data!#REF!,(IF(B22=Data!#REF!,Data!#REF!,(IF(B22=Data!#REF!,Data!#REF!,(IF(B22=Data!#REF!,Data!#REF!,(IF(B22=Data!#REF!,Data!#REF!,Data!#REF!)))))))))</f>
        <v>#REF!</v>
      </c>
      <c r="P22" s="94"/>
      <c r="Q22" s="94"/>
      <c r="R22" s="95" t="e">
        <f>IF(B22=Data!B20,Data!I20,(IF(B22=Data!#REF!,Data!#REF!,(IF(B22=Data!B23,Data!I23,(IF(B22=Data!B28,Data!I28,(IF(B22=Data!#REF!,Data!#REF!,(IF(B22=Data!#REF!,Data!#REF!,(IF(B22=Data!B6,Data!I6,(IF(B22=Data!#REF!,Data!#REF!,Data!#REF!)))))))))))))))&amp;IF(B22=Data!#REF!,Data!#REF!,(IF(B22=Data!#REF!,Data!#REF!,(IF(B22=Data!#REF!,Data!#REF!,(IF(B22=Data!#REF!,Data!#REF!,(IF(B22=Data!#REF!,Data!#REF!,(IF(B22=Data!B47,Data!I819,(IF(B22=Data!#REF!,Data!#REF!,(IF(B22=Data!#REF!,Data!#REF!,Data!#REF!)))))))))))))))&amp;IF(B22=Data!#REF!,Data!#REF!,(IF(B22=Data!#REF!,Data!#REF!,(IF(B22=Data!#REF!,Data!#REF!,(IF(B22=Data!#REF!,Data!#REF!,(IF(B22=Data!#REF!,Data!#REF!,Data!#REF!)))))))))</f>
        <v>#REF!</v>
      </c>
      <c r="S22" s="96"/>
      <c r="T22" s="95" t="e">
        <f>IF(B22=Data!B20,Data!J20,(IF(B22=Data!#REF!,Data!#REF!,(IF(B22=Data!B23,Data!J23,(IF(B22=Data!B28,Data!J28,(IF(B22=Data!#REF!,Data!#REF!,(IF(B22=Data!#REF!,Data!#REF!,(IF(B22=Data!B6,Data!J6,(IF(B22=Data!#REF!,Data!#REF!,Data!#REF!)))))))))))))))&amp;IF(B22=Data!#REF!,Data!#REF!,(IF(B22=Data!#REF!,Data!#REF!,(IF(B22=Data!#REF!,Data!#REF!,(IF(B22=Data!#REF!,Data!#REF!,(IF(B22=Data!#REF!,Data!#REF!,(IF(B22=Data!B47,Data!J819,(IF(B22=Data!#REF!,Data!#REF!,(IF(B22=Data!#REF!,Data!#REF!,Data!#REF!)))))))))))))))&amp;IF(B22=Data!#REF!,Data!#REF!,(IF(B22=Data!#REF!,Data!#REF!,(IF(B22=Data!#REF!,Data!#REF!,(IF(B22=Data!#REF!,Data!#REF!,(IF(B22=Data!#REF!,Data!#REF!,Data!#REF!)))))))))</f>
        <v>#REF!</v>
      </c>
      <c r="U22" s="122" t="str">
        <f>IF(D22="","",VLOOKUP(B22,Data!$B$5:$J$319,9,FALSE)*D22)</f>
        <v/>
      </c>
    </row>
    <row r="23" spans="1:21" ht="14">
      <c r="A23" s="87"/>
      <c r="B23" s="127" t="s">
        <v>75</v>
      </c>
      <c r="C23" s="119" t="e">
        <f>IF(D23="","",VLOOKUP(B23,Data!$B$5:$L$319,2,FALSE))</f>
        <v>#N/A</v>
      </c>
      <c r="D23" s="89">
        <v>1</v>
      </c>
      <c r="E23" s="91"/>
      <c r="F23" s="119" t="e">
        <f>IF(D23="","",VLOOKUP(B23,Data!$B$5:$L$319,11,FALSE))</f>
        <v>#N/A</v>
      </c>
      <c r="G23" s="92" t="e">
        <f t="shared" si="0"/>
        <v>#N/A</v>
      </c>
      <c r="H23" s="90" t="e">
        <f>IF(D23="","",VLOOKUP(B23,Data!$B$5:$D$319,3,FALSE))</f>
        <v>#N/A</v>
      </c>
      <c r="I23" s="90" t="e">
        <f>IF(D23="","",VLOOKUP(B23,Data!$B$5:$M$319,12,FALSE))</f>
        <v>#N/A</v>
      </c>
      <c r="J23" s="119" t="e">
        <f>IF(D23="","",VLOOKUP(B23,Data!$B$5:$E$319,4,FALSE)*D23)</f>
        <v>#N/A</v>
      </c>
      <c r="K23" s="119" t="e">
        <f>IF(D23="","",VLOOKUP(B23,Data!$B$5:$F$319,5,FALSE)*D23)</f>
        <v>#N/A</v>
      </c>
      <c r="L23" s="92" t="e">
        <f>IF(B23=Data!#REF!,Data!#REF!,(IF(B23=Data!B22,Data!G22,(IF(B23=Data!B24,Data!G24,(IF(B23=Data!#REF!,Data!#REF!,(IF(B23=Data!#REF!,Data!#REF!,(IF(B23=Data!B5,Data!G5,(IF(B23=Data!B7,Data!G7,(IF(B23=Data!#REF!,Data!#REF!,Data!#REF!)))))))))))))))&amp;IF(B23=Data!#REF!,Data!#REF!,(IF(B23=Data!#REF!,Data!#REF!,(IF(B23=Data!#REF!,Data!#REF!,(IF(B23=Data!#REF!,Data!#REF!,(IF(B23=Data!#REF!,Data!#REF!,(IF(B23=Data!B48,Data!G820,(IF(B23=Data!#REF!,Data!#REF!,(IF(B23=Data!#REF!,Data!#REF!,Data!#REF!)))))))))))))))&amp;IF(B23=Data!#REF!,Data!#REF!,(IF(B23=Data!#REF!,Data!#REF!,(IF(B23=Data!#REF!,Data!#REF!,(IF(B23=Data!#REF!,Data!#REF!,(IF(B23=Data!#REF!,Data!#REF!,Data!#REF!)))))))))</f>
        <v>#REF!</v>
      </c>
      <c r="M23" s="93"/>
      <c r="N23" s="94"/>
      <c r="O23" s="95" t="e">
        <f>IF(B23=Data!#REF!,Data!#REF!,(IF(B23=Data!B22,Data!H22,(IF(B23=Data!B24,Data!H24,(IF(B23=Data!#REF!,Data!#REF!,(IF(B23=Data!#REF!,Data!#REF!,(IF(B23=Data!B5,Data!H5,(IF(B23=Data!B7,Data!H7,(IF(B23=Data!#REF!,Data!#REF!,Data!#REF!)))))))))))))))&amp;IF(B23=Data!#REF!,Data!#REF!,(IF(B23=Data!#REF!,Data!#REF!,(IF(B23=Data!#REF!,Data!#REF!,(IF(B23=Data!#REF!,Data!#REF!,(IF(B23=Data!#REF!,Data!#REF!,(IF(B23=Data!B48,Data!H820,(IF(B23=Data!#REF!,Data!#REF!,(IF(B23=Data!#REF!,Data!#REF!,Data!#REF!)))))))))))))))&amp;IF(B23=Data!#REF!,Data!#REF!,(IF(B23=Data!#REF!,Data!#REF!,(IF(B23=Data!#REF!,Data!#REF!,(IF(B23=Data!#REF!,Data!#REF!,(IF(B23=Data!#REF!,Data!#REF!,Data!#REF!)))))))))</f>
        <v>#REF!</v>
      </c>
      <c r="P23" s="94"/>
      <c r="Q23" s="94"/>
      <c r="R23" s="95" t="e">
        <f>IF(B23=Data!#REF!,Data!#REF!,(IF(B23=Data!B22,Data!I22,(IF(B23=Data!B24,Data!I24,(IF(B23=Data!#REF!,Data!#REF!,(IF(B23=Data!#REF!,Data!#REF!,(IF(B23=Data!B5,Data!I5,(IF(B23=Data!B7,Data!I7,(IF(B23=Data!#REF!,Data!#REF!,Data!#REF!)))))))))))))))&amp;IF(B23=Data!#REF!,Data!#REF!,(IF(B23=Data!#REF!,Data!#REF!,(IF(B23=Data!#REF!,Data!#REF!,(IF(B23=Data!#REF!,Data!#REF!,(IF(B23=Data!#REF!,Data!#REF!,(IF(B23=Data!B48,Data!I820,(IF(B23=Data!#REF!,Data!#REF!,(IF(B23=Data!#REF!,Data!#REF!,Data!#REF!)))))))))))))))&amp;IF(B23=Data!#REF!,Data!#REF!,(IF(B23=Data!#REF!,Data!#REF!,(IF(B23=Data!#REF!,Data!#REF!,(IF(B23=Data!#REF!,Data!#REF!,(IF(B23=Data!#REF!,Data!#REF!,Data!#REF!)))))))))</f>
        <v>#REF!</v>
      </c>
      <c r="S23" s="96"/>
      <c r="T23" s="95" t="e">
        <f>IF(B23=Data!#REF!,Data!#REF!,(IF(B23=Data!B22,Data!J22,(IF(B23=Data!B24,Data!J24,(IF(B23=Data!#REF!,Data!#REF!,(IF(B23=Data!#REF!,Data!#REF!,(IF(B23=Data!B5,Data!J5,(IF(B23=Data!B7,Data!J7,(IF(B23=Data!#REF!,Data!#REF!,Data!#REF!)))))))))))))))&amp;IF(B23=Data!#REF!,Data!#REF!,(IF(B23=Data!#REF!,Data!#REF!,(IF(B23=Data!#REF!,Data!#REF!,(IF(B23=Data!#REF!,Data!#REF!,(IF(B23=Data!#REF!,Data!#REF!,(IF(B23=Data!B48,Data!J820,(IF(B23=Data!#REF!,Data!#REF!,(IF(B23=Data!#REF!,Data!#REF!,Data!#REF!)))))))))))))))&amp;IF(B23=Data!#REF!,Data!#REF!,(IF(B23=Data!#REF!,Data!#REF!,(IF(B23=Data!#REF!,Data!#REF!,(IF(B23=Data!#REF!,Data!#REF!,(IF(B23=Data!#REF!,Data!#REF!,Data!#REF!)))))))))</f>
        <v>#REF!</v>
      </c>
      <c r="U23" s="122" t="e">
        <f>IF(D23="","",VLOOKUP(B23,Data!$B$5:$J$319,9,FALSE)*D23)</f>
        <v>#N/A</v>
      </c>
    </row>
    <row r="24" spans="1:21" ht="14">
      <c r="A24" s="87"/>
      <c r="B24" s="88"/>
      <c r="C24" s="119" t="str">
        <f>IF(D24="","",VLOOKUP(B24,Data!$B$5:$L$319,2,FALSE))</f>
        <v/>
      </c>
      <c r="D24" s="89"/>
      <c r="E24" s="91"/>
      <c r="F24" s="119" t="str">
        <f>IF(D24="","",VLOOKUP(B24,Data!$B$5:$L$319,11,FALSE))</f>
        <v/>
      </c>
      <c r="G24" s="92" t="str">
        <f t="shared" si="0"/>
        <v>-</v>
      </c>
      <c r="H24" s="90" t="str">
        <f>IF(D24="","",VLOOKUP(B24,Data!$B$5:$D$319,3,FALSE))</f>
        <v/>
      </c>
      <c r="I24" s="90" t="str">
        <f>IF(D24="","",VLOOKUP(B24,Data!$B$5:$M$319,12,FALSE))</f>
        <v/>
      </c>
      <c r="J24" s="119" t="str">
        <f>IF(D24="","",VLOOKUP(B24,Data!$B$5:$E$319,4,FALSE)*D24)</f>
        <v/>
      </c>
      <c r="K24" s="119" t="str">
        <f>IF(D24="","",VLOOKUP(B24,Data!$B$5:$F$319,5,FALSE)*D24)</f>
        <v/>
      </c>
      <c r="L24" s="92" t="e">
        <f>IF(B24=Data!#REF!,Data!#REF!,(IF(B24=Data!B23,Data!G23,(IF(B24=Data!B25,Data!G25,(IF(B24=Data!#REF!,Data!#REF!,(IF(B24=Data!#REF!,Data!#REF!,(IF(B24=Data!B6,Data!G6,(IF(B24=Data!#REF!,Data!#REF!,(IF(B24=Data!#REF!,Data!#REF!,Data!#REF!)))))))))))))))&amp;IF(B24=Data!#REF!,Data!#REF!,(IF(B24=Data!#REF!,Data!#REF!,(IF(B24=Data!#REF!,Data!#REF!,(IF(B24=Data!#REF!,Data!#REF!,(IF(B24=Data!B47,Data!G47,(IF(B24=Data!B49,Data!G821,(IF(B24=Data!#REF!,Data!#REF!,(IF(B24=Data!#REF!,Data!#REF!,Data!#REF!)))))))))))))))&amp;IF(B24=Data!#REF!,Data!#REF!,(IF(B24=Data!#REF!,Data!#REF!,(IF(B24=Data!#REF!,Data!#REF!,(IF(B24=Data!#REF!,Data!#REF!,(IF(B24=Data!#REF!,Data!#REF!,Data!#REF!)))))))))</f>
        <v>#REF!</v>
      </c>
      <c r="M24" s="93"/>
      <c r="N24" s="94"/>
      <c r="O24" s="95" t="e">
        <f>IF(B24=Data!#REF!,Data!#REF!,(IF(B24=Data!B23,Data!H23,(IF(B24=Data!B25,Data!H25,(IF(B24=Data!#REF!,Data!#REF!,(IF(B24=Data!#REF!,Data!#REF!,(IF(B24=Data!B6,Data!H6,(IF(B24=Data!#REF!,Data!#REF!,(IF(B24=Data!#REF!,Data!#REF!,Data!#REF!)))))))))))))))&amp;IF(B24=Data!#REF!,Data!#REF!,(IF(B24=Data!#REF!,Data!#REF!,(IF(B24=Data!#REF!,Data!#REF!,(IF(B24=Data!#REF!,Data!#REF!,(IF(B24=Data!B47,Data!H47,(IF(B24=Data!B49,Data!H821,(IF(B24=Data!#REF!,Data!#REF!,(IF(B24=Data!#REF!,Data!#REF!,Data!#REF!)))))))))))))))&amp;IF(B24=Data!#REF!,Data!#REF!,(IF(B24=Data!#REF!,Data!#REF!,(IF(B24=Data!#REF!,Data!#REF!,(IF(B24=Data!#REF!,Data!#REF!,(IF(B24=Data!#REF!,Data!#REF!,Data!#REF!)))))))))</f>
        <v>#REF!</v>
      </c>
      <c r="P24" s="94"/>
      <c r="Q24" s="94"/>
      <c r="R24" s="95" t="e">
        <f>IF(B24=Data!#REF!,Data!#REF!,(IF(B24=Data!B23,Data!I23,(IF(B24=Data!B25,Data!I25,(IF(B24=Data!#REF!,Data!#REF!,(IF(B24=Data!#REF!,Data!#REF!,(IF(B24=Data!B6,Data!I6,(IF(B24=Data!#REF!,Data!#REF!,(IF(B24=Data!#REF!,Data!#REF!,Data!#REF!)))))))))))))))&amp;IF(B24=Data!#REF!,Data!#REF!,(IF(B24=Data!#REF!,Data!#REF!,(IF(B24=Data!#REF!,Data!#REF!,(IF(B24=Data!#REF!,Data!#REF!,(IF(B24=Data!B47,Data!I47,(IF(B24=Data!B49,Data!I821,(IF(B24=Data!#REF!,Data!#REF!,(IF(B24=Data!#REF!,Data!#REF!,Data!#REF!)))))))))))))))&amp;IF(B24=Data!#REF!,Data!#REF!,(IF(B24=Data!#REF!,Data!#REF!,(IF(B24=Data!#REF!,Data!#REF!,(IF(B24=Data!#REF!,Data!#REF!,(IF(B24=Data!#REF!,Data!#REF!,Data!#REF!)))))))))</f>
        <v>#REF!</v>
      </c>
      <c r="S24" s="96"/>
      <c r="T24" s="95" t="e">
        <f>IF(B24=Data!#REF!,Data!#REF!,(IF(B24=Data!B23,Data!J23,(IF(B24=Data!B25,Data!J25,(IF(B24=Data!#REF!,Data!#REF!,(IF(B24=Data!#REF!,Data!#REF!,(IF(B24=Data!B6,Data!J6,(IF(B24=Data!#REF!,Data!#REF!,(IF(B24=Data!#REF!,Data!#REF!,Data!#REF!)))))))))))))))&amp;IF(B24=Data!#REF!,Data!#REF!,(IF(B24=Data!#REF!,Data!#REF!,(IF(B24=Data!#REF!,Data!#REF!,(IF(B24=Data!#REF!,Data!#REF!,(IF(B24=Data!B47,Data!J47,(IF(B24=Data!B49,Data!J821,(IF(B24=Data!#REF!,Data!#REF!,(IF(B24=Data!#REF!,Data!#REF!,Data!#REF!)))))))))))))))&amp;IF(B24=Data!#REF!,Data!#REF!,(IF(B24=Data!#REF!,Data!#REF!,(IF(B24=Data!#REF!,Data!#REF!,(IF(B24=Data!#REF!,Data!#REF!,(IF(B24=Data!#REF!,Data!#REF!,Data!#REF!)))))))))</f>
        <v>#REF!</v>
      </c>
      <c r="U24" s="122" t="str">
        <f>IF(D24="","",VLOOKUP(B24,Data!$B$5:$J$319,9,FALSE)*D24)</f>
        <v/>
      </c>
    </row>
    <row r="25" spans="1:21" ht="14">
      <c r="A25" s="97"/>
      <c r="B25" s="88"/>
      <c r="C25" s="119" t="str">
        <f>IF(D25="","",VLOOKUP(B25,Data!$B$5:$L$319,2,FALSE))</f>
        <v/>
      </c>
      <c r="D25" s="89"/>
      <c r="E25" s="91"/>
      <c r="F25" s="119" t="str">
        <f>IF(D25="","",VLOOKUP(B25,Data!$B$5:$L$319,11,FALSE))</f>
        <v/>
      </c>
      <c r="G25" s="92" t="str">
        <f t="shared" si="0"/>
        <v>-</v>
      </c>
      <c r="H25" s="90" t="str">
        <f>IF(D25="","",VLOOKUP(B25,Data!$B$5:$D$319,3,FALSE))</f>
        <v/>
      </c>
      <c r="I25" s="90" t="str">
        <f>IF(D25="","",VLOOKUP(B25,Data!$B$5:$M$319,12,FALSE))</f>
        <v/>
      </c>
      <c r="J25" s="119" t="str">
        <f>IF(D25="","",VLOOKUP(B25,Data!$B$5:$E$319,4,FALSE)*D25)</f>
        <v/>
      </c>
      <c r="K25" s="119" t="str">
        <f>IF(D25="","",VLOOKUP(B25,Data!$B$5:$F$319,5,FALSE)*D25)</f>
        <v/>
      </c>
      <c r="L25" s="92" t="e">
        <f>IF(B25=Data!B22,Data!G22,(IF(B25=Data!B24,Data!G24,(IF(B25=Data!B26,Data!G26,(IF(B25=Data!#REF!,Data!#REF!,(IF(B25=Data!#REF!,Data!#REF!,(IF(B25=Data!B7,Data!G7,(IF(B25=Data!#REF!,Data!#REF!,(IF(B25=Data!#REF!,Data!#REF!,Data!#REF!)))))))))))))))&amp;IF(B25=Data!#REF!,Data!#REF!,(IF(B25=Data!#REF!,Data!#REF!,(IF(B25=Data!#REF!,Data!#REF!,(IF(B25=Data!B47,Data!G47,(IF(B25=Data!B48,Data!G48,(IF(B25=Data!B50,Data!G822,(IF(B25=Data!#REF!,Data!#REF!,(IF(B25=Data!#REF!,Data!#REF!,Data!#REF!)))))))))))))))&amp;IF(B25=Data!#REF!,Data!#REF!,(IF(B25=Data!#REF!,Data!#REF!,(IF(B25=Data!#REF!,Data!#REF!,(IF(B25=Data!#REF!,Data!#REF!,(IF(B25=Data!#REF!,Data!#REF!,Data!#REF!)))))))))</f>
        <v>#REF!</v>
      </c>
      <c r="M25" s="93"/>
      <c r="N25" s="94"/>
      <c r="O25" s="95" t="e">
        <f>IF(B25=Data!B22,Data!H22,(IF(B25=Data!B24,Data!H24,(IF(B25=Data!B26,Data!H26,(IF(B25=Data!#REF!,Data!#REF!,(IF(B25=Data!#REF!,Data!#REF!,(IF(B25=Data!B7,Data!H7,(IF(B25=Data!#REF!,Data!#REF!,(IF(B25=Data!#REF!,Data!#REF!,Data!#REF!)))))))))))))))&amp;IF(B25=Data!#REF!,Data!#REF!,(IF(B25=Data!#REF!,Data!#REF!,(IF(B25=Data!#REF!,Data!#REF!,(IF(B25=Data!B47,Data!H47,(IF(B25=Data!B48,Data!H48,(IF(B25=Data!B50,Data!H822,(IF(B25=Data!#REF!,Data!#REF!,(IF(B25=Data!#REF!,Data!#REF!,Data!#REF!)))))))))))))))&amp;IF(B25=Data!#REF!,Data!#REF!,(IF(B25=Data!#REF!,Data!#REF!,(IF(B25=Data!#REF!,Data!#REF!,(IF(B25=Data!#REF!,Data!#REF!,(IF(B25=Data!#REF!,Data!#REF!,Data!#REF!)))))))))</f>
        <v>#REF!</v>
      </c>
      <c r="P25" s="94"/>
      <c r="Q25" s="94"/>
      <c r="R25" s="95" t="e">
        <f>IF(B25=Data!B22,Data!I22,(IF(B25=Data!B24,Data!I24,(IF(B25=Data!B26,Data!I26,(IF(B25=Data!#REF!,Data!#REF!,(IF(B25=Data!#REF!,Data!#REF!,(IF(B25=Data!B7,Data!I7,(IF(B25=Data!#REF!,Data!#REF!,(IF(B25=Data!#REF!,Data!#REF!,Data!#REF!)))))))))))))))&amp;IF(B25=Data!#REF!,Data!#REF!,(IF(B25=Data!#REF!,Data!#REF!,(IF(B25=Data!#REF!,Data!#REF!,(IF(B25=Data!B47,Data!I47,(IF(B25=Data!B48,Data!I48,(IF(B25=Data!B50,Data!I822,(IF(B25=Data!#REF!,Data!#REF!,(IF(B25=Data!#REF!,Data!#REF!,Data!#REF!)))))))))))))))&amp;IF(B25=Data!#REF!,Data!#REF!,(IF(B25=Data!#REF!,Data!#REF!,(IF(B25=Data!#REF!,Data!#REF!,(IF(B25=Data!#REF!,Data!#REF!,(IF(B25=Data!#REF!,Data!#REF!,Data!#REF!)))))))))</f>
        <v>#REF!</v>
      </c>
      <c r="S25" s="96"/>
      <c r="T25" s="95" t="e">
        <f>IF(B25=Data!B22,Data!J22,(IF(B25=Data!B24,Data!J24,(IF(B25=Data!B26,Data!J26,(IF(B25=Data!#REF!,Data!#REF!,(IF(B25=Data!#REF!,Data!#REF!,(IF(B25=Data!B7,Data!J7,(IF(B25=Data!#REF!,Data!#REF!,(IF(B25=Data!#REF!,Data!#REF!,Data!#REF!)))))))))))))))&amp;IF(B25=Data!#REF!,Data!#REF!,(IF(B25=Data!#REF!,Data!#REF!,(IF(B25=Data!#REF!,Data!#REF!,(IF(B25=Data!B47,Data!J47,(IF(B25=Data!B48,Data!J48,(IF(B25=Data!B50,Data!J822,(IF(B25=Data!#REF!,Data!#REF!,(IF(B25=Data!#REF!,Data!#REF!,Data!#REF!)))))))))))))))&amp;IF(B25=Data!#REF!,Data!#REF!,(IF(B25=Data!#REF!,Data!#REF!,(IF(B25=Data!#REF!,Data!#REF!,(IF(B25=Data!#REF!,Data!#REF!,(IF(B25=Data!#REF!,Data!#REF!,Data!#REF!)))))))))</f>
        <v>#REF!</v>
      </c>
      <c r="U25" s="122" t="str">
        <f>IF(D25="","",VLOOKUP(B25,Data!$B$5:$J$319,9,FALSE)*D25)</f>
        <v/>
      </c>
    </row>
    <row r="26" spans="1:21" ht="14">
      <c r="A26" s="87"/>
      <c r="B26" s="88"/>
      <c r="C26" s="119" t="str">
        <f>IF(D26="","",VLOOKUP(B26,Data!$B$5:$L$319,2,FALSE))</f>
        <v/>
      </c>
      <c r="D26" s="89"/>
      <c r="E26" s="91"/>
      <c r="F26" s="119" t="str">
        <f>IF(D26="","",VLOOKUP(B26,Data!$B$5:$L$319,11,FALSE))</f>
        <v/>
      </c>
      <c r="G26" s="92" t="str">
        <f t="shared" si="0"/>
        <v>-</v>
      </c>
      <c r="H26" s="90" t="str">
        <f>IF(D26="","",VLOOKUP(B26,Data!$B$5:$D$319,3,FALSE))</f>
        <v/>
      </c>
      <c r="I26" s="90" t="str">
        <f>IF(D26="","",VLOOKUP(B26,Data!$B$5:$M$319,12,FALSE))</f>
        <v/>
      </c>
      <c r="J26" s="119" t="str">
        <f>IF(D26="","",VLOOKUP(B26,Data!$B$5:$E$319,4,FALSE)*D26)</f>
        <v/>
      </c>
      <c r="K26" s="119" t="str">
        <f>IF(D26="","",VLOOKUP(B26,Data!$B$5:$F$319,5,FALSE)*D26)</f>
        <v/>
      </c>
      <c r="L26" s="92"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823,(IF(B26=Data!#REF!,Data!#REF!,(IF(B26=Data!#REF!,Data!#REF!,Data!#REF!)))))))))))))))&amp;IF(B26=Data!#REF!,Data!#REF!,(IF(B26=Data!#REF!,Data!#REF!,(IF(B26=Data!#REF!,Data!#REF!,(IF(B26=Data!#REF!,Data!#REF!,(IF(B26=Data!#REF!,Data!#REF!,Data!#REF!)))))))))</f>
        <v>#REF!</v>
      </c>
      <c r="M26" s="93"/>
      <c r="N26" s="94"/>
      <c r="O26" s="95"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823,(IF(B26=Data!#REF!,Data!#REF!,(IF(B26=Data!#REF!,Data!#REF!,Data!#REF!)))))))))))))))&amp;IF(B26=Data!#REF!,Data!#REF!,(IF(B26=Data!#REF!,Data!#REF!,(IF(B26=Data!#REF!,Data!#REF!,(IF(B26=Data!#REF!,Data!#REF!,(IF(B26=Data!#REF!,Data!#REF!,Data!#REF!)))))))))</f>
        <v>#REF!</v>
      </c>
      <c r="P26" s="94"/>
      <c r="Q26" s="94"/>
      <c r="R26" s="95"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823,(IF(B26=Data!#REF!,Data!#REF!,(IF(B26=Data!#REF!,Data!#REF!,Data!#REF!)))))))))))))))&amp;IF(B26=Data!#REF!,Data!#REF!,(IF(B26=Data!#REF!,Data!#REF!,(IF(B26=Data!#REF!,Data!#REF!,(IF(B26=Data!#REF!,Data!#REF!,(IF(B26=Data!#REF!,Data!#REF!,Data!#REF!)))))))))</f>
        <v>#REF!</v>
      </c>
      <c r="S26" s="96"/>
      <c r="T26" s="95"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823,(IF(B26=Data!#REF!,Data!#REF!,(IF(B26=Data!#REF!,Data!#REF!,Data!#REF!)))))))))))))))&amp;IF(B26=Data!#REF!,Data!#REF!,(IF(B26=Data!#REF!,Data!#REF!,(IF(B26=Data!#REF!,Data!#REF!,(IF(B26=Data!#REF!,Data!#REF!,(IF(B26=Data!#REF!,Data!#REF!,Data!#REF!)))))))))</f>
        <v>#REF!</v>
      </c>
      <c r="U26" s="122" t="str">
        <f>IF(D26="","",VLOOKUP(B26,Data!$B$5:$J$319,9,FALSE)*D26)</f>
        <v/>
      </c>
    </row>
    <row r="27" spans="1:21" ht="14">
      <c r="A27" s="97"/>
      <c r="B27" s="88"/>
      <c r="C27" s="119" t="str">
        <f>IF(D27="","",VLOOKUP(B27,Data!$B$5:$L$319,2,FALSE))</f>
        <v/>
      </c>
      <c r="D27" s="89"/>
      <c r="E27" s="91"/>
      <c r="F27" s="119" t="str">
        <f>IF(D27="","",VLOOKUP(B27,Data!$B$5:$L$319,11,FALSE))</f>
        <v/>
      </c>
      <c r="G27" s="92" t="str">
        <f t="shared" si="0"/>
        <v>-</v>
      </c>
      <c r="H27" s="90" t="str">
        <f>IF(D27="","",VLOOKUP(B27,Data!$B$5:$D$319,3,FALSE))</f>
        <v/>
      </c>
      <c r="I27" s="90" t="str">
        <f>IF(D27="","",VLOOKUP(B27,Data!$B$5:$M$319,12,FALSE))</f>
        <v/>
      </c>
      <c r="J27" s="119" t="str">
        <f>IF(D27="","",VLOOKUP(B27,Data!$B$5:$E$319,4,FALSE)*D27)</f>
        <v/>
      </c>
      <c r="K27" s="119" t="str">
        <f>IF(D27="","",VLOOKUP(B27,Data!$B$5:$F$319,5,FALSE)*D27)</f>
        <v/>
      </c>
      <c r="L27" s="92"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824,(IF(B27=Data!#REF!,Data!#REF!,(IF(B27=Data!#REF!,Data!#REF!,Data!#REF!)))))))))))))))&amp;IF(B27=Data!#REF!,Data!#REF!,(IF(B27=Data!#REF!,Data!#REF!,(IF(B27=Data!#REF!,Data!#REF!,(IF(B27=Data!#REF!,Data!#REF!,(IF(B27=Data!#REF!,Data!#REF!,Data!#REF!)))))))))</f>
        <v>#REF!</v>
      </c>
      <c r="M27" s="93"/>
      <c r="N27" s="94"/>
      <c r="O27" s="95"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824,(IF(B27=Data!#REF!,Data!#REF!,(IF(B27=Data!#REF!,Data!#REF!,Data!#REF!)))))))))))))))&amp;IF(B27=Data!#REF!,Data!#REF!,(IF(B27=Data!#REF!,Data!#REF!,(IF(B27=Data!#REF!,Data!#REF!,(IF(B27=Data!#REF!,Data!#REF!,(IF(B27=Data!#REF!,Data!#REF!,Data!#REF!)))))))))</f>
        <v>#REF!</v>
      </c>
      <c r="P27" s="94"/>
      <c r="Q27" s="94"/>
      <c r="R27" s="95"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824,(IF(B27=Data!#REF!,Data!#REF!,(IF(B27=Data!#REF!,Data!#REF!,Data!#REF!)))))))))))))))&amp;IF(B27=Data!#REF!,Data!#REF!,(IF(B27=Data!#REF!,Data!#REF!,(IF(B27=Data!#REF!,Data!#REF!,(IF(B27=Data!#REF!,Data!#REF!,(IF(B27=Data!#REF!,Data!#REF!,Data!#REF!)))))))))</f>
        <v>#REF!</v>
      </c>
      <c r="S27" s="96"/>
      <c r="T27" s="95"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824,(IF(B27=Data!#REF!,Data!#REF!,(IF(B27=Data!#REF!,Data!#REF!,Data!#REF!)))))))))))))))&amp;IF(B27=Data!#REF!,Data!#REF!,(IF(B27=Data!#REF!,Data!#REF!,(IF(B27=Data!#REF!,Data!#REF!,(IF(B27=Data!#REF!,Data!#REF!,(IF(B27=Data!#REF!,Data!#REF!,Data!#REF!)))))))))</f>
        <v>#REF!</v>
      </c>
      <c r="U27" s="122" t="str">
        <f>IF(D27="","",VLOOKUP(B27,Data!$B$5:$J$319,9,FALSE)*D27)</f>
        <v/>
      </c>
    </row>
    <row r="28" spans="1:21" ht="14">
      <c r="A28" s="97"/>
      <c r="B28" s="88" t="s">
        <v>76</v>
      </c>
      <c r="C28" s="119" t="e">
        <f>IF(D28="","",VLOOKUP(B28,Data!$B$5:$L$319,2,FALSE))</f>
        <v>#N/A</v>
      </c>
      <c r="D28" s="89">
        <v>100</v>
      </c>
      <c r="E28" s="91"/>
      <c r="F28" s="119" t="e">
        <f>IF(D28="","",VLOOKUP(B28,Data!$B$5:$L$319,11,FALSE))</f>
        <v>#N/A</v>
      </c>
      <c r="G28" s="92" t="e">
        <f t="shared" ref="G28:G35" si="1">IF(D28&gt;0,D28*F28,"-")</f>
        <v>#N/A</v>
      </c>
      <c r="H28" s="90" t="e">
        <f>IF(D28="","",VLOOKUP(B28,Data!$B$5:$D$319,3,FALSE))</f>
        <v>#N/A</v>
      </c>
      <c r="I28" s="90" t="e">
        <f>IF(D28="","",VLOOKUP(B28,Data!$B$5:$M$319,12,FALSE))</f>
        <v>#N/A</v>
      </c>
      <c r="J28" s="119" t="e">
        <f>IF(D28="","",VLOOKUP(B28,Data!$B$5:$E$319,4,FALSE)*D28)</f>
        <v>#N/A</v>
      </c>
      <c r="K28" s="119" t="e">
        <f>IF(D28="","",VLOOKUP(B28,Data!$B$5:$F$319,5,FALSE)*D28)</f>
        <v>#N/A</v>
      </c>
      <c r="L28" s="92"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825,(IF(B28=Data!#REF!,Data!#REF!,(IF(B28=Data!#REF!,Data!#REF!,Data!#REF!)))))))))))))))&amp;IF(B28=Data!#REF!,Data!#REF!,(IF(B28=Data!#REF!,Data!#REF!,(IF(B28=Data!#REF!,Data!#REF!,(IF(B28=Data!#REF!,Data!#REF!,(IF(B28=Data!#REF!,Data!#REF!,Data!#REF!)))))))))</f>
        <v>#REF!</v>
      </c>
      <c r="M28" s="93"/>
      <c r="N28" s="94"/>
      <c r="O28" s="95"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825,(IF(B28=Data!#REF!,Data!#REF!,(IF(B28=Data!#REF!,Data!#REF!,Data!#REF!)))))))))))))))&amp;IF(B28=Data!#REF!,Data!#REF!,(IF(B28=Data!#REF!,Data!#REF!,(IF(B28=Data!#REF!,Data!#REF!,(IF(B28=Data!#REF!,Data!#REF!,(IF(B28=Data!#REF!,Data!#REF!,Data!#REF!)))))))))</f>
        <v>#REF!</v>
      </c>
      <c r="P28" s="94"/>
      <c r="Q28" s="94"/>
      <c r="R28" s="95"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825,(IF(B28=Data!#REF!,Data!#REF!,(IF(B28=Data!#REF!,Data!#REF!,Data!#REF!)))))))))))))))&amp;IF(B28=Data!#REF!,Data!#REF!,(IF(B28=Data!#REF!,Data!#REF!,(IF(B28=Data!#REF!,Data!#REF!,(IF(B28=Data!#REF!,Data!#REF!,(IF(B28=Data!#REF!,Data!#REF!,Data!#REF!)))))))))</f>
        <v>#REF!</v>
      </c>
      <c r="S28" s="96"/>
      <c r="T28" s="95"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825,(IF(B28=Data!#REF!,Data!#REF!,(IF(B28=Data!#REF!,Data!#REF!,Data!#REF!)))))))))))))))&amp;IF(B28=Data!#REF!,Data!#REF!,(IF(B28=Data!#REF!,Data!#REF!,(IF(B28=Data!#REF!,Data!#REF!,(IF(B28=Data!#REF!,Data!#REF!,(IF(B28=Data!#REF!,Data!#REF!,Data!#REF!)))))))))</f>
        <v>#REF!</v>
      </c>
      <c r="U28" s="122" t="e">
        <f>IF(D28="","",VLOOKUP(B28,Data!$B$5:$J$319,9,FALSE)*D28)</f>
        <v>#N/A</v>
      </c>
    </row>
    <row r="29" spans="1:21" ht="14">
      <c r="A29" s="97"/>
      <c r="B29" s="88"/>
      <c r="C29" s="119" t="str">
        <f>IF(D29="","",VLOOKUP(B29,Data!$B$5:$L$319,2,FALSE))</f>
        <v/>
      </c>
      <c r="D29" s="89"/>
      <c r="E29" s="91"/>
      <c r="F29" s="119" t="str">
        <f>IF(D29="","",VLOOKUP(B29,Data!$B$5:$L$319,11,FALSE))</f>
        <v/>
      </c>
      <c r="G29" s="92" t="str">
        <f t="shared" si="1"/>
        <v>-</v>
      </c>
      <c r="H29" s="90" t="str">
        <f>IF(D29="","",VLOOKUP(B29,Data!$B$5:$D$319,3,FALSE))</f>
        <v/>
      </c>
      <c r="I29" s="90" t="str">
        <f>IF(D29="","",VLOOKUP(B29,Data!$B$5:$M$319,12,FALSE))</f>
        <v/>
      </c>
      <c r="J29" s="119" t="str">
        <f>IF(D29="","",VLOOKUP(B29,Data!$B$5:$E$319,4,FALSE)*D29)</f>
        <v/>
      </c>
      <c r="K29" s="119" t="str">
        <f>IF(D29="","",VLOOKUP(B29,Data!$B$5:$F$319,5,FALSE)*D29)</f>
        <v/>
      </c>
      <c r="L29" s="92"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826,(IF(B29=Data!#REF!,Data!#REF!,(IF(B29=Data!#REF!,Data!#REF!,Data!#REF!)))))))))))))))&amp;IF(B29=Data!#REF!,Data!#REF!,(IF(B29=Data!#REF!,Data!#REF!,(IF(B29=Data!#REF!,Data!#REF!,(IF(B29=Data!#REF!,Data!#REF!,(IF(B29=Data!#REF!,Data!#REF!,Data!#REF!)))))))))</f>
        <v>#REF!</v>
      </c>
      <c r="M29" s="93"/>
      <c r="N29" s="94"/>
      <c r="O29" s="95"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826,(IF(B29=Data!#REF!,Data!#REF!,(IF(B29=Data!#REF!,Data!#REF!,Data!#REF!)))))))))))))))&amp;IF(B29=Data!#REF!,Data!#REF!,(IF(B29=Data!#REF!,Data!#REF!,(IF(B29=Data!#REF!,Data!#REF!,(IF(B29=Data!#REF!,Data!#REF!,(IF(B29=Data!#REF!,Data!#REF!,Data!#REF!)))))))))</f>
        <v>#REF!</v>
      </c>
      <c r="P29" s="94"/>
      <c r="Q29" s="94"/>
      <c r="R29" s="95"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826,(IF(B29=Data!#REF!,Data!#REF!,(IF(B29=Data!#REF!,Data!#REF!,Data!#REF!)))))))))))))))&amp;IF(B29=Data!#REF!,Data!#REF!,(IF(B29=Data!#REF!,Data!#REF!,(IF(B29=Data!#REF!,Data!#REF!,(IF(B29=Data!#REF!,Data!#REF!,(IF(B29=Data!#REF!,Data!#REF!,Data!#REF!)))))))))</f>
        <v>#REF!</v>
      </c>
      <c r="S29" s="96"/>
      <c r="T29" s="95"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826,(IF(B29=Data!#REF!,Data!#REF!,(IF(B29=Data!#REF!,Data!#REF!,Data!#REF!)))))))))))))))&amp;IF(B29=Data!#REF!,Data!#REF!,(IF(B29=Data!#REF!,Data!#REF!,(IF(B29=Data!#REF!,Data!#REF!,(IF(B29=Data!#REF!,Data!#REF!,(IF(B29=Data!#REF!,Data!#REF!,Data!#REF!)))))))))</f>
        <v>#REF!</v>
      </c>
      <c r="U29" s="122" t="str">
        <f>IF(D29="","",VLOOKUP(B29,Data!$B$5:$J$319,9,FALSE)*D29)</f>
        <v/>
      </c>
    </row>
    <row r="30" spans="1:21" ht="14">
      <c r="A30" s="97"/>
      <c r="B30" s="88"/>
      <c r="C30" s="119" t="str">
        <f>IF(D30="","",VLOOKUP(B30,Data!$B$5:$L$319,2,FALSE))</f>
        <v/>
      </c>
      <c r="D30" s="89"/>
      <c r="E30" s="91"/>
      <c r="F30" s="119" t="str">
        <f>IF(D30="","",VLOOKUP(B30,Data!$B$5:$L$319,11,FALSE))</f>
        <v/>
      </c>
      <c r="G30" s="92" t="str">
        <f t="shared" si="1"/>
        <v>-</v>
      </c>
      <c r="H30" s="90" t="str">
        <f>IF(D30="","",VLOOKUP(B30,Data!$B$5:$D$319,3,FALSE))</f>
        <v/>
      </c>
      <c r="I30" s="90" t="str">
        <f>IF(D30="","",VLOOKUP(B30,Data!$B$5:$M$319,12,FALSE))</f>
        <v/>
      </c>
      <c r="J30" s="119" t="str">
        <f>IF(D30="","",VLOOKUP(B30,Data!$B$5:$E$319,4,FALSE)*D30)</f>
        <v/>
      </c>
      <c r="K30" s="119" t="str">
        <f>IF(D30="","",VLOOKUP(B30,Data!$B$5:$F$319,5,FALSE)*D30)</f>
        <v/>
      </c>
      <c r="L30" s="92"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827,(IF(B30=Data!#REF!,Data!#REF!,(IF(B30=Data!#REF!,Data!#REF!,Data!#REF!)))))))))))))))&amp;IF(B30=Data!#REF!,Data!#REF!,(IF(B30=Data!#REF!,Data!#REF!,(IF(B30=Data!#REF!,Data!#REF!,(IF(B30=Data!#REF!,Data!#REF!,(IF(B30=Data!#REF!,Data!#REF!,Data!#REF!)))))))))</f>
        <v>#REF!</v>
      </c>
      <c r="M30" s="93"/>
      <c r="N30" s="94"/>
      <c r="O30" s="95"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827,(IF(B30=Data!#REF!,Data!#REF!,(IF(B30=Data!#REF!,Data!#REF!,Data!#REF!)))))))))))))))&amp;IF(B30=Data!#REF!,Data!#REF!,(IF(B30=Data!#REF!,Data!#REF!,(IF(B30=Data!#REF!,Data!#REF!,(IF(B30=Data!#REF!,Data!#REF!,(IF(B30=Data!#REF!,Data!#REF!,Data!#REF!)))))))))</f>
        <v>#REF!</v>
      </c>
      <c r="P30" s="94"/>
      <c r="Q30" s="94"/>
      <c r="R30" s="95"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827,(IF(B30=Data!#REF!,Data!#REF!,(IF(B30=Data!#REF!,Data!#REF!,Data!#REF!)))))))))))))))&amp;IF(B30=Data!#REF!,Data!#REF!,(IF(B30=Data!#REF!,Data!#REF!,(IF(B30=Data!#REF!,Data!#REF!,(IF(B30=Data!#REF!,Data!#REF!,(IF(B30=Data!#REF!,Data!#REF!,Data!#REF!)))))))))</f>
        <v>#REF!</v>
      </c>
      <c r="S30" s="96"/>
      <c r="T30" s="95"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827,(IF(B30=Data!#REF!,Data!#REF!,(IF(B30=Data!#REF!,Data!#REF!,Data!#REF!)))))))))))))))&amp;IF(B30=Data!#REF!,Data!#REF!,(IF(B30=Data!#REF!,Data!#REF!,(IF(B30=Data!#REF!,Data!#REF!,(IF(B30=Data!#REF!,Data!#REF!,(IF(B30=Data!#REF!,Data!#REF!,Data!#REF!)))))))))</f>
        <v>#REF!</v>
      </c>
      <c r="U30" s="122" t="str">
        <f>IF(D30="","",VLOOKUP(B30,Data!$B$5:$J$319,9,FALSE)*D30)</f>
        <v/>
      </c>
    </row>
    <row r="31" spans="1:21" ht="14">
      <c r="A31" s="97"/>
      <c r="B31" s="88"/>
      <c r="C31" s="119" t="str">
        <f>IF(D31="","",VLOOKUP(B31,Data!$B$5:$L$319,2,FALSE))</f>
        <v/>
      </c>
      <c r="D31" s="89"/>
      <c r="E31" s="91"/>
      <c r="F31" s="119" t="str">
        <f>IF(D31="","",VLOOKUP(B31,Data!$B$5:$L$319,11,FALSE))</f>
        <v/>
      </c>
      <c r="G31" s="92" t="str">
        <f t="shared" si="1"/>
        <v>-</v>
      </c>
      <c r="H31" s="90" t="str">
        <f>IF(D31="","",VLOOKUP(B31,Data!$B$5:$D$319,3,FALSE))</f>
        <v/>
      </c>
      <c r="I31" s="90" t="str">
        <f>IF(D31="","",VLOOKUP(B31,Data!$B$5:$M$319,12,FALSE))</f>
        <v/>
      </c>
      <c r="J31" s="119" t="str">
        <f>IF(D31="","",VLOOKUP(B31,Data!$B$5:$E$319,4,FALSE)*D31)</f>
        <v/>
      </c>
      <c r="K31" s="119" t="str">
        <f>IF(D31="","",VLOOKUP(B31,Data!$B$5:$F$319,5,FALSE)*D31)</f>
        <v/>
      </c>
      <c r="L31" s="92"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828,(IF(B31=Data!#REF!,Data!#REF!,(IF(B31=Data!#REF!,Data!#REF!,Data!#REF!)))))))))))))))&amp;IF(B31=Data!#REF!,Data!#REF!,(IF(B31=Data!#REF!,Data!#REF!,(IF(B31=Data!#REF!,Data!#REF!,(IF(B31=Data!#REF!,Data!#REF!,(IF(B31=Data!#REF!,Data!#REF!,Data!#REF!)))))))))</f>
        <v>#REF!</v>
      </c>
      <c r="M31" s="93"/>
      <c r="N31" s="94"/>
      <c r="O31" s="95"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828,(IF(B31=Data!#REF!,Data!#REF!,(IF(B31=Data!#REF!,Data!#REF!,Data!#REF!)))))))))))))))&amp;IF(B31=Data!#REF!,Data!#REF!,(IF(B31=Data!#REF!,Data!#REF!,(IF(B31=Data!#REF!,Data!#REF!,(IF(B31=Data!#REF!,Data!#REF!,(IF(B31=Data!#REF!,Data!#REF!,Data!#REF!)))))))))</f>
        <v>#REF!</v>
      </c>
      <c r="P31" s="94"/>
      <c r="Q31" s="94"/>
      <c r="R31" s="95"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828,(IF(B31=Data!#REF!,Data!#REF!,(IF(B31=Data!#REF!,Data!#REF!,Data!#REF!)))))))))))))))&amp;IF(B31=Data!#REF!,Data!#REF!,(IF(B31=Data!#REF!,Data!#REF!,(IF(B31=Data!#REF!,Data!#REF!,(IF(B31=Data!#REF!,Data!#REF!,(IF(B31=Data!#REF!,Data!#REF!,Data!#REF!)))))))))</f>
        <v>#REF!</v>
      </c>
      <c r="S31" s="96"/>
      <c r="T31" s="95"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828,(IF(B31=Data!#REF!,Data!#REF!,(IF(B31=Data!#REF!,Data!#REF!,Data!#REF!)))))))))))))))&amp;IF(B31=Data!#REF!,Data!#REF!,(IF(B31=Data!#REF!,Data!#REF!,(IF(B31=Data!#REF!,Data!#REF!,(IF(B31=Data!#REF!,Data!#REF!,(IF(B31=Data!#REF!,Data!#REF!,Data!#REF!)))))))))</f>
        <v>#REF!</v>
      </c>
      <c r="U31" s="122" t="str">
        <f>IF(D31="","",VLOOKUP(B31,Data!$B$5:$J$319,9,FALSE)*D31)</f>
        <v/>
      </c>
    </row>
    <row r="32" spans="1:21" ht="14">
      <c r="A32" s="97"/>
      <c r="B32" s="88"/>
      <c r="C32" s="119" t="str">
        <f>IF(D32="","",VLOOKUP(B32,Data!$B$5:$L$319,2,FALSE))</f>
        <v/>
      </c>
      <c r="D32" s="89"/>
      <c r="E32" s="91"/>
      <c r="F32" s="119" t="str">
        <f>IF(D32="","",VLOOKUP(B32,Data!$B$5:$L$319,11,FALSE))</f>
        <v/>
      </c>
      <c r="G32" s="92" t="str">
        <f t="shared" si="1"/>
        <v>-</v>
      </c>
      <c r="H32" s="90" t="str">
        <f>IF(D32="","",VLOOKUP(B32,Data!$B$5:$D$319,3,FALSE))</f>
        <v/>
      </c>
      <c r="I32" s="90" t="str">
        <f>IF(D32="","",VLOOKUP(B32,Data!$B$5:$M$319,12,FALSE))</f>
        <v/>
      </c>
      <c r="J32" s="119" t="str">
        <f>IF(D32="","",VLOOKUP(B32,Data!$B$5:$E$319,4,FALSE)*D32)</f>
        <v/>
      </c>
      <c r="K32" s="119" t="str">
        <f>IF(D32="","",VLOOKUP(B32,Data!$B$5:$F$319,5,FALSE)*D32)</f>
        <v/>
      </c>
      <c r="L32" s="92" t="e">
        <f>IF(B32=Data!B27,Data!G27,(IF(B32=Data!#REF!,Data!#REF!,(IF(B32=Data!#REF!,Data!#REF!,(IF(B32=Data!#REF!,Data!#REF!,(IF(B32=Data!B31,Data!G31,(IF(B32=Data!#REF!,Data!#REF!,(IF(B32=Data!#REF!,Data!#REF!,(IF(B32=Data!#REF!,Data!#REF!,Data!#REF!)))))))))))))))&amp;IF(B32=Data!B47,Data!G47,(IF(B32=Data!B48,Data!G48,(IF(B32=Data!#REF!,Data!#REF!,(IF(B32=Data!#REF!,Data!#REF!,(IF(B32=Data!B5,Data!G5,(IF(B32=Data!B7,Data!G829,(IF(B32=Data!#REF!,Data!#REF!,(IF(B32=Data!#REF!,Data!#REF!,Data!#REF!)))))))))))))))&amp;IF(B32=Data!#REF!,Data!#REF!,(IF(B32=Data!#REF!,Data!#REF!,(IF(B32=Data!#REF!,Data!#REF!,(IF(B32=Data!#REF!,Data!#REF!,(IF(B32=Data!#REF!,Data!#REF!,Data!#REF!)))))))))</f>
        <v>#REF!</v>
      </c>
      <c r="M32" s="93"/>
      <c r="N32" s="94"/>
      <c r="O32" s="95" t="e">
        <f>IF(B32=Data!B27,Data!H27,(IF(B32=Data!#REF!,Data!#REF!,(IF(B32=Data!#REF!,Data!#REF!,(IF(B32=Data!#REF!,Data!#REF!,(IF(B32=Data!B31,Data!H31,(IF(B32=Data!#REF!,Data!#REF!,(IF(B32=Data!#REF!,Data!#REF!,(IF(B32=Data!#REF!,Data!#REF!,Data!#REF!)))))))))))))))&amp;IF(B32=Data!B47,Data!H47,(IF(B32=Data!B48,Data!H48,(IF(B32=Data!#REF!,Data!#REF!,(IF(B32=Data!#REF!,Data!#REF!,(IF(B32=Data!B5,Data!H5,(IF(B32=Data!B7,Data!H829,(IF(B32=Data!#REF!,Data!#REF!,(IF(B32=Data!#REF!,Data!#REF!,Data!#REF!)))))))))))))))&amp;IF(B32=Data!#REF!,Data!#REF!,(IF(B32=Data!#REF!,Data!#REF!,(IF(B32=Data!#REF!,Data!#REF!,(IF(B32=Data!#REF!,Data!#REF!,(IF(B32=Data!#REF!,Data!#REF!,Data!#REF!)))))))))</f>
        <v>#REF!</v>
      </c>
      <c r="P32" s="94"/>
      <c r="Q32" s="94"/>
      <c r="R32" s="95" t="e">
        <f>IF(B32=Data!B27,Data!I27,(IF(B32=Data!#REF!,Data!#REF!,(IF(B32=Data!#REF!,Data!#REF!,(IF(B32=Data!#REF!,Data!#REF!,(IF(B32=Data!B31,Data!I31,(IF(B32=Data!#REF!,Data!#REF!,(IF(B32=Data!#REF!,Data!#REF!,(IF(B32=Data!#REF!,Data!#REF!,Data!#REF!)))))))))))))))&amp;IF(B32=Data!B47,Data!I47,(IF(B32=Data!B48,Data!I48,(IF(B32=Data!#REF!,Data!#REF!,(IF(B32=Data!#REF!,Data!#REF!,(IF(B32=Data!B5,Data!I5,(IF(B32=Data!B7,Data!I829,(IF(B32=Data!#REF!,Data!#REF!,(IF(B32=Data!#REF!,Data!#REF!,Data!#REF!)))))))))))))))&amp;IF(B32=Data!#REF!,Data!#REF!,(IF(B32=Data!#REF!,Data!#REF!,(IF(B32=Data!#REF!,Data!#REF!,(IF(B32=Data!#REF!,Data!#REF!,(IF(B32=Data!#REF!,Data!#REF!,Data!#REF!)))))))))</f>
        <v>#REF!</v>
      </c>
      <c r="S32" s="96"/>
      <c r="T32" s="95" t="e">
        <f>IF(B32=Data!B27,Data!J27,(IF(B32=Data!#REF!,Data!#REF!,(IF(B32=Data!#REF!,Data!#REF!,(IF(B32=Data!#REF!,Data!#REF!,(IF(B32=Data!B31,Data!J31,(IF(B32=Data!#REF!,Data!#REF!,(IF(B32=Data!#REF!,Data!#REF!,(IF(B32=Data!#REF!,Data!#REF!,Data!#REF!)))))))))))))))&amp;IF(B32=Data!B47,Data!J47,(IF(B32=Data!B48,Data!J48,(IF(B32=Data!#REF!,Data!#REF!,(IF(B32=Data!#REF!,Data!#REF!,(IF(B32=Data!B5,Data!J5,(IF(B32=Data!B7,Data!J829,(IF(B32=Data!#REF!,Data!#REF!,(IF(B32=Data!#REF!,Data!#REF!,Data!#REF!)))))))))))))))&amp;IF(B32=Data!#REF!,Data!#REF!,(IF(B32=Data!#REF!,Data!#REF!,(IF(B32=Data!#REF!,Data!#REF!,(IF(B32=Data!#REF!,Data!#REF!,(IF(B32=Data!#REF!,Data!#REF!,Data!#REF!)))))))))</f>
        <v>#REF!</v>
      </c>
      <c r="U32" s="122" t="str">
        <f>IF(D32="","",VLOOKUP(B32,Data!$B$5:$J$319,9,FALSE)*D32)</f>
        <v/>
      </c>
    </row>
    <row r="33" spans="1:21" ht="14">
      <c r="A33" s="97"/>
      <c r="B33" s="88"/>
      <c r="C33" s="119" t="str">
        <f>IF(D33="","",VLOOKUP(B33,Data!$B$5:$L$319,2,FALSE))</f>
        <v/>
      </c>
      <c r="D33" s="89"/>
      <c r="E33" s="91"/>
      <c r="F33" s="119" t="str">
        <f>IF(D33="","",VLOOKUP(B33,Data!$B$5:$L$319,11,FALSE))</f>
        <v/>
      </c>
      <c r="G33" s="92" t="str">
        <f t="shared" si="1"/>
        <v>-</v>
      </c>
      <c r="H33" s="90" t="str">
        <f>IF(D33="","",VLOOKUP(B33,Data!$B$5:$D$319,3,FALSE))</f>
        <v/>
      </c>
      <c r="I33" s="90" t="str">
        <f>IF(D33="","",VLOOKUP(B33,Data!$B$5:$M$319,12,FALSE))</f>
        <v/>
      </c>
      <c r="J33" s="119" t="str">
        <f>IF(D33="","",VLOOKUP(B33,Data!$B$5:$E$319,4,FALSE)*D33)</f>
        <v/>
      </c>
      <c r="K33" s="119" t="str">
        <f>IF(D33="","",VLOOKUP(B33,Data!$B$5:$F$319,5,FALSE)*D33)</f>
        <v/>
      </c>
      <c r="L33" s="92" t="e">
        <f>IF(B33=Data!B28,Data!G28,(IF(B33=Data!#REF!,Data!#REF!,(IF(B33=Data!#REF!,Data!#REF!,(IF(B33=Data!#REF!,Data!#REF!,(IF(B33=Data!B32,Data!G32,(IF(B33=Data!#REF!,Data!#REF!,(IF(B33=Data!#REF!,Data!#REF!,(IF(B33=Data!#REF!,Data!#REF!,Data!#REF!)))))))))))))))&amp;IF(B33=Data!B48,Data!G48,(IF(B33=Data!B49,Data!G49,(IF(B33=Data!#REF!,Data!#REF!,(IF(B33=Data!B5,Data!G5,(IF(B33=Data!B6,Data!G6,(IF(B33=Data!#REF!,Data!G830,(IF(B33=Data!#REF!,Data!#REF!,(IF(B33=Data!#REF!,Data!#REF!,Data!#REF!)))))))))))))))&amp;IF(B33=Data!#REF!,Data!#REF!,(IF(B33=Data!#REF!,Data!#REF!,(IF(B33=Data!#REF!,Data!#REF!,(IF(B33=Data!#REF!,Data!#REF!,(IF(B33=Data!#REF!,Data!#REF!,Data!#REF!)))))))))</f>
        <v>#REF!</v>
      </c>
      <c r="M33" s="93"/>
      <c r="N33" s="94"/>
      <c r="O33" s="95" t="e">
        <f>IF(B33=Data!B28,Data!H28,(IF(B33=Data!#REF!,Data!#REF!,(IF(B33=Data!#REF!,Data!#REF!,(IF(B33=Data!#REF!,Data!#REF!,(IF(B33=Data!B32,Data!H32,(IF(B33=Data!#REF!,Data!#REF!,(IF(B33=Data!#REF!,Data!#REF!,(IF(B33=Data!#REF!,Data!#REF!,Data!#REF!)))))))))))))))&amp;IF(B33=Data!B48,Data!H48,(IF(B33=Data!B49,Data!H49,(IF(B33=Data!#REF!,Data!#REF!,(IF(B33=Data!B5,Data!H5,(IF(B33=Data!B6,Data!H6,(IF(B33=Data!#REF!,Data!H830,(IF(B33=Data!#REF!,Data!#REF!,(IF(B33=Data!#REF!,Data!#REF!,Data!#REF!)))))))))))))))&amp;IF(B33=Data!#REF!,Data!#REF!,(IF(B33=Data!#REF!,Data!#REF!,(IF(B33=Data!#REF!,Data!#REF!,(IF(B33=Data!#REF!,Data!#REF!,(IF(B33=Data!#REF!,Data!#REF!,Data!#REF!)))))))))</f>
        <v>#REF!</v>
      </c>
      <c r="P33" s="94"/>
      <c r="Q33" s="94"/>
      <c r="R33" s="95" t="e">
        <f>IF(B33=Data!B28,Data!I28,(IF(B33=Data!#REF!,Data!#REF!,(IF(B33=Data!#REF!,Data!#REF!,(IF(B33=Data!#REF!,Data!#REF!,(IF(B33=Data!B32,Data!I32,(IF(B33=Data!#REF!,Data!#REF!,(IF(B33=Data!#REF!,Data!#REF!,(IF(B33=Data!#REF!,Data!#REF!,Data!#REF!)))))))))))))))&amp;IF(B33=Data!B48,Data!I48,(IF(B33=Data!B49,Data!I49,(IF(B33=Data!#REF!,Data!#REF!,(IF(B33=Data!B5,Data!I5,(IF(B33=Data!B6,Data!I6,(IF(B33=Data!#REF!,Data!I830,(IF(B33=Data!#REF!,Data!#REF!,(IF(B33=Data!#REF!,Data!#REF!,Data!#REF!)))))))))))))))&amp;IF(B33=Data!#REF!,Data!#REF!,(IF(B33=Data!#REF!,Data!#REF!,(IF(B33=Data!#REF!,Data!#REF!,(IF(B33=Data!#REF!,Data!#REF!,(IF(B33=Data!#REF!,Data!#REF!,Data!#REF!)))))))))</f>
        <v>#REF!</v>
      </c>
      <c r="S33" s="96"/>
      <c r="T33" s="95" t="e">
        <f>IF(B33=Data!B28,Data!J28,(IF(B33=Data!#REF!,Data!#REF!,(IF(B33=Data!#REF!,Data!#REF!,(IF(B33=Data!#REF!,Data!#REF!,(IF(B33=Data!B32,Data!J32,(IF(B33=Data!#REF!,Data!#REF!,(IF(B33=Data!#REF!,Data!#REF!,(IF(B33=Data!#REF!,Data!#REF!,Data!#REF!)))))))))))))))&amp;IF(B33=Data!B48,Data!J48,(IF(B33=Data!B49,Data!J49,(IF(B33=Data!#REF!,Data!#REF!,(IF(B33=Data!B5,Data!J5,(IF(B33=Data!B6,Data!J6,(IF(B33=Data!#REF!,Data!J830,(IF(B33=Data!#REF!,Data!#REF!,(IF(B33=Data!#REF!,Data!#REF!,Data!#REF!)))))))))))))))&amp;IF(B33=Data!#REF!,Data!#REF!,(IF(B33=Data!#REF!,Data!#REF!,(IF(B33=Data!#REF!,Data!#REF!,(IF(B33=Data!#REF!,Data!#REF!,(IF(B33=Data!#REF!,Data!#REF!,Data!#REF!)))))))))</f>
        <v>#REF!</v>
      </c>
      <c r="U33" s="122" t="str">
        <f>IF(D33="","",VLOOKUP(B33,Data!$B$5:$J$319,9,FALSE)*D33)</f>
        <v/>
      </c>
    </row>
    <row r="34" spans="1:21" ht="14">
      <c r="A34" s="97"/>
      <c r="B34" s="88"/>
      <c r="C34" s="119" t="str">
        <f>IF(D34="","",VLOOKUP(B34,Data!$B$5:$L$319,2,FALSE))</f>
        <v/>
      </c>
      <c r="D34" s="89"/>
      <c r="E34" s="91"/>
      <c r="F34" s="119" t="str">
        <f>IF(D34="","",VLOOKUP(B34,Data!$B$5:$L$319,11,FALSE))</f>
        <v/>
      </c>
      <c r="G34" s="92" t="str">
        <f t="shared" si="1"/>
        <v>-</v>
      </c>
      <c r="H34" s="90" t="str">
        <f>IF(D34="","",VLOOKUP(B34,Data!$B$5:$D$319,3,FALSE))</f>
        <v/>
      </c>
      <c r="I34" s="90" t="str">
        <f>IF(D34="","",VLOOKUP(B34,Data!$B$5:$M$319,12,FALSE))</f>
        <v/>
      </c>
      <c r="J34" s="119" t="str">
        <f>IF(D34="","",VLOOKUP(B34,Data!$B$5:$E$319,4,FALSE)*D34)</f>
        <v/>
      </c>
      <c r="K34" s="119" t="str">
        <f>IF(D34="","",VLOOKUP(B34,Data!$B$5:$F$319,5,FALSE)*D34)</f>
        <v/>
      </c>
      <c r="L34" s="92" t="e">
        <f>IF(B34=Data!#REF!,Data!#REF!,(IF(B34=Data!#REF!,Data!#REF!,(IF(B34=Data!#REF!,Data!#REF!,(IF(B34=Data!#REF!,Data!#REF!,(IF(B34=Data!B34,Data!G34,(IF(B34=Data!#REF!,Data!#REF!,(IF(B34=Data!#REF!,Data!#REF!,(IF(B34=Data!B47,Data!G47,Data!#REF!)))))))))))))))&amp;IF(B34=Data!B49,Data!G49,(IF(B34=Data!B50,Data!G50,(IF(B34=Data!B5,Data!G5,(IF(B34=Data!B6,Data!G6,(IF(B34=Data!B7,Data!G7,(IF(B34=Data!#REF!,Data!G831,(IF(B34=Data!#REF!,Data!#REF!,(IF(B34=Data!#REF!,Data!#REF!,Data!#REF!)))))))))))))))&amp;IF(B34=Data!#REF!,Data!#REF!,(IF(B34=Data!#REF!,Data!#REF!,(IF(B34=Data!#REF!,Data!#REF!,(IF(B34=Data!#REF!,Data!#REF!,(IF(B34=Data!#REF!,Data!#REF!,Data!#REF!)))))))))</f>
        <v>#REF!</v>
      </c>
      <c r="M34" s="93"/>
      <c r="N34" s="94"/>
      <c r="O34" s="95" t="e">
        <f>IF(B34=Data!#REF!,Data!#REF!,(IF(B34=Data!#REF!,Data!#REF!,(IF(B34=Data!#REF!,Data!#REF!,(IF(B34=Data!#REF!,Data!#REF!,(IF(B34=Data!B34,Data!H34,(IF(B34=Data!#REF!,Data!#REF!,(IF(B34=Data!#REF!,Data!#REF!,(IF(B34=Data!B47,Data!H47,Data!#REF!)))))))))))))))&amp;IF(B34=Data!B49,Data!H49,(IF(B34=Data!B50,Data!H50,(IF(B34=Data!B5,Data!H5,(IF(B34=Data!B6,Data!H6,(IF(B34=Data!B7,Data!H7,(IF(B34=Data!#REF!,Data!H831,(IF(B34=Data!#REF!,Data!#REF!,(IF(B34=Data!#REF!,Data!#REF!,Data!#REF!)))))))))))))))&amp;IF(B34=Data!#REF!,Data!#REF!,(IF(B34=Data!#REF!,Data!#REF!,(IF(B34=Data!#REF!,Data!#REF!,(IF(B34=Data!#REF!,Data!#REF!,(IF(B34=Data!#REF!,Data!#REF!,Data!#REF!)))))))))</f>
        <v>#REF!</v>
      </c>
      <c r="P34" s="94"/>
      <c r="Q34" s="94"/>
      <c r="R34" s="95" t="e">
        <f>IF(B34=Data!#REF!,Data!#REF!,(IF(B34=Data!#REF!,Data!#REF!,(IF(B34=Data!#REF!,Data!#REF!,(IF(B34=Data!#REF!,Data!#REF!,(IF(B34=Data!B34,Data!I34,(IF(B34=Data!#REF!,Data!#REF!,(IF(B34=Data!#REF!,Data!#REF!,(IF(B34=Data!B47,Data!I47,Data!#REF!)))))))))))))))&amp;IF(B34=Data!B49,Data!I49,(IF(B34=Data!B50,Data!I50,(IF(B34=Data!B5,Data!I5,(IF(B34=Data!B6,Data!I6,(IF(B34=Data!B7,Data!I7,(IF(B34=Data!#REF!,Data!I831,(IF(B34=Data!#REF!,Data!#REF!,(IF(B34=Data!#REF!,Data!#REF!,Data!#REF!)))))))))))))))&amp;IF(B34=Data!#REF!,Data!#REF!,(IF(B34=Data!#REF!,Data!#REF!,(IF(B34=Data!#REF!,Data!#REF!,(IF(B34=Data!#REF!,Data!#REF!,(IF(B34=Data!#REF!,Data!#REF!,Data!#REF!)))))))))</f>
        <v>#REF!</v>
      </c>
      <c r="S34" s="96"/>
      <c r="T34" s="95" t="e">
        <f>IF(B34=Data!#REF!,Data!#REF!,(IF(B34=Data!#REF!,Data!#REF!,(IF(B34=Data!#REF!,Data!#REF!,(IF(B34=Data!#REF!,Data!#REF!,(IF(B34=Data!B34,Data!J34,(IF(B34=Data!#REF!,Data!#REF!,(IF(B34=Data!#REF!,Data!#REF!,(IF(B34=Data!B47,Data!J47,Data!#REF!)))))))))))))))&amp;IF(B34=Data!B49,Data!J49,(IF(B34=Data!B50,Data!J50,(IF(B34=Data!B5,Data!J5,(IF(B34=Data!B6,Data!J6,(IF(B34=Data!B7,Data!J7,(IF(B34=Data!#REF!,Data!J831,(IF(B34=Data!#REF!,Data!#REF!,(IF(B34=Data!#REF!,Data!#REF!,Data!#REF!)))))))))))))))&amp;IF(B34=Data!#REF!,Data!#REF!,(IF(B34=Data!#REF!,Data!#REF!,(IF(B34=Data!#REF!,Data!#REF!,(IF(B34=Data!#REF!,Data!#REF!,(IF(B34=Data!#REF!,Data!#REF!,Data!#REF!)))))))))</f>
        <v>#REF!</v>
      </c>
      <c r="U34" s="122" t="str">
        <f>IF(D34="","",VLOOKUP(B34,Data!$B$5:$J$319,9,FALSE)*D34)</f>
        <v/>
      </c>
    </row>
    <row r="35" spans="1:21" ht="14">
      <c r="A35" s="87"/>
      <c r="B35" s="88"/>
      <c r="C35" s="119" t="str">
        <f>IF(D35="","",VLOOKUP(B35,Data!$B$5:$L$319,2,FALSE))</f>
        <v/>
      </c>
      <c r="D35" s="89"/>
      <c r="E35" s="91"/>
      <c r="F35" s="119" t="str">
        <f>IF(D35="","",VLOOKUP(B35,Data!$B$5:$L$319,11,FALSE))</f>
        <v/>
      </c>
      <c r="G35" s="92" t="str">
        <f t="shared" si="1"/>
        <v>-</v>
      </c>
      <c r="H35" s="90" t="str">
        <f>IF(D35="","",VLOOKUP(B35,Data!$B$5:$D$319,3,FALSE))</f>
        <v/>
      </c>
      <c r="I35" s="90" t="str">
        <f>IF(D35="","",VLOOKUP(B35,Data!$B$5:$M$319,12,FALSE))</f>
        <v/>
      </c>
      <c r="J35" s="119" t="str">
        <f>IF(D35="","",VLOOKUP(B35,Data!$B$5:$E$319,4,FALSE)*D35)</f>
        <v/>
      </c>
      <c r="K35" s="119" t="str">
        <f>IF(D35="","",VLOOKUP(B35,Data!$B$5:$F$319,5,FALSE)*D35)</f>
        <v/>
      </c>
      <c r="L35" s="92" t="e">
        <f>IF(B35=Data!#REF!,Data!#REF!,(IF(B35=Data!#REF!,Data!#REF!,(IF(B35=Data!#REF!,Data!#REF!,(IF(B35=Data!B29,Data!G29,(IF(B35=Data!B35,Data!G35,(IF(B35=Data!#REF!,Data!#REF!,(IF(B35=Data!#REF!,Data!#REF!,(IF(B35=Data!B48,Data!G48,Data!#REF!)))))))))))))))&amp;IF(B35=Data!B50,Data!G50,(IF(B35=Data!#REF!,Data!#REF!,(IF(B35=Data!B6,Data!G6,(IF(B35=Data!B7,Data!G7,(IF(B35=Data!#REF!,Data!#REF!,(IF(B35=Data!#REF!,Data!G832,(IF(B35=Data!#REF!,Data!#REF!,(IF(B35=Data!#REF!,Data!#REF!,Data!#REF!)))))))))))))))&amp;IF(B35=Data!#REF!,Data!#REF!,(IF(B35=Data!#REF!,Data!#REF!,(IF(B35=Data!#REF!,Data!#REF!,(IF(B35=Data!#REF!,Data!#REF!,(IF(B35=Data!#REF!,Data!#REF!,Data!#REF!)))))))))</f>
        <v>#REF!</v>
      </c>
      <c r="M35" s="93"/>
      <c r="N35" s="94"/>
      <c r="O35" s="95" t="e">
        <f>IF(B35=Data!#REF!,Data!#REF!,(IF(B35=Data!#REF!,Data!#REF!,(IF(B35=Data!#REF!,Data!#REF!,(IF(B35=Data!B29,Data!H29,(IF(B35=Data!B35,Data!H35,(IF(B35=Data!#REF!,Data!#REF!,(IF(B35=Data!#REF!,Data!#REF!,(IF(B35=Data!B48,Data!H48,Data!#REF!)))))))))))))))&amp;IF(B35=Data!B50,Data!H50,(IF(B35=Data!#REF!,Data!#REF!,(IF(B35=Data!B6,Data!H6,(IF(B35=Data!B7,Data!H7,(IF(B35=Data!#REF!,Data!#REF!,(IF(B35=Data!#REF!,Data!H832,(IF(B35=Data!#REF!,Data!#REF!,(IF(B35=Data!#REF!,Data!#REF!,Data!#REF!)))))))))))))))&amp;IF(B35=Data!#REF!,Data!#REF!,(IF(B35=Data!#REF!,Data!#REF!,(IF(B35=Data!#REF!,Data!#REF!,(IF(B35=Data!#REF!,Data!#REF!,(IF(B35=Data!#REF!,Data!#REF!,Data!#REF!)))))))))</f>
        <v>#REF!</v>
      </c>
      <c r="P35" s="94"/>
      <c r="Q35" s="94"/>
      <c r="R35" s="95" t="e">
        <f>IF(B35=Data!#REF!,Data!#REF!,(IF(B35=Data!#REF!,Data!#REF!,(IF(B35=Data!#REF!,Data!#REF!,(IF(B35=Data!B29,Data!I29,(IF(B35=Data!B35,Data!I35,(IF(B35=Data!#REF!,Data!#REF!,(IF(B35=Data!#REF!,Data!#REF!,(IF(B35=Data!B48,Data!I48,Data!#REF!)))))))))))))))&amp;IF(B35=Data!B50,Data!I50,(IF(B35=Data!#REF!,Data!#REF!,(IF(B35=Data!B6,Data!I6,(IF(B35=Data!B7,Data!I7,(IF(B35=Data!#REF!,Data!#REF!,(IF(B35=Data!#REF!,Data!I832,(IF(B35=Data!#REF!,Data!#REF!,(IF(B35=Data!#REF!,Data!#REF!,Data!#REF!)))))))))))))))&amp;IF(B35=Data!#REF!,Data!#REF!,(IF(B35=Data!#REF!,Data!#REF!,(IF(B35=Data!#REF!,Data!#REF!,(IF(B35=Data!#REF!,Data!#REF!,(IF(B35=Data!#REF!,Data!#REF!,Data!#REF!)))))))))</f>
        <v>#REF!</v>
      </c>
      <c r="S35" s="96"/>
      <c r="T35" s="95" t="e">
        <f>IF(B35=Data!#REF!,Data!#REF!,(IF(B35=Data!#REF!,Data!#REF!,(IF(B35=Data!#REF!,Data!#REF!,(IF(B35=Data!B29,Data!J29,(IF(B35=Data!B35,Data!J35,(IF(B35=Data!#REF!,Data!#REF!,(IF(B35=Data!#REF!,Data!#REF!,(IF(B35=Data!B48,Data!J48,Data!#REF!)))))))))))))))&amp;IF(B35=Data!B50,Data!J50,(IF(B35=Data!#REF!,Data!#REF!,(IF(B35=Data!B6,Data!J6,(IF(B35=Data!B7,Data!J7,(IF(B35=Data!#REF!,Data!#REF!,(IF(B35=Data!#REF!,Data!J832,(IF(B35=Data!#REF!,Data!#REF!,(IF(B35=Data!#REF!,Data!#REF!,Data!#REF!)))))))))))))))&amp;IF(B35=Data!#REF!,Data!#REF!,(IF(B35=Data!#REF!,Data!#REF!,(IF(B35=Data!#REF!,Data!#REF!,(IF(B35=Data!#REF!,Data!#REF!,(IF(B35=Data!#REF!,Data!#REF!,Data!#REF!)))))))))</f>
        <v>#REF!</v>
      </c>
      <c r="U35" s="122" t="str">
        <f>IF(D35="","",VLOOKUP(B35,Data!$B$5:$J$319,9,FALSE)*D35)</f>
        <v/>
      </c>
    </row>
    <row r="36" spans="1:21" ht="14">
      <c r="A36" s="87"/>
      <c r="B36" s="88"/>
      <c r="C36" s="119" t="str">
        <f>IF(D36="","",VLOOKUP(B36,Data!$B$5:$L$319,2,FALSE))</f>
        <v/>
      </c>
      <c r="D36" s="89"/>
      <c r="E36" s="89"/>
      <c r="F36" s="119" t="str">
        <f>IF(D36="","",VLOOKUP(B36,Data!$B$5:$L$319,11,FALSE))</f>
        <v/>
      </c>
      <c r="G36" s="92" t="str">
        <f t="shared" si="0"/>
        <v>-</v>
      </c>
      <c r="H36" s="90" t="str">
        <f>IF(D36="","",VLOOKUP(B36,Data!$B$5:$D$319,3,FALSE))</f>
        <v/>
      </c>
      <c r="I36" s="90" t="str">
        <f>IF(D36="","",VLOOKUP(B36,Data!$B$5:$M$319,12,FALSE))</f>
        <v/>
      </c>
      <c r="J36" s="119" t="str">
        <f>IF(D36="","",VLOOKUP(B36,Data!$B$5:$E$319,4,FALSE)*D36)</f>
        <v/>
      </c>
      <c r="K36" s="119" t="str">
        <f>IF(D36="","",VLOOKUP(B36,Data!$B$5:$F$319,5,FALSE)*D36)</f>
        <v/>
      </c>
      <c r="L36" s="92" t="e">
        <f>IF(B36=Data!#REF!,Data!#REF!,(IF(B36=Data!B27,Data!G27,(IF(B36=Data!#REF!,Data!#REF!,(IF(B36=Data!#REF!,Data!#REF!,(IF(B36=Data!#REF!,Data!#REF!,(IF(B36=Data!#REF!,Data!#REF!,(IF(B36=Data!#REF!,Data!#REF!,(IF(B36=Data!#REF!,Data!#REF!,Data!#REF!)))))))))))))))&amp;IF(B36=Data!#REF!,Data!#REF!,(IF(B36=Data!#REF!,Data!#REF!,(IF(B36=Data!#REF!,Data!#REF!,(IF(B36=Data!#REF!,Data!#REF!,(IF(B36=Data!B5,Data!G5,(IF(B36=Data!B7,Data!G827,(IF(B36=Data!#REF!,Data!#REF!,(IF(B36=Data!#REF!,Data!#REF!,Data!#REF!)))))))))))))))&amp;IF(B36=Data!#REF!,Data!#REF!,(IF(B36=Data!#REF!,Data!#REF!,(IF(B36=Data!#REF!,Data!#REF!,(IF(B36=Data!#REF!,Data!#REF!,(IF(B36=Data!#REF!,Data!#REF!,Data!#REF!)))))))))</f>
        <v>#REF!</v>
      </c>
      <c r="M36" s="93"/>
      <c r="N36" s="94"/>
      <c r="O36" s="95" t="e">
        <f>IF(B36=Data!#REF!,Data!#REF!,(IF(B36=Data!B27,Data!H27,(IF(B36=Data!#REF!,Data!#REF!,(IF(B36=Data!#REF!,Data!#REF!,(IF(B36=Data!#REF!,Data!#REF!,(IF(B36=Data!#REF!,Data!#REF!,(IF(B36=Data!#REF!,Data!#REF!,(IF(B36=Data!#REF!,Data!#REF!,Data!#REF!)))))))))))))))&amp;IF(B36=Data!#REF!,Data!#REF!,(IF(B36=Data!#REF!,Data!#REF!,(IF(B36=Data!#REF!,Data!#REF!,(IF(B36=Data!#REF!,Data!#REF!,(IF(B36=Data!B5,Data!H5,(IF(B36=Data!B7,Data!H827,(IF(B36=Data!#REF!,Data!#REF!,(IF(B36=Data!#REF!,Data!#REF!,Data!#REF!)))))))))))))))&amp;IF(B36=Data!#REF!,Data!#REF!,(IF(B36=Data!#REF!,Data!#REF!,(IF(B36=Data!#REF!,Data!#REF!,(IF(B36=Data!#REF!,Data!#REF!,(IF(B36=Data!#REF!,Data!#REF!,Data!#REF!)))))))))</f>
        <v>#REF!</v>
      </c>
      <c r="P36" s="94"/>
      <c r="Q36" s="94"/>
      <c r="R36" s="95" t="e">
        <f>IF(B36=Data!#REF!,Data!#REF!,(IF(B36=Data!B27,Data!I27,(IF(B36=Data!#REF!,Data!#REF!,(IF(B36=Data!#REF!,Data!#REF!,(IF(B36=Data!#REF!,Data!#REF!,(IF(B36=Data!#REF!,Data!#REF!,(IF(B36=Data!#REF!,Data!#REF!,(IF(B36=Data!#REF!,Data!#REF!,Data!#REF!)))))))))))))))&amp;IF(B36=Data!#REF!,Data!#REF!,(IF(B36=Data!#REF!,Data!#REF!,(IF(B36=Data!#REF!,Data!#REF!,(IF(B36=Data!#REF!,Data!#REF!,(IF(B36=Data!B5,Data!I5,(IF(B36=Data!B7,Data!I827,(IF(B36=Data!#REF!,Data!#REF!,(IF(B36=Data!#REF!,Data!#REF!,Data!#REF!)))))))))))))))&amp;IF(B36=Data!#REF!,Data!#REF!,(IF(B36=Data!#REF!,Data!#REF!,(IF(B36=Data!#REF!,Data!#REF!,(IF(B36=Data!#REF!,Data!#REF!,(IF(B36=Data!#REF!,Data!#REF!,Data!#REF!)))))))))</f>
        <v>#REF!</v>
      </c>
      <c r="S36" s="96"/>
      <c r="T36" s="95" t="e">
        <f>IF(B36=Data!#REF!,Data!#REF!,(IF(B36=Data!B27,Data!J27,(IF(B36=Data!#REF!,Data!#REF!,(IF(B36=Data!#REF!,Data!#REF!,(IF(B36=Data!#REF!,Data!#REF!,(IF(B36=Data!#REF!,Data!#REF!,(IF(B36=Data!#REF!,Data!#REF!,(IF(B36=Data!#REF!,Data!#REF!,Data!#REF!)))))))))))))))&amp;IF(B36=Data!#REF!,Data!#REF!,(IF(B36=Data!#REF!,Data!#REF!,(IF(B36=Data!#REF!,Data!#REF!,(IF(B36=Data!#REF!,Data!#REF!,(IF(B36=Data!B5,Data!J5,(IF(B36=Data!B7,Data!J827,(IF(B36=Data!#REF!,Data!#REF!,(IF(B36=Data!#REF!,Data!#REF!,Data!#REF!)))))))))))))))&amp;IF(B36=Data!#REF!,Data!#REF!,(IF(B36=Data!#REF!,Data!#REF!,(IF(B36=Data!#REF!,Data!#REF!,(IF(B36=Data!#REF!,Data!#REF!,(IF(B36=Data!#REF!,Data!#REF!,Data!#REF!)))))))))</f>
        <v>#REF!</v>
      </c>
      <c r="U36" s="122" t="str">
        <f>IF(D36="","",VLOOKUP(B36,Data!$B$5:$J$319,9,FALSE)*D36)</f>
        <v/>
      </c>
    </row>
    <row r="37" spans="1:21" ht="14">
      <c r="A37" s="87"/>
      <c r="B37" s="88"/>
      <c r="C37" s="119" t="str">
        <f>IF(D37="","",VLOOKUP(B37,Data!$B$5:$L$319,2,FALSE))</f>
        <v/>
      </c>
      <c r="D37" s="89"/>
      <c r="E37" s="89"/>
      <c r="F37" s="119" t="str">
        <f>IF(D37="","",VLOOKUP(B37,Data!$B$5:$L$319,11,FALSE))</f>
        <v/>
      </c>
      <c r="G37" s="92" t="str">
        <f t="shared" si="0"/>
        <v>-</v>
      </c>
      <c r="H37" s="90" t="str">
        <f>IF(D37="","",VLOOKUP(B37,Data!$B$5:$D$319,3,FALSE))</f>
        <v/>
      </c>
      <c r="I37" s="90" t="str">
        <f>IF(D37="","",VLOOKUP(B37,Data!$B$5:$M$319,12,FALSE))</f>
        <v/>
      </c>
      <c r="J37" s="119" t="str">
        <f>IF(D37="","",VLOOKUP(B37,Data!$B$5:$E$319,4,FALSE)*D37)</f>
        <v/>
      </c>
      <c r="K37" s="119" t="str">
        <f>IF(D37="","",VLOOKUP(B37,Data!$B$5:$F$319,5,FALSE)*D37)</f>
        <v/>
      </c>
      <c r="L37" s="92" t="e">
        <f>IF(B37=Data!#REF!,Data!#REF!,(IF(B37=Data!B28,Data!G28,(IF(B37=Data!#REF!,Data!#REF!,(IF(B37=Data!#REF!,Data!#REF!,(IF(B37=Data!B29,Data!G29,(IF(B37=Data!#REF!,Data!#REF!,(IF(B37=Data!#REF!,Data!#REF!,(IF(B37=Data!#REF!,Data!#REF!,Data!#REF!)))))))))))))))&amp;IF(B37=Data!#REF!,Data!#REF!,(IF(B37=Data!B47,Data!G47,(IF(B37=Data!#REF!,Data!#REF!,(IF(B37=Data!B5,Data!G5,(IF(B37=Data!B6,Data!G6,(IF(B37=Data!#REF!,Data!G828,(IF(B37=Data!#REF!,Data!#REF!,(IF(B37=Data!#REF!,Data!#REF!,Data!#REF!)))))))))))))))&amp;IF(B37=Data!#REF!,Data!#REF!,(IF(B37=Data!#REF!,Data!#REF!,(IF(B37=Data!#REF!,Data!#REF!,(IF(B37=Data!#REF!,Data!#REF!,(IF(B37=Data!#REF!,Data!#REF!,Data!#REF!)))))))))</f>
        <v>#REF!</v>
      </c>
      <c r="M37" s="93"/>
      <c r="N37" s="94"/>
      <c r="O37" s="95" t="e">
        <f>IF(B37=Data!#REF!,Data!#REF!,(IF(B37=Data!B28,Data!H28,(IF(B37=Data!#REF!,Data!#REF!,(IF(B37=Data!#REF!,Data!#REF!,(IF(B37=Data!B29,Data!H29,(IF(B37=Data!#REF!,Data!#REF!,(IF(B37=Data!#REF!,Data!#REF!,(IF(B37=Data!#REF!,Data!#REF!,Data!#REF!)))))))))))))))&amp;IF(B37=Data!#REF!,Data!#REF!,(IF(B37=Data!B47,Data!H47,(IF(B37=Data!#REF!,Data!#REF!,(IF(B37=Data!B5,Data!H5,(IF(B37=Data!B6,Data!H6,(IF(B37=Data!#REF!,Data!H828,(IF(B37=Data!#REF!,Data!#REF!,(IF(B37=Data!#REF!,Data!#REF!,Data!#REF!)))))))))))))))&amp;IF(B37=Data!#REF!,Data!#REF!,(IF(B37=Data!#REF!,Data!#REF!,(IF(B37=Data!#REF!,Data!#REF!,(IF(B37=Data!#REF!,Data!#REF!,(IF(B37=Data!#REF!,Data!#REF!,Data!#REF!)))))))))</f>
        <v>#REF!</v>
      </c>
      <c r="P37" s="94"/>
      <c r="Q37" s="94"/>
      <c r="R37" s="95" t="e">
        <f>IF(B37=Data!#REF!,Data!#REF!,(IF(B37=Data!B28,Data!I28,(IF(B37=Data!#REF!,Data!#REF!,(IF(B37=Data!#REF!,Data!#REF!,(IF(B37=Data!B29,Data!I29,(IF(B37=Data!#REF!,Data!#REF!,(IF(B37=Data!#REF!,Data!#REF!,(IF(B37=Data!#REF!,Data!#REF!,Data!#REF!)))))))))))))))&amp;IF(B37=Data!#REF!,Data!#REF!,(IF(B37=Data!B47,Data!I47,(IF(B37=Data!#REF!,Data!#REF!,(IF(B37=Data!B5,Data!I5,(IF(B37=Data!B6,Data!I6,(IF(B37=Data!#REF!,Data!I828,(IF(B37=Data!#REF!,Data!#REF!,(IF(B37=Data!#REF!,Data!#REF!,Data!#REF!)))))))))))))))&amp;IF(B37=Data!#REF!,Data!#REF!,(IF(B37=Data!#REF!,Data!#REF!,(IF(B37=Data!#REF!,Data!#REF!,(IF(B37=Data!#REF!,Data!#REF!,(IF(B37=Data!#REF!,Data!#REF!,Data!#REF!)))))))))</f>
        <v>#REF!</v>
      </c>
      <c r="S37" s="96"/>
      <c r="T37" s="95" t="e">
        <f>IF(B37=Data!#REF!,Data!#REF!,(IF(B37=Data!B28,Data!J28,(IF(B37=Data!#REF!,Data!#REF!,(IF(B37=Data!#REF!,Data!#REF!,(IF(B37=Data!B29,Data!J29,(IF(B37=Data!#REF!,Data!#REF!,(IF(B37=Data!#REF!,Data!#REF!,(IF(B37=Data!#REF!,Data!#REF!,Data!#REF!)))))))))))))))&amp;IF(B37=Data!#REF!,Data!#REF!,(IF(B37=Data!B47,Data!J47,(IF(B37=Data!#REF!,Data!#REF!,(IF(B37=Data!B5,Data!J5,(IF(B37=Data!B6,Data!J6,(IF(B37=Data!#REF!,Data!J828,(IF(B37=Data!#REF!,Data!#REF!,(IF(B37=Data!#REF!,Data!#REF!,Data!#REF!)))))))))))))))&amp;IF(B37=Data!#REF!,Data!#REF!,(IF(B37=Data!#REF!,Data!#REF!,(IF(B37=Data!#REF!,Data!#REF!,(IF(B37=Data!#REF!,Data!#REF!,(IF(B37=Data!#REF!,Data!#REF!,Data!#REF!)))))))))</f>
        <v>#REF!</v>
      </c>
      <c r="U37" s="122" t="str">
        <f>IF(D37="","",VLOOKUP(B37,Data!$B$5:$J$319,9,FALSE)*D37)</f>
        <v/>
      </c>
    </row>
    <row r="38" spans="1:21" ht="14">
      <c r="A38" s="87"/>
      <c r="B38" s="88"/>
      <c r="C38" s="119" t="str">
        <f>IF(D38="","",VLOOKUP(B38,Data!$B$5:$L$319,2,FALSE))</f>
        <v/>
      </c>
      <c r="D38" s="89"/>
      <c r="E38" s="89"/>
      <c r="F38" s="119" t="str">
        <f>IF(D38="","",VLOOKUP(B38,Data!$B$5:$L$319,11,FALSE))</f>
        <v/>
      </c>
      <c r="G38" s="92" t="str">
        <f t="shared" si="0"/>
        <v>-</v>
      </c>
      <c r="H38" s="90" t="str">
        <f>IF(D38="","",VLOOKUP(B38,Data!$B$5:$D$319,3,FALSE))</f>
        <v/>
      </c>
      <c r="I38" s="90" t="str">
        <f>IF(D38="","",VLOOKUP(B38,Data!$B$5:$M$319,12,FALSE))</f>
        <v/>
      </c>
      <c r="J38" s="119" t="str">
        <f>IF(D38="","",VLOOKUP(B38,Data!$B$5:$E$319,4,FALSE)*D38)</f>
        <v/>
      </c>
      <c r="K38" s="119" t="str">
        <f>IF(D38="","",VLOOKUP(B38,Data!$B$5:$F$319,5,FALSE)*D38)</f>
        <v/>
      </c>
      <c r="L38" s="92" t="e">
        <f>IF(B38=Data!B27,Data!G27,(IF(B38=Data!#REF!,Data!#REF!,(IF(B38=Data!#REF!,Data!#REF!,(IF(B38=Data!#REF!,Data!#REF!,(IF(B38=Data!B31,Data!G31,(IF(B38=Data!#REF!,Data!#REF!,(IF(B38=Data!#REF!,Data!#REF!,(IF(B38=Data!#REF!,Data!#REF!,Data!#REF!)))))))))))))))&amp;IF(B38=Data!B47,Data!G47,(IF(B38=Data!B48,Data!G48,(IF(B38=Data!B5,Data!G5,(IF(B38=Data!B6,Data!G6,(IF(B38=Data!B7,Data!G7,(IF(B38=Data!#REF!,Data!G829,(IF(B38=Data!#REF!,Data!#REF!,(IF(B38=Data!#REF!,Data!#REF!,Data!#REF!)))))))))))))))&amp;IF(B38=Data!#REF!,Data!#REF!,(IF(B38=Data!#REF!,Data!#REF!,(IF(B38=Data!#REF!,Data!#REF!,(IF(B38=Data!#REF!,Data!#REF!,(IF(B38=Data!#REF!,Data!#REF!,Data!#REF!)))))))))</f>
        <v>#REF!</v>
      </c>
      <c r="M38" s="93"/>
      <c r="N38" s="94"/>
      <c r="O38" s="95" t="e">
        <f>IF(B38=Data!B27,Data!H27,(IF(B38=Data!#REF!,Data!#REF!,(IF(B38=Data!#REF!,Data!#REF!,(IF(B38=Data!#REF!,Data!#REF!,(IF(B38=Data!B31,Data!H31,(IF(B38=Data!#REF!,Data!#REF!,(IF(B38=Data!#REF!,Data!#REF!,(IF(B38=Data!#REF!,Data!#REF!,Data!#REF!)))))))))))))))&amp;IF(B38=Data!B47,Data!H47,(IF(B38=Data!B48,Data!H48,(IF(B38=Data!B5,Data!H5,(IF(B38=Data!B6,Data!H6,(IF(B38=Data!B7,Data!H7,(IF(B38=Data!#REF!,Data!H829,(IF(B38=Data!#REF!,Data!#REF!,(IF(B38=Data!#REF!,Data!#REF!,Data!#REF!)))))))))))))))&amp;IF(B38=Data!#REF!,Data!#REF!,(IF(B38=Data!#REF!,Data!#REF!,(IF(B38=Data!#REF!,Data!#REF!,(IF(B38=Data!#REF!,Data!#REF!,(IF(B38=Data!#REF!,Data!#REF!,Data!#REF!)))))))))</f>
        <v>#REF!</v>
      </c>
      <c r="P38" s="94"/>
      <c r="Q38" s="94"/>
      <c r="R38" s="95" t="e">
        <f>IF(B38=Data!B27,Data!I27,(IF(B38=Data!#REF!,Data!#REF!,(IF(B38=Data!#REF!,Data!#REF!,(IF(B38=Data!#REF!,Data!#REF!,(IF(B38=Data!B31,Data!I31,(IF(B38=Data!#REF!,Data!#REF!,(IF(B38=Data!#REF!,Data!#REF!,(IF(B38=Data!#REF!,Data!#REF!,Data!#REF!)))))))))))))))&amp;IF(B38=Data!B47,Data!I47,(IF(B38=Data!B48,Data!I48,(IF(B38=Data!B5,Data!I5,(IF(B38=Data!B6,Data!I6,(IF(B38=Data!B7,Data!I7,(IF(B38=Data!#REF!,Data!I829,(IF(B38=Data!#REF!,Data!#REF!,(IF(B38=Data!#REF!,Data!#REF!,Data!#REF!)))))))))))))))&amp;IF(B38=Data!#REF!,Data!#REF!,(IF(B38=Data!#REF!,Data!#REF!,(IF(B38=Data!#REF!,Data!#REF!,(IF(B38=Data!#REF!,Data!#REF!,(IF(B38=Data!#REF!,Data!#REF!,Data!#REF!)))))))))</f>
        <v>#REF!</v>
      </c>
      <c r="S38" s="96"/>
      <c r="T38" s="95" t="e">
        <f>IF(B38=Data!B27,Data!J27,(IF(B38=Data!#REF!,Data!#REF!,(IF(B38=Data!#REF!,Data!#REF!,(IF(B38=Data!#REF!,Data!#REF!,(IF(B38=Data!B31,Data!J31,(IF(B38=Data!#REF!,Data!#REF!,(IF(B38=Data!#REF!,Data!#REF!,(IF(B38=Data!#REF!,Data!#REF!,Data!#REF!)))))))))))))))&amp;IF(B38=Data!B47,Data!J47,(IF(B38=Data!B48,Data!J48,(IF(B38=Data!B5,Data!J5,(IF(B38=Data!B6,Data!J6,(IF(B38=Data!B7,Data!J7,(IF(B38=Data!#REF!,Data!J829,(IF(B38=Data!#REF!,Data!#REF!,(IF(B38=Data!#REF!,Data!#REF!,Data!#REF!)))))))))))))))&amp;IF(B38=Data!#REF!,Data!#REF!,(IF(B38=Data!#REF!,Data!#REF!,(IF(B38=Data!#REF!,Data!#REF!,(IF(B38=Data!#REF!,Data!#REF!,(IF(B38=Data!#REF!,Data!#REF!,Data!#REF!)))))))))</f>
        <v>#REF!</v>
      </c>
      <c r="U38" s="122" t="str">
        <f>IF(D38="","",VLOOKUP(B38,Data!$B$5:$J$319,9,FALSE)*D38)</f>
        <v/>
      </c>
    </row>
    <row r="39" spans="1:21" ht="14">
      <c r="A39" s="87"/>
      <c r="B39" s="98"/>
      <c r="C39" s="119" t="str">
        <f>IF(D39="","",VLOOKUP(B39,Data!$B$5:$L$319,2,FALSE))</f>
        <v/>
      </c>
      <c r="D39" s="89"/>
      <c r="E39" s="89"/>
      <c r="F39" s="119" t="str">
        <f>IF(D39="","",VLOOKUP(B39,Data!$B$5:$L$319,11,FALSE))</f>
        <v/>
      </c>
      <c r="G39" s="92" t="str">
        <f t="shared" si="0"/>
        <v>-</v>
      </c>
      <c r="H39" s="90" t="str">
        <f>IF(D39="","",VLOOKUP(B39,Data!$B$5:$D$319,3,FALSE))</f>
        <v/>
      </c>
      <c r="I39" s="90" t="str">
        <f>IF(D39="","",VLOOKUP(B39,Data!$B$5:$M$319,12,FALSE))</f>
        <v/>
      </c>
      <c r="J39" s="119" t="str">
        <f>IF(D39="","",VLOOKUP(B39,Data!$B$5:$E$319,4,FALSE)*D39)</f>
        <v/>
      </c>
      <c r="K39" s="119" t="str">
        <f>IF(D39="","",VLOOKUP(B39,Data!$B$5:$F$319,5,FALSE)*D39)</f>
        <v/>
      </c>
      <c r="L39" s="92" t="e">
        <f>IF(B39=Data!B28,Data!G28,(IF(B39=Data!#REF!,Data!#REF!,(IF(B39=Data!#REF!,Data!#REF!,(IF(B39=Data!#REF!,Data!#REF!,(IF(B39=Data!B32,Data!G32,(IF(B39=Data!#REF!,Data!#REF!,(IF(B39=Data!#REF!,Data!#REF!,(IF(B39=Data!#REF!,Data!#REF!,Data!#REF!)))))))))))))))&amp;IF(B39=Data!B48,Data!G48,(IF(B39=Data!B49,Data!G49,(IF(B39=Data!B6,Data!G6,(IF(B39=Data!B7,Data!G7,(IF(B39=Data!#REF!,Data!#REF!,(IF(B39=Data!#REF!,Data!G830,(IF(B39=Data!#REF!,Data!#REF!,(IF(B39=Data!#REF!,Data!#REF!,Data!#REF!)))))))))))))))&amp;IF(B39=Data!#REF!,Data!#REF!,(IF(B39=Data!#REF!,Data!#REF!,(IF(B39=Data!#REF!,Data!#REF!,(IF(B39=Data!#REF!,Data!#REF!,(IF(B39=Data!#REF!,Data!#REF!,Data!#REF!)))))))))</f>
        <v>#REF!</v>
      </c>
      <c r="M39" s="93"/>
      <c r="N39" s="94"/>
      <c r="O39" s="95" t="e">
        <f>IF(B39=Data!B28,Data!H28,(IF(B39=Data!#REF!,Data!#REF!,(IF(B39=Data!#REF!,Data!#REF!,(IF(B39=Data!#REF!,Data!#REF!,(IF(B39=Data!B32,Data!H32,(IF(B39=Data!#REF!,Data!#REF!,(IF(B39=Data!#REF!,Data!#REF!,(IF(B39=Data!#REF!,Data!#REF!,Data!#REF!)))))))))))))))&amp;IF(B39=Data!B48,Data!H48,(IF(B39=Data!B49,Data!H49,(IF(B39=Data!B6,Data!H6,(IF(B39=Data!B7,Data!H7,(IF(B39=Data!#REF!,Data!#REF!,(IF(B39=Data!#REF!,Data!H830,(IF(B39=Data!#REF!,Data!#REF!,(IF(B39=Data!#REF!,Data!#REF!,Data!#REF!)))))))))))))))&amp;IF(B39=Data!#REF!,Data!#REF!,(IF(B39=Data!#REF!,Data!#REF!,(IF(B39=Data!#REF!,Data!#REF!,(IF(B39=Data!#REF!,Data!#REF!,(IF(B39=Data!#REF!,Data!#REF!,Data!#REF!)))))))))</f>
        <v>#REF!</v>
      </c>
      <c r="P39" s="94"/>
      <c r="Q39" s="94"/>
      <c r="R39" s="95" t="e">
        <f>IF(B39=Data!B28,Data!I28,(IF(B39=Data!#REF!,Data!#REF!,(IF(B39=Data!#REF!,Data!#REF!,(IF(B39=Data!#REF!,Data!#REF!,(IF(B39=Data!B32,Data!I32,(IF(B39=Data!#REF!,Data!#REF!,(IF(B39=Data!#REF!,Data!#REF!,(IF(B39=Data!#REF!,Data!#REF!,Data!#REF!)))))))))))))))&amp;IF(B39=Data!B48,Data!I48,(IF(B39=Data!B49,Data!I49,(IF(B39=Data!B6,Data!I6,(IF(B39=Data!B7,Data!I7,(IF(B39=Data!#REF!,Data!#REF!,(IF(B39=Data!#REF!,Data!I830,(IF(B39=Data!#REF!,Data!#REF!,(IF(B39=Data!#REF!,Data!#REF!,Data!#REF!)))))))))))))))&amp;IF(B39=Data!#REF!,Data!#REF!,(IF(B39=Data!#REF!,Data!#REF!,(IF(B39=Data!#REF!,Data!#REF!,(IF(B39=Data!#REF!,Data!#REF!,(IF(B39=Data!#REF!,Data!#REF!,Data!#REF!)))))))))</f>
        <v>#REF!</v>
      </c>
      <c r="S39" s="96"/>
      <c r="T39" s="95" t="e">
        <f>IF(B39=Data!B28,Data!J28,(IF(B39=Data!#REF!,Data!#REF!,(IF(B39=Data!#REF!,Data!#REF!,(IF(B39=Data!#REF!,Data!#REF!,(IF(B39=Data!B32,Data!J32,(IF(B39=Data!#REF!,Data!#REF!,(IF(B39=Data!#REF!,Data!#REF!,(IF(B39=Data!#REF!,Data!#REF!,Data!#REF!)))))))))))))))&amp;IF(B39=Data!B48,Data!J48,(IF(B39=Data!B49,Data!J49,(IF(B39=Data!B6,Data!J6,(IF(B39=Data!B7,Data!J7,(IF(B39=Data!#REF!,Data!#REF!,(IF(B39=Data!#REF!,Data!J830,(IF(B39=Data!#REF!,Data!#REF!,(IF(B39=Data!#REF!,Data!#REF!,Data!#REF!)))))))))))))))&amp;IF(B39=Data!#REF!,Data!#REF!,(IF(B39=Data!#REF!,Data!#REF!,(IF(B39=Data!#REF!,Data!#REF!,(IF(B39=Data!#REF!,Data!#REF!,(IF(B39=Data!#REF!,Data!#REF!,Data!#REF!)))))))))</f>
        <v>#REF!</v>
      </c>
      <c r="U39" s="122" t="str">
        <f>IF(D39="","",VLOOKUP(B39,Data!$B$5:$J$319,9,FALSE)*D39)</f>
        <v/>
      </c>
    </row>
    <row r="40" spans="1:21" ht="14">
      <c r="A40" s="87"/>
      <c r="B40" s="98"/>
      <c r="C40" s="119" t="str">
        <f>IF(D40="","",VLOOKUP(B40,Data!$B$5:$L$319,2,FALSE))</f>
        <v/>
      </c>
      <c r="D40" s="89"/>
      <c r="E40" s="89"/>
      <c r="F40" s="119" t="str">
        <f>IF(D40="","",VLOOKUP(B40,Data!$B$5:$L$319,11,FALSE))</f>
        <v/>
      </c>
      <c r="G40" s="92" t="str">
        <f t="shared" si="0"/>
        <v>-</v>
      </c>
      <c r="H40" s="90" t="str">
        <f>IF(D40="","",VLOOKUP(B40,Data!$B$5:$D$319,3,FALSE))</f>
        <v/>
      </c>
      <c r="I40" s="90" t="str">
        <f>IF(D40="","",VLOOKUP(B40,Data!$B$5:$M$319,12,FALSE))</f>
        <v/>
      </c>
      <c r="J40" s="119" t="str">
        <f>IF(D40="","",VLOOKUP(B40,Data!$B$5:$E$319,4,FALSE)*D40)</f>
        <v/>
      </c>
      <c r="K40" s="119" t="str">
        <f>IF(D40="","",VLOOKUP(B40,Data!$B$5:$F$319,5,FALSE)*D40)</f>
        <v/>
      </c>
      <c r="L40" s="92" t="e">
        <f>IF(B40=Data!#REF!,Data!#REF!,(IF(B40=Data!#REF!,Data!#REF!,(IF(B40=Data!#REF!,Data!#REF!,(IF(B40=Data!#REF!,Data!#REF!,(IF(B40=Data!B34,Data!G34,(IF(B40=Data!#REF!,Data!#REF!,(IF(B40=Data!#REF!,Data!#REF!,(IF(B40=Data!B47,Data!G47,Data!#REF!)))))))))))))))&amp;IF(B40=Data!B49,Data!G49,(IF(B40=Data!B50,Data!G50,(IF(B40=Data!B7,Data!G7,(IF(B40=Data!#REF!,Data!#REF!,(IF(B40=Data!#REF!,Data!#REF!,(IF(B40=Data!#REF!,Data!G831,(IF(B40=Data!#REF!,Data!#REF!,(IF(B40=Data!#REF!,Data!#REF!,Data!#REF!)))))))))))))))&amp;IF(B40=Data!#REF!,Data!#REF!,(IF(B40=Data!#REF!,Data!#REF!,(IF(B40=Data!#REF!,Data!#REF!,(IF(B40=Data!#REF!,Data!#REF!,(IF(B40=Data!#REF!,Data!#REF!,Data!#REF!)))))))))</f>
        <v>#REF!</v>
      </c>
      <c r="M40" s="93"/>
      <c r="N40" s="94"/>
      <c r="O40" s="95" t="e">
        <f>IF(B40=Data!#REF!,Data!#REF!,(IF(B40=Data!#REF!,Data!#REF!,(IF(B40=Data!#REF!,Data!#REF!,(IF(B40=Data!#REF!,Data!#REF!,(IF(B40=Data!B34,Data!H34,(IF(B40=Data!#REF!,Data!#REF!,(IF(B40=Data!#REF!,Data!#REF!,(IF(B40=Data!B47,Data!H47,Data!#REF!)))))))))))))))&amp;IF(B40=Data!B49,Data!H49,(IF(B40=Data!B50,Data!H50,(IF(B40=Data!B7,Data!H7,(IF(B40=Data!#REF!,Data!#REF!,(IF(B40=Data!#REF!,Data!#REF!,(IF(B40=Data!#REF!,Data!H831,(IF(B40=Data!#REF!,Data!#REF!,(IF(B40=Data!#REF!,Data!#REF!,Data!#REF!)))))))))))))))&amp;IF(B40=Data!#REF!,Data!#REF!,(IF(B40=Data!#REF!,Data!#REF!,(IF(B40=Data!#REF!,Data!#REF!,(IF(B40=Data!#REF!,Data!#REF!,(IF(B40=Data!#REF!,Data!#REF!,Data!#REF!)))))))))</f>
        <v>#REF!</v>
      </c>
      <c r="P40" s="94"/>
      <c r="Q40" s="94"/>
      <c r="R40" s="95" t="e">
        <f>IF(B40=Data!#REF!,Data!#REF!,(IF(B40=Data!#REF!,Data!#REF!,(IF(B40=Data!#REF!,Data!#REF!,(IF(B40=Data!#REF!,Data!#REF!,(IF(B40=Data!B34,Data!I34,(IF(B40=Data!#REF!,Data!#REF!,(IF(B40=Data!#REF!,Data!#REF!,(IF(B40=Data!B47,Data!I47,Data!#REF!)))))))))))))))&amp;IF(B40=Data!B49,Data!I49,(IF(B40=Data!B50,Data!I50,(IF(B40=Data!B7,Data!I7,(IF(B40=Data!#REF!,Data!#REF!,(IF(B40=Data!#REF!,Data!#REF!,(IF(B40=Data!#REF!,Data!I831,(IF(B40=Data!#REF!,Data!#REF!,(IF(B40=Data!#REF!,Data!#REF!,Data!#REF!)))))))))))))))&amp;IF(B40=Data!#REF!,Data!#REF!,(IF(B40=Data!#REF!,Data!#REF!,(IF(B40=Data!#REF!,Data!#REF!,(IF(B40=Data!#REF!,Data!#REF!,(IF(B40=Data!#REF!,Data!#REF!,Data!#REF!)))))))))</f>
        <v>#REF!</v>
      </c>
      <c r="S40" s="96"/>
      <c r="T40" s="95" t="e">
        <f>IF(B40=Data!#REF!,Data!#REF!,(IF(B40=Data!#REF!,Data!#REF!,(IF(B40=Data!#REF!,Data!#REF!,(IF(B40=Data!#REF!,Data!#REF!,(IF(B40=Data!B34,Data!J34,(IF(B40=Data!#REF!,Data!#REF!,(IF(B40=Data!#REF!,Data!#REF!,(IF(B40=Data!B47,Data!J47,Data!#REF!)))))))))))))))&amp;IF(B40=Data!B49,Data!J49,(IF(B40=Data!B50,Data!J50,(IF(B40=Data!B7,Data!J7,(IF(B40=Data!#REF!,Data!#REF!,(IF(B40=Data!#REF!,Data!#REF!,(IF(B40=Data!#REF!,Data!J831,(IF(B40=Data!#REF!,Data!#REF!,(IF(B40=Data!#REF!,Data!#REF!,Data!#REF!)))))))))))))))&amp;IF(B40=Data!#REF!,Data!#REF!,(IF(B40=Data!#REF!,Data!#REF!,(IF(B40=Data!#REF!,Data!#REF!,(IF(B40=Data!#REF!,Data!#REF!,(IF(B40=Data!#REF!,Data!#REF!,Data!#REF!)))))))))</f>
        <v>#REF!</v>
      </c>
      <c r="U40" s="122" t="str">
        <f>IF(D40="","",VLOOKUP(B40,Data!$B$5:$J$319,9,FALSE)*D40)</f>
        <v/>
      </c>
    </row>
    <row r="41" spans="1:21" ht="14">
      <c r="A41" s="87"/>
      <c r="B41" s="98"/>
      <c r="C41" s="119" t="str">
        <f>IF(D41="","",VLOOKUP(B41,Data!$B$5:$L$319,2,FALSE))</f>
        <v/>
      </c>
      <c r="D41" s="89"/>
      <c r="E41" s="89"/>
      <c r="F41" s="119" t="str">
        <f>IF(D41="","",VLOOKUP(B41,Data!$B$5:$L$319,11,FALSE))</f>
        <v/>
      </c>
      <c r="G41" s="92" t="str">
        <f t="shared" si="0"/>
        <v>-</v>
      </c>
      <c r="H41" s="90" t="str">
        <f>IF(D41="","",VLOOKUP(B41,Data!$B$5:$D$319,3,FALSE))</f>
        <v/>
      </c>
      <c r="I41" s="90" t="str">
        <f>IF(D41="","",VLOOKUP(B41,Data!$B$5:$M$319,12,FALSE))</f>
        <v/>
      </c>
      <c r="J41" s="119" t="str">
        <f>IF(D41="","",VLOOKUP(B41,Data!$B$5:$E$319,4,FALSE)*D41)</f>
        <v/>
      </c>
      <c r="K41" s="119" t="str">
        <f>IF(D41="","",VLOOKUP(B41,Data!$B$5:$F$319,5,FALSE)*D41)</f>
        <v/>
      </c>
      <c r="L41" s="92"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832,(IF(B41=Data!#REF!,Data!#REF!,(IF(B41=Data!#REF!,Data!#REF!,Data!#REF!)))))))))))))))&amp;IF(B41=Data!#REF!,Data!#REF!,(IF(B41=Data!#REF!,Data!#REF!,(IF(B41=Data!#REF!,Data!#REF!,(IF(B41=Data!#REF!,Data!#REF!,(IF(B41=Data!#REF!,Data!#REF!,Data!#REF!)))))))))</f>
        <v>#REF!</v>
      </c>
      <c r="M41" s="93"/>
      <c r="N41" s="94"/>
      <c r="O41" s="95"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832,(IF(B41=Data!#REF!,Data!#REF!,(IF(B41=Data!#REF!,Data!#REF!,Data!#REF!)))))))))))))))&amp;IF(B41=Data!#REF!,Data!#REF!,(IF(B41=Data!#REF!,Data!#REF!,(IF(B41=Data!#REF!,Data!#REF!,(IF(B41=Data!#REF!,Data!#REF!,(IF(B41=Data!#REF!,Data!#REF!,Data!#REF!)))))))))</f>
        <v>#REF!</v>
      </c>
      <c r="P41" s="94"/>
      <c r="Q41" s="94"/>
      <c r="R41" s="95"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832,(IF(B41=Data!#REF!,Data!#REF!,(IF(B41=Data!#REF!,Data!#REF!,Data!#REF!)))))))))))))))&amp;IF(B41=Data!#REF!,Data!#REF!,(IF(B41=Data!#REF!,Data!#REF!,(IF(B41=Data!#REF!,Data!#REF!,(IF(B41=Data!#REF!,Data!#REF!,(IF(B41=Data!#REF!,Data!#REF!,Data!#REF!)))))))))</f>
        <v>#REF!</v>
      </c>
      <c r="S41" s="96"/>
      <c r="T41" s="95"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832,(IF(B41=Data!#REF!,Data!#REF!,(IF(B41=Data!#REF!,Data!#REF!,Data!#REF!)))))))))))))))&amp;IF(B41=Data!#REF!,Data!#REF!,(IF(B41=Data!#REF!,Data!#REF!,(IF(B41=Data!#REF!,Data!#REF!,(IF(B41=Data!#REF!,Data!#REF!,(IF(B41=Data!#REF!,Data!#REF!,Data!#REF!)))))))))</f>
        <v>#REF!</v>
      </c>
      <c r="U41" s="122" t="str">
        <f>IF(D41="","",VLOOKUP(B41,Data!$B$5:$J$319,9,FALSE)*D41)</f>
        <v/>
      </c>
    </row>
    <row r="42" spans="1:21" ht="14">
      <c r="A42" s="87"/>
      <c r="B42" s="88"/>
      <c r="C42" s="119" t="str">
        <f>IF(D42="","",VLOOKUP(B42,Data!$B$5:$L$319,2,FALSE))</f>
        <v/>
      </c>
      <c r="D42" s="89"/>
      <c r="E42" s="89"/>
      <c r="F42" s="119" t="str">
        <f>IF(D42="","",VLOOKUP(B42,Data!$B$5:$L$319,11,FALSE))</f>
        <v/>
      </c>
      <c r="G42" s="92" t="str">
        <f t="shared" si="0"/>
        <v>-</v>
      </c>
      <c r="H42" s="90" t="str">
        <f>IF(D42="","",VLOOKUP(B42,Data!$B$5:$D$319,3,FALSE))</f>
        <v/>
      </c>
      <c r="I42" s="90" t="str">
        <f>IF(D42="","",VLOOKUP(B42,Data!$B$5:$M$319,12,FALSE))</f>
        <v/>
      </c>
      <c r="J42" s="119" t="str">
        <f>IF(D42="","",VLOOKUP(B42,Data!$B$5:$E$319,4,FALSE)*D42)</f>
        <v/>
      </c>
      <c r="K42" s="119" t="str">
        <f>IF(D42="","",VLOOKUP(B42,Data!$B$5:$F$319,5,FALSE)*D42)</f>
        <v/>
      </c>
      <c r="L42" s="92" t="e">
        <f>IF(B42=Data!#REF!,Data!#REF!,(IF(B42=Data!#REF!,Data!#REF!,(IF(B42=Data!#REF!,Data!#REF!,(IF(B42=Data!#REF!,Data!#REF!,(IF(B42=Data!B34,Data!G34,(IF(B42=Data!#REF!,Data!#REF!,(IF(B42=Data!#REF!,Data!#REF!,(IF(B42=Data!B47,Data!G47,Data!#REF!)))))))))))))))&amp;IF(B42=Data!B49,Data!G49,(IF(B42=Data!B50,Data!G50,(IF(B42=Data!B7,Data!G7,(IF(B42=Data!#REF!,Data!#REF!,(IF(B42=Data!#REF!,Data!#REF!,(IF(B42=Data!#REF!,Data!G831,(IF(B42=Data!#REF!,Data!#REF!,(IF(B42=Data!#REF!,Data!#REF!,Data!#REF!)))))))))))))))&amp;IF(B42=Data!#REF!,Data!#REF!,(IF(B42=Data!#REF!,Data!#REF!,(IF(B42=Data!#REF!,Data!#REF!,(IF(B42=Data!#REF!,Data!#REF!,(IF(B42=Data!#REF!,Data!#REF!,Data!#REF!)))))))))</f>
        <v>#REF!</v>
      </c>
      <c r="M42" s="93"/>
      <c r="N42" s="94"/>
      <c r="O42" s="95" t="e">
        <f>IF(B42=Data!#REF!,Data!#REF!,(IF(B42=Data!#REF!,Data!#REF!,(IF(B42=Data!#REF!,Data!#REF!,(IF(B42=Data!#REF!,Data!#REF!,(IF(B42=Data!B34,Data!H34,(IF(B42=Data!#REF!,Data!#REF!,(IF(B42=Data!#REF!,Data!#REF!,(IF(B42=Data!B47,Data!H47,Data!#REF!)))))))))))))))&amp;IF(B42=Data!B49,Data!H49,(IF(B42=Data!B50,Data!H50,(IF(B42=Data!B7,Data!H7,(IF(B42=Data!#REF!,Data!#REF!,(IF(B42=Data!#REF!,Data!#REF!,(IF(B42=Data!#REF!,Data!H831,(IF(B42=Data!#REF!,Data!#REF!,(IF(B42=Data!#REF!,Data!#REF!,Data!#REF!)))))))))))))))&amp;IF(B42=Data!#REF!,Data!#REF!,(IF(B42=Data!#REF!,Data!#REF!,(IF(B42=Data!#REF!,Data!#REF!,(IF(B42=Data!#REF!,Data!#REF!,(IF(B42=Data!#REF!,Data!#REF!,Data!#REF!)))))))))</f>
        <v>#REF!</v>
      </c>
      <c r="P42" s="94"/>
      <c r="Q42" s="94"/>
      <c r="R42" s="95" t="e">
        <f>IF(B42=Data!#REF!,Data!#REF!,(IF(B42=Data!#REF!,Data!#REF!,(IF(B42=Data!#REF!,Data!#REF!,(IF(B42=Data!#REF!,Data!#REF!,(IF(B42=Data!B34,Data!I34,(IF(B42=Data!#REF!,Data!#REF!,(IF(B42=Data!#REF!,Data!#REF!,(IF(B42=Data!B47,Data!I47,Data!#REF!)))))))))))))))&amp;IF(B42=Data!B49,Data!I49,(IF(B42=Data!B50,Data!I50,(IF(B42=Data!B7,Data!I7,(IF(B42=Data!#REF!,Data!#REF!,(IF(B42=Data!#REF!,Data!#REF!,(IF(B42=Data!#REF!,Data!I831,(IF(B42=Data!#REF!,Data!#REF!,(IF(B42=Data!#REF!,Data!#REF!,Data!#REF!)))))))))))))))&amp;IF(B42=Data!#REF!,Data!#REF!,(IF(B42=Data!#REF!,Data!#REF!,(IF(B42=Data!#REF!,Data!#REF!,(IF(B42=Data!#REF!,Data!#REF!,(IF(B42=Data!#REF!,Data!#REF!,Data!#REF!)))))))))</f>
        <v>#REF!</v>
      </c>
      <c r="S42" s="96"/>
      <c r="T42" s="95" t="e">
        <f>IF(B42=Data!#REF!,Data!#REF!,(IF(B42=Data!#REF!,Data!#REF!,(IF(B42=Data!#REF!,Data!#REF!,(IF(B42=Data!#REF!,Data!#REF!,(IF(B42=Data!B34,Data!J34,(IF(B42=Data!#REF!,Data!#REF!,(IF(B42=Data!#REF!,Data!#REF!,(IF(B42=Data!B47,Data!J47,Data!#REF!)))))))))))))))&amp;IF(B42=Data!B49,Data!J49,(IF(B42=Data!B50,Data!J50,(IF(B42=Data!B7,Data!J7,(IF(B42=Data!#REF!,Data!#REF!,(IF(B42=Data!#REF!,Data!#REF!,(IF(B42=Data!#REF!,Data!J831,(IF(B42=Data!#REF!,Data!#REF!,(IF(B42=Data!#REF!,Data!#REF!,Data!#REF!)))))))))))))))&amp;IF(B42=Data!#REF!,Data!#REF!,(IF(B42=Data!#REF!,Data!#REF!,(IF(B42=Data!#REF!,Data!#REF!,(IF(B42=Data!#REF!,Data!#REF!,(IF(B42=Data!#REF!,Data!#REF!,Data!#REF!)))))))))</f>
        <v>#REF!</v>
      </c>
      <c r="U42" s="122" t="str">
        <f>IF(D42="","",VLOOKUP(B42,Data!$B$5:$J$319,9,FALSE)*D42)</f>
        <v/>
      </c>
    </row>
    <row r="43" spans="1:21" ht="14">
      <c r="A43" s="87"/>
      <c r="B43" s="88"/>
      <c r="C43" s="119" t="str">
        <f>IF(D43="","",VLOOKUP(B43,Data!$B$5:$L$319,2,FALSE))</f>
        <v/>
      </c>
      <c r="D43" s="89"/>
      <c r="E43" s="89"/>
      <c r="F43" s="119" t="str">
        <f>IF(D43="","",VLOOKUP(B43,Data!$B$5:$L$319,11,FALSE))</f>
        <v/>
      </c>
      <c r="G43" s="92" t="str">
        <f t="shared" si="0"/>
        <v>-</v>
      </c>
      <c r="H43" s="90" t="str">
        <f>IF(D43="","",VLOOKUP(B43,Data!$B$5:$D$319,3,FALSE))</f>
        <v/>
      </c>
      <c r="I43" s="90" t="str">
        <f>IF(D43="","",VLOOKUP(B43,Data!$B$5:$M$319,12,FALSE))</f>
        <v/>
      </c>
      <c r="J43" s="119" t="str">
        <f>IF(D43="","",VLOOKUP(B43,Data!$B$5:$E$319,4,FALSE)*D43)</f>
        <v/>
      </c>
      <c r="K43" s="119" t="str">
        <f>IF(D43="","",VLOOKUP(B43,Data!$B$5:$F$319,5,FALSE)*D43)</f>
        <v/>
      </c>
      <c r="L43" s="92"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832,(IF(B43=Data!#REF!,Data!#REF!,(IF(B43=Data!#REF!,Data!#REF!,Data!#REF!)))))))))))))))&amp;IF(B43=Data!#REF!,Data!#REF!,(IF(B43=Data!#REF!,Data!#REF!,(IF(B43=Data!#REF!,Data!#REF!,(IF(B43=Data!#REF!,Data!#REF!,(IF(B43=Data!#REF!,Data!#REF!,Data!#REF!)))))))))</f>
        <v>#REF!</v>
      </c>
      <c r="M43" s="93"/>
      <c r="N43" s="94"/>
      <c r="O43" s="95"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832,(IF(B43=Data!#REF!,Data!#REF!,(IF(B43=Data!#REF!,Data!#REF!,Data!#REF!)))))))))))))))&amp;IF(B43=Data!#REF!,Data!#REF!,(IF(B43=Data!#REF!,Data!#REF!,(IF(B43=Data!#REF!,Data!#REF!,(IF(B43=Data!#REF!,Data!#REF!,(IF(B43=Data!#REF!,Data!#REF!,Data!#REF!)))))))))</f>
        <v>#REF!</v>
      </c>
      <c r="P43" s="94"/>
      <c r="Q43" s="94"/>
      <c r="R43" s="95"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832,(IF(B43=Data!#REF!,Data!#REF!,(IF(B43=Data!#REF!,Data!#REF!,Data!#REF!)))))))))))))))&amp;IF(B43=Data!#REF!,Data!#REF!,(IF(B43=Data!#REF!,Data!#REF!,(IF(B43=Data!#REF!,Data!#REF!,(IF(B43=Data!#REF!,Data!#REF!,(IF(B43=Data!#REF!,Data!#REF!,Data!#REF!)))))))))</f>
        <v>#REF!</v>
      </c>
      <c r="S43" s="96"/>
      <c r="T43" s="95"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832,(IF(B43=Data!#REF!,Data!#REF!,(IF(B43=Data!#REF!,Data!#REF!,Data!#REF!)))))))))))))))&amp;IF(B43=Data!#REF!,Data!#REF!,(IF(B43=Data!#REF!,Data!#REF!,(IF(B43=Data!#REF!,Data!#REF!,(IF(B43=Data!#REF!,Data!#REF!,(IF(B43=Data!#REF!,Data!#REF!,Data!#REF!)))))))))</f>
        <v>#REF!</v>
      </c>
      <c r="U43" s="122" t="str">
        <f>IF(D43="","",VLOOKUP(B43,Data!$B$5:$J$319,9,FALSE)*D43)</f>
        <v/>
      </c>
    </row>
    <row r="44" spans="1:21" ht="14">
      <c r="A44" s="87"/>
      <c r="B44" s="88"/>
      <c r="C44" s="119" t="str">
        <f>IF(D44="","",VLOOKUP(B44,Data!$B$5:$L$319,2,FALSE))</f>
        <v/>
      </c>
      <c r="D44" s="89"/>
      <c r="E44" s="91"/>
      <c r="F44" s="119" t="str">
        <f>IF(D44="","",VLOOKUP(B44,Data!$B$5:$L$319,11,FALSE))</f>
        <v/>
      </c>
      <c r="G44" s="92" t="str">
        <f t="shared" si="0"/>
        <v>-</v>
      </c>
      <c r="H44" s="90" t="str">
        <f>IF(D44="","",VLOOKUP(B44,Data!$B$5:$D$319,3,FALSE))</f>
        <v/>
      </c>
      <c r="I44" s="90" t="str">
        <f>IF(D44="","",VLOOKUP(B44,Data!$B$5:$M$319,12,FALSE))</f>
        <v/>
      </c>
      <c r="J44" s="119" t="str">
        <f>IF(D44="","",VLOOKUP(B44,Data!$B$5:$E$319,4,FALSE)*D44)</f>
        <v/>
      </c>
      <c r="K44" s="119" t="str">
        <f>IF(D44="","",VLOOKUP(B44,Data!$B$5:$F$319,5,FALSE)*D44)</f>
        <v/>
      </c>
      <c r="L44" s="92" t="e">
        <f>IF(B44=Data!B28,Data!G28,(IF(B44=Data!#REF!,Data!#REF!,(IF(B44=Data!#REF!,Data!#REF!,(IF(B44=Data!#REF!,Data!#REF!,(IF(B44=Data!B32,Data!G32,(IF(B44=Data!#REF!,Data!#REF!,(IF(B44=Data!#REF!,Data!#REF!,(IF(B44=Data!#REF!,Data!#REF!,Data!#REF!)))))))))))))))&amp;IF(B44=Data!B48,Data!G48,(IF(B44=Data!B49,Data!G49,(IF(B44=Data!B6,Data!G6,(IF(B44=Data!B7,Data!G7,(IF(B44=Data!#REF!,Data!#REF!,(IF(B44=Data!#REF!,Data!G830,(IF(B44=Data!#REF!,Data!#REF!,(IF(B44=Data!#REF!,Data!#REF!,Data!#REF!)))))))))))))))&amp;IF(B44=Data!#REF!,Data!#REF!,(IF(B44=Data!#REF!,Data!#REF!,(IF(B44=Data!#REF!,Data!#REF!,(IF(B44=Data!#REF!,Data!#REF!,(IF(B44=Data!#REF!,Data!#REF!,Data!#REF!)))))))))</f>
        <v>#REF!</v>
      </c>
      <c r="M44" s="93"/>
      <c r="N44" s="94"/>
      <c r="O44" s="95" t="e">
        <f>IF(B44=Data!B28,Data!H28,(IF(B44=Data!#REF!,Data!#REF!,(IF(B44=Data!#REF!,Data!#REF!,(IF(B44=Data!#REF!,Data!#REF!,(IF(B44=Data!B32,Data!H32,(IF(B44=Data!#REF!,Data!#REF!,(IF(B44=Data!#REF!,Data!#REF!,(IF(B44=Data!#REF!,Data!#REF!,Data!#REF!)))))))))))))))&amp;IF(B44=Data!B48,Data!H48,(IF(B44=Data!B49,Data!H49,(IF(B44=Data!B6,Data!H6,(IF(B44=Data!B7,Data!H7,(IF(B44=Data!#REF!,Data!#REF!,(IF(B44=Data!#REF!,Data!H830,(IF(B44=Data!#REF!,Data!#REF!,(IF(B44=Data!#REF!,Data!#REF!,Data!#REF!)))))))))))))))&amp;IF(B44=Data!#REF!,Data!#REF!,(IF(B44=Data!#REF!,Data!#REF!,(IF(B44=Data!#REF!,Data!#REF!,(IF(B44=Data!#REF!,Data!#REF!,(IF(B44=Data!#REF!,Data!#REF!,Data!#REF!)))))))))</f>
        <v>#REF!</v>
      </c>
      <c r="P44" s="94"/>
      <c r="Q44" s="94"/>
      <c r="R44" s="95" t="e">
        <f>IF(B44=Data!B28,Data!I28,(IF(B44=Data!#REF!,Data!#REF!,(IF(B44=Data!#REF!,Data!#REF!,(IF(B44=Data!#REF!,Data!#REF!,(IF(B44=Data!B32,Data!I32,(IF(B44=Data!#REF!,Data!#REF!,(IF(B44=Data!#REF!,Data!#REF!,(IF(B44=Data!#REF!,Data!#REF!,Data!#REF!)))))))))))))))&amp;IF(B44=Data!B48,Data!I48,(IF(B44=Data!B49,Data!I49,(IF(B44=Data!B6,Data!I6,(IF(B44=Data!B7,Data!I7,(IF(B44=Data!#REF!,Data!#REF!,(IF(B44=Data!#REF!,Data!I830,(IF(B44=Data!#REF!,Data!#REF!,(IF(B44=Data!#REF!,Data!#REF!,Data!#REF!)))))))))))))))&amp;IF(B44=Data!#REF!,Data!#REF!,(IF(B44=Data!#REF!,Data!#REF!,(IF(B44=Data!#REF!,Data!#REF!,(IF(B44=Data!#REF!,Data!#REF!,(IF(B44=Data!#REF!,Data!#REF!,Data!#REF!)))))))))</f>
        <v>#REF!</v>
      </c>
      <c r="S44" s="96"/>
      <c r="T44" s="95" t="e">
        <f>IF(B44=Data!B28,Data!J28,(IF(B44=Data!#REF!,Data!#REF!,(IF(B44=Data!#REF!,Data!#REF!,(IF(B44=Data!#REF!,Data!#REF!,(IF(B44=Data!B32,Data!J32,(IF(B44=Data!#REF!,Data!#REF!,(IF(B44=Data!#REF!,Data!#REF!,(IF(B44=Data!#REF!,Data!#REF!,Data!#REF!)))))))))))))))&amp;IF(B44=Data!B48,Data!J48,(IF(B44=Data!B49,Data!J49,(IF(B44=Data!B6,Data!J6,(IF(B44=Data!B7,Data!J7,(IF(B44=Data!#REF!,Data!#REF!,(IF(B44=Data!#REF!,Data!J830,(IF(B44=Data!#REF!,Data!#REF!,(IF(B44=Data!#REF!,Data!#REF!,Data!#REF!)))))))))))))))&amp;IF(B44=Data!#REF!,Data!#REF!,(IF(B44=Data!#REF!,Data!#REF!,(IF(B44=Data!#REF!,Data!#REF!,(IF(B44=Data!#REF!,Data!#REF!,(IF(B44=Data!#REF!,Data!#REF!,Data!#REF!)))))))))</f>
        <v>#REF!</v>
      </c>
      <c r="U44" s="122" t="str">
        <f>IF(D44="","",VLOOKUP(B44,Data!$B$5:$J$319,9,FALSE)*D44)</f>
        <v/>
      </c>
    </row>
    <row r="45" spans="1:21" ht="14">
      <c r="A45" s="87"/>
      <c r="B45" s="88"/>
      <c r="C45" s="119" t="str">
        <f>IF(D45="","",VLOOKUP(B45,Data!$B$5:$L$319,2,FALSE))</f>
        <v/>
      </c>
      <c r="D45" s="89"/>
      <c r="E45" s="89"/>
      <c r="F45" s="119" t="str">
        <f>IF(D45="","",VLOOKUP(B45,Data!$B$5:$L$319,11,FALSE))</f>
        <v/>
      </c>
      <c r="G45" s="92" t="str">
        <f t="shared" si="0"/>
        <v>-</v>
      </c>
      <c r="H45" s="90" t="str">
        <f>IF(D45="","",VLOOKUP(B45,Data!$B$5:$D$319,3,FALSE))</f>
        <v/>
      </c>
      <c r="I45" s="90" t="str">
        <f>IF(D45="","",VLOOKUP(B45,Data!$B$5:$M$319,12,FALSE))</f>
        <v/>
      </c>
      <c r="J45" s="119" t="str">
        <f>IF(D45="","",VLOOKUP(B45,Data!$B$5:$E$319,4,FALSE)*D45)</f>
        <v/>
      </c>
      <c r="K45" s="119" t="str">
        <f>IF(D45="","",VLOOKUP(B45,Data!$B$5:$F$319,5,FALSE)*D45)</f>
        <v/>
      </c>
      <c r="L45" s="92" t="e">
        <f>IF(B45=Data!#REF!,Data!#REF!,(IF(B45=Data!#REF!,Data!#REF!,(IF(B45=Data!#REF!,Data!#REF!,(IF(B45=Data!#REF!,Data!#REF!,(IF(B45=Data!B35,Data!G35,(IF(B45=Data!#REF!,Data!#REF!,(IF(B45=Data!#REF!,Data!#REF!,(IF(B45=Data!B47,Data!G47,Data!#REF!)))))))))))))))&amp;IF(B45=Data!B49,Data!G49,(IF(B45=Data!B50,Data!G50,(IF(B45=Data!B7,Data!G7,(IF(B45=Data!#REF!,Data!#REF!,(IF(B45=Data!#REF!,Data!#REF!,(IF(B45=Data!#REF!,Data!G831,(IF(B45=Data!#REF!,Data!#REF!,(IF(B45=Data!#REF!,Data!#REF!,Data!#REF!)))))))))))))))&amp;IF(B45=Data!#REF!,Data!#REF!,(IF(B45=Data!#REF!,Data!#REF!,(IF(B45=Data!#REF!,Data!#REF!,(IF(B45=Data!#REF!,Data!#REF!,(IF(B45=Data!#REF!,Data!#REF!,Data!#REF!)))))))))</f>
        <v>#REF!</v>
      </c>
      <c r="M45" s="93"/>
      <c r="N45" s="94"/>
      <c r="O45" s="95" t="e">
        <f>IF(B45=Data!#REF!,Data!#REF!,(IF(B45=Data!#REF!,Data!#REF!,(IF(B45=Data!#REF!,Data!#REF!,(IF(B45=Data!#REF!,Data!#REF!,(IF(B45=Data!B35,Data!H35,(IF(B45=Data!#REF!,Data!#REF!,(IF(B45=Data!#REF!,Data!#REF!,(IF(B45=Data!B47,Data!H47,Data!#REF!)))))))))))))))&amp;IF(B45=Data!B49,Data!H49,(IF(B45=Data!B50,Data!H50,(IF(B45=Data!B7,Data!H7,(IF(B45=Data!#REF!,Data!#REF!,(IF(B45=Data!#REF!,Data!#REF!,(IF(B45=Data!#REF!,Data!H831,(IF(B45=Data!#REF!,Data!#REF!,(IF(B45=Data!#REF!,Data!#REF!,Data!#REF!)))))))))))))))&amp;IF(B45=Data!#REF!,Data!#REF!,(IF(B45=Data!#REF!,Data!#REF!,(IF(B45=Data!#REF!,Data!#REF!,(IF(B45=Data!#REF!,Data!#REF!,(IF(B45=Data!#REF!,Data!#REF!,Data!#REF!)))))))))</f>
        <v>#REF!</v>
      </c>
      <c r="P45" s="94"/>
      <c r="Q45" s="94"/>
      <c r="R45" s="95" t="e">
        <f>IF(B45=Data!#REF!,Data!#REF!,(IF(B45=Data!#REF!,Data!#REF!,(IF(B45=Data!#REF!,Data!#REF!,(IF(B45=Data!#REF!,Data!#REF!,(IF(B45=Data!B35,Data!I35,(IF(B45=Data!#REF!,Data!#REF!,(IF(B45=Data!#REF!,Data!#REF!,(IF(B45=Data!B47,Data!I47,Data!#REF!)))))))))))))))&amp;IF(B45=Data!B49,Data!I49,(IF(B45=Data!B50,Data!I50,(IF(B45=Data!B7,Data!I7,(IF(B45=Data!#REF!,Data!#REF!,(IF(B45=Data!#REF!,Data!#REF!,(IF(B45=Data!#REF!,Data!I831,(IF(B45=Data!#REF!,Data!#REF!,(IF(B45=Data!#REF!,Data!#REF!,Data!#REF!)))))))))))))))&amp;IF(B45=Data!#REF!,Data!#REF!,(IF(B45=Data!#REF!,Data!#REF!,(IF(B45=Data!#REF!,Data!#REF!,(IF(B45=Data!#REF!,Data!#REF!,(IF(B45=Data!#REF!,Data!#REF!,Data!#REF!)))))))))</f>
        <v>#REF!</v>
      </c>
      <c r="S45" s="96"/>
      <c r="T45" s="95" t="e">
        <f>IF(B45=Data!#REF!,Data!#REF!,(IF(B45=Data!#REF!,Data!#REF!,(IF(B45=Data!#REF!,Data!#REF!,(IF(B45=Data!#REF!,Data!#REF!,(IF(B45=Data!B35,Data!J35,(IF(B45=Data!#REF!,Data!#REF!,(IF(B45=Data!#REF!,Data!#REF!,(IF(B45=Data!B47,Data!J47,Data!#REF!)))))))))))))))&amp;IF(B45=Data!B49,Data!J49,(IF(B45=Data!B50,Data!J50,(IF(B45=Data!B7,Data!J7,(IF(B45=Data!#REF!,Data!#REF!,(IF(B45=Data!#REF!,Data!#REF!,(IF(B45=Data!#REF!,Data!J831,(IF(B45=Data!#REF!,Data!#REF!,(IF(B45=Data!#REF!,Data!#REF!,Data!#REF!)))))))))))))))&amp;IF(B45=Data!#REF!,Data!#REF!,(IF(B45=Data!#REF!,Data!#REF!,(IF(B45=Data!#REF!,Data!#REF!,(IF(B45=Data!#REF!,Data!#REF!,(IF(B45=Data!#REF!,Data!#REF!,Data!#REF!)))))))))</f>
        <v>#REF!</v>
      </c>
      <c r="U45" s="122" t="str">
        <f>IF(D45="","",VLOOKUP(B45,Data!$B$5:$J$319,9,FALSE)*D45)</f>
        <v/>
      </c>
    </row>
    <row r="46" spans="1:21" ht="14">
      <c r="A46" s="87"/>
      <c r="B46" s="88"/>
      <c r="C46" s="119" t="str">
        <f>IF(D46="","",VLOOKUP(B46,Data!$B$5:$L$319,2,FALSE))</f>
        <v/>
      </c>
      <c r="D46" s="89"/>
      <c r="E46" s="91"/>
      <c r="F46" s="119" t="str">
        <f>IF(D46="","",VLOOKUP(B46,Data!$B$5:$L$319,11,FALSE))</f>
        <v/>
      </c>
      <c r="G46" s="92" t="str">
        <f t="shared" si="0"/>
        <v>-</v>
      </c>
      <c r="H46" s="90" t="str">
        <f>IF(D46="","",VLOOKUP(B46,Data!$B$5:$D$319,3,FALSE))</f>
        <v/>
      </c>
      <c r="I46" s="90" t="str">
        <f>IF(D46="","",VLOOKUP(B46,Data!$B$5:$M$319,12,FALSE))</f>
        <v/>
      </c>
      <c r="J46" s="119" t="str">
        <f>IF(D46="","",VLOOKUP(B46,Data!$B$5:$E$319,4,FALSE)*D46)</f>
        <v/>
      </c>
      <c r="K46" s="119" t="str">
        <f>IF(D46="","",VLOOKUP(B46,Data!$B$5:$F$319,5,FALSE)*D46)</f>
        <v/>
      </c>
      <c r="L46" s="92"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833,(IF(B46=Data!#REF!,Data!#REF!,(IF(B46=Data!#REF!,Data!#REF!,Data!#REF!)))))))))))))))&amp;IF(B46=Data!#REF!,Data!#REF!,(IF(B46=Data!#REF!,Data!#REF!,(IF(B46=Data!#REF!,Data!#REF!,(IF(B46=Data!#REF!,Data!#REF!,(IF(B46=Data!#REF!,Data!#REF!,Data!#REF!)))))))))</f>
        <v>#REF!</v>
      </c>
      <c r="M46" s="93"/>
      <c r="N46" s="94"/>
      <c r="O46" s="95"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833,(IF(B46=Data!#REF!,Data!#REF!,(IF(B46=Data!#REF!,Data!#REF!,Data!#REF!)))))))))))))))&amp;IF(B46=Data!#REF!,Data!#REF!,(IF(B46=Data!#REF!,Data!#REF!,(IF(B46=Data!#REF!,Data!#REF!,(IF(B46=Data!#REF!,Data!#REF!,(IF(B46=Data!#REF!,Data!#REF!,Data!#REF!)))))))))</f>
        <v>#REF!</v>
      </c>
      <c r="P46" s="94"/>
      <c r="Q46" s="94"/>
      <c r="R46" s="95"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833,(IF(B46=Data!#REF!,Data!#REF!,(IF(B46=Data!#REF!,Data!#REF!,Data!#REF!)))))))))))))))&amp;IF(B46=Data!#REF!,Data!#REF!,(IF(B46=Data!#REF!,Data!#REF!,(IF(B46=Data!#REF!,Data!#REF!,(IF(B46=Data!#REF!,Data!#REF!,(IF(B46=Data!#REF!,Data!#REF!,Data!#REF!)))))))))</f>
        <v>#REF!</v>
      </c>
      <c r="S46" s="96"/>
      <c r="T46" s="95"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833,(IF(B46=Data!#REF!,Data!#REF!,(IF(B46=Data!#REF!,Data!#REF!,Data!#REF!)))))))))))))))&amp;IF(B46=Data!#REF!,Data!#REF!,(IF(B46=Data!#REF!,Data!#REF!,(IF(B46=Data!#REF!,Data!#REF!,(IF(B46=Data!#REF!,Data!#REF!,(IF(B46=Data!#REF!,Data!#REF!,Data!#REF!)))))))))</f>
        <v>#REF!</v>
      </c>
      <c r="U46" s="122" t="str">
        <f>IF(D46="","",VLOOKUP(B46,Data!$B$5:$J$319,9,FALSE)*D46)</f>
        <v/>
      </c>
    </row>
    <row r="47" spans="1:21" ht="14">
      <c r="A47" s="87"/>
      <c r="B47" s="88"/>
      <c r="C47" s="119" t="str">
        <f>IF(D47="","",VLOOKUP(B47,Data!$B$5:$L$319,2,FALSE))</f>
        <v/>
      </c>
      <c r="D47" s="89"/>
      <c r="E47" s="89"/>
      <c r="F47" s="119" t="str">
        <f>IF(D47="","",VLOOKUP(B47,Data!$B$5:$L$319,11,FALSE))</f>
        <v/>
      </c>
      <c r="G47" s="92" t="str">
        <f t="shared" si="0"/>
        <v>-</v>
      </c>
      <c r="H47" s="90" t="str">
        <f>IF(D47="","",VLOOKUP(B47,Data!$B$5:$D$319,3,FALSE))</f>
        <v/>
      </c>
      <c r="I47" s="90" t="str">
        <f>IF(D47="","",VLOOKUP(B47,Data!$B$5:$M$319,12,FALSE))</f>
        <v/>
      </c>
      <c r="J47" s="119" t="str">
        <f>IF(D47="","",VLOOKUP(B47,Data!$B$5:$E$319,4,FALSE)*D47)</f>
        <v/>
      </c>
      <c r="K47" s="119" t="str">
        <f>IF(D47="","",VLOOKUP(B47,Data!$B$5:$F$319,5,FALSE)*D47)</f>
        <v/>
      </c>
      <c r="L47" s="92"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833,(IF(B47=Data!#REF!,Data!#REF!,(IF(B47=Data!#REF!,Data!#REF!,Data!#REF!)))))))))))))))&amp;IF(B47=Data!#REF!,Data!#REF!,(IF(B47=Data!#REF!,Data!#REF!,(IF(B47=Data!#REF!,Data!#REF!,(IF(B47=Data!#REF!,Data!#REF!,(IF(B47=Data!#REF!,Data!#REF!,Data!#REF!)))))))))</f>
        <v>#REF!</v>
      </c>
      <c r="M47" s="93"/>
      <c r="N47" s="94"/>
      <c r="O47" s="95"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833,(IF(B47=Data!#REF!,Data!#REF!,(IF(B47=Data!#REF!,Data!#REF!,Data!#REF!)))))))))))))))&amp;IF(B47=Data!#REF!,Data!#REF!,(IF(B47=Data!#REF!,Data!#REF!,(IF(B47=Data!#REF!,Data!#REF!,(IF(B47=Data!#REF!,Data!#REF!,(IF(B47=Data!#REF!,Data!#REF!,Data!#REF!)))))))))</f>
        <v>#REF!</v>
      </c>
      <c r="P47" s="94"/>
      <c r="Q47" s="94"/>
      <c r="R47" s="95"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833,(IF(B47=Data!#REF!,Data!#REF!,(IF(B47=Data!#REF!,Data!#REF!,Data!#REF!)))))))))))))))&amp;IF(B47=Data!#REF!,Data!#REF!,(IF(B47=Data!#REF!,Data!#REF!,(IF(B47=Data!#REF!,Data!#REF!,(IF(B47=Data!#REF!,Data!#REF!,(IF(B47=Data!#REF!,Data!#REF!,Data!#REF!)))))))))</f>
        <v>#REF!</v>
      </c>
      <c r="S47" s="96"/>
      <c r="T47" s="95"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833,(IF(B47=Data!#REF!,Data!#REF!,(IF(B47=Data!#REF!,Data!#REF!,Data!#REF!)))))))))))))))&amp;IF(B47=Data!#REF!,Data!#REF!,(IF(B47=Data!#REF!,Data!#REF!,(IF(B47=Data!#REF!,Data!#REF!,(IF(B47=Data!#REF!,Data!#REF!,(IF(B47=Data!#REF!,Data!#REF!,Data!#REF!)))))))))</f>
        <v>#REF!</v>
      </c>
      <c r="U47" s="122" t="str">
        <f>IF(D47="","",VLOOKUP(B47,Data!$B$5:$J$319,9,FALSE)*D47)</f>
        <v/>
      </c>
    </row>
    <row r="48" spans="1:21" ht="14">
      <c r="A48" s="99"/>
      <c r="B48" s="100"/>
      <c r="C48" s="101"/>
      <c r="D48" s="102"/>
      <c r="E48" s="102"/>
      <c r="F48" s="103"/>
      <c r="G48" s="103"/>
      <c r="H48" s="103"/>
      <c r="I48" s="102"/>
      <c r="J48" s="103"/>
      <c r="K48" s="103"/>
      <c r="L48" s="103"/>
      <c r="M48" s="104"/>
      <c r="N48" s="105"/>
      <c r="O48" s="106"/>
      <c r="P48" s="105"/>
      <c r="Q48" s="105"/>
      <c r="R48" s="106"/>
      <c r="S48" s="107"/>
      <c r="T48" s="106"/>
      <c r="U48" s="108"/>
    </row>
    <row r="49" spans="1:21" ht="14">
      <c r="A49" s="102"/>
      <c r="B49" s="100"/>
      <c r="C49" s="101"/>
      <c r="D49" s="109">
        <f>SUM(D18:D47)</f>
        <v>101</v>
      </c>
      <c r="E49" s="109"/>
      <c r="F49" s="111"/>
      <c r="G49" s="111" t="e">
        <f>SUM(G18:G47)</f>
        <v>#N/A</v>
      </c>
      <c r="H49" s="102"/>
      <c r="I49" s="102"/>
      <c r="J49" s="111" t="e">
        <f>SUM(J18:J47)</f>
        <v>#N/A</v>
      </c>
      <c r="K49" s="111" t="e">
        <f>SUM(K18:K47)</f>
        <v>#N/A</v>
      </c>
      <c r="L49" s="111" t="e">
        <f>SUM(L16:L48)</f>
        <v>#REF!</v>
      </c>
      <c r="M49" s="110">
        <f>SUM(M18:M47)</f>
        <v>0</v>
      </c>
      <c r="N49" s="111">
        <f>SUM(N16:N48)</f>
        <v>0</v>
      </c>
      <c r="O49" s="111" t="e">
        <f>SUM(O16:O48)</f>
        <v>#REF!</v>
      </c>
      <c r="P49" s="110">
        <f>SUM(P18:P47)</f>
        <v>0</v>
      </c>
      <c r="Q49" s="111">
        <f>SUM(Q16:Q48)</f>
        <v>0</v>
      </c>
      <c r="R49" s="111" t="e">
        <f>SUM(R16:R48)</f>
        <v>#REF!</v>
      </c>
      <c r="S49" s="110">
        <f>SUM(S18:S47)</f>
        <v>0</v>
      </c>
      <c r="T49" s="111" t="e">
        <f>SUM(T16:T48)</f>
        <v>#REF!</v>
      </c>
      <c r="U49" s="112" t="e">
        <f>SUM(U18:U47)</f>
        <v>#N/A</v>
      </c>
    </row>
    <row r="50" spans="1:21">
      <c r="A50" s="51"/>
      <c r="B50" s="34"/>
      <c r="C50" s="36"/>
      <c r="D50" s="51"/>
      <c r="E50" s="34"/>
      <c r="F50" s="84"/>
      <c r="G50" s="66"/>
      <c r="H50" s="51"/>
      <c r="I50" s="51"/>
      <c r="J50" s="80"/>
      <c r="K50" s="66"/>
      <c r="L50" s="36"/>
      <c r="M50" s="35"/>
      <c r="N50" s="35"/>
      <c r="O50" s="35"/>
      <c r="P50" s="35"/>
      <c r="Q50" s="35"/>
      <c r="R50" s="35"/>
      <c r="S50" s="36"/>
      <c r="T50" s="36"/>
      <c r="U50" s="37"/>
    </row>
    <row r="51" spans="1:21" ht="13" hidden="1">
      <c r="A51" s="16" t="s">
        <v>79</v>
      </c>
      <c r="B51" s="17"/>
      <c r="C51" s="1"/>
      <c r="D51" s="27" t="s">
        <v>80</v>
      </c>
      <c r="E51" s="27"/>
      <c r="F51" s="77" t="s">
        <v>81</v>
      </c>
      <c r="G51" s="81"/>
      <c r="H51" s="32" t="s">
        <v>82</v>
      </c>
      <c r="I51" s="52"/>
      <c r="J51" s="71" t="s">
        <v>83</v>
      </c>
      <c r="K51" s="71"/>
      <c r="L51" s="27"/>
      <c r="M51" s="53"/>
      <c r="N51" s="54" t="s">
        <v>84</v>
      </c>
      <c r="O51" s="27"/>
      <c r="P51" s="27"/>
      <c r="Q51" s="27"/>
      <c r="R51" s="27"/>
      <c r="S51" s="27"/>
      <c r="T51" s="27"/>
      <c r="U51" s="55"/>
    </row>
    <row r="52" spans="1:21" ht="13" hidden="1">
      <c r="A52" s="19" t="s">
        <v>85</v>
      </c>
      <c r="B52" s="20"/>
      <c r="C52" s="56"/>
      <c r="D52" s="20" t="s">
        <v>86</v>
      </c>
      <c r="E52" s="20"/>
      <c r="F52" s="424"/>
      <c r="G52" s="425"/>
      <c r="H52" s="19" t="s">
        <v>87</v>
      </c>
      <c r="I52" s="57"/>
      <c r="J52" s="72" t="s">
        <v>88</v>
      </c>
      <c r="K52" s="72"/>
      <c r="L52" s="20"/>
      <c r="M52" s="21"/>
      <c r="N52" s="20"/>
      <c r="O52" s="20"/>
      <c r="P52" s="20"/>
      <c r="Q52" s="20"/>
      <c r="R52" s="20"/>
      <c r="S52" s="20"/>
      <c r="T52" s="20"/>
      <c r="U52" s="29"/>
    </row>
    <row r="53" spans="1:21" hidden="1">
      <c r="A53" s="19" t="s">
        <v>91</v>
      </c>
      <c r="B53" s="20"/>
      <c r="C53" s="21"/>
      <c r="D53" s="20"/>
      <c r="E53" s="20"/>
      <c r="F53" s="424"/>
      <c r="G53" s="425"/>
      <c r="H53" s="19"/>
      <c r="I53" s="57"/>
      <c r="J53" s="72" t="s">
        <v>92</v>
      </c>
      <c r="K53" s="72"/>
      <c r="L53" s="20"/>
      <c r="M53" s="21"/>
      <c r="N53" s="20"/>
      <c r="O53" s="20"/>
      <c r="P53" s="20"/>
      <c r="Q53" s="20"/>
      <c r="R53" s="20"/>
      <c r="S53" s="20"/>
      <c r="T53" s="20"/>
      <c r="U53" s="29"/>
    </row>
    <row r="54" spans="1:21" hidden="1">
      <c r="A54" s="34"/>
      <c r="B54" s="35"/>
      <c r="C54" s="126"/>
      <c r="D54" s="20" t="s">
        <v>93</v>
      </c>
      <c r="E54" s="20"/>
      <c r="F54" s="424"/>
      <c r="G54" s="425"/>
      <c r="H54" s="19" t="s">
        <v>94</v>
      </c>
      <c r="I54" s="57"/>
      <c r="J54" s="72"/>
      <c r="K54" s="72"/>
      <c r="L54" s="20"/>
      <c r="M54" s="21"/>
      <c r="N54" s="20"/>
      <c r="O54" s="20"/>
      <c r="P54" s="20"/>
      <c r="Q54" s="20"/>
      <c r="R54" s="20"/>
      <c r="S54" s="20"/>
      <c r="T54" s="20"/>
      <c r="U54" s="29"/>
    </row>
    <row r="55" spans="1:21" ht="13" hidden="1">
      <c r="A55" s="16" t="s">
        <v>95</v>
      </c>
      <c r="B55" s="27"/>
      <c r="C55" s="12"/>
      <c r="D55" s="20" t="s">
        <v>96</v>
      </c>
      <c r="E55" s="20"/>
      <c r="F55" s="85" t="s">
        <v>97</v>
      </c>
      <c r="G55" s="82"/>
      <c r="H55" s="19" t="s">
        <v>87</v>
      </c>
      <c r="I55" s="57"/>
      <c r="J55" s="72" t="s">
        <v>98</v>
      </c>
      <c r="K55" s="72"/>
      <c r="L55" s="20"/>
      <c r="M55" s="21"/>
      <c r="N55" s="20"/>
      <c r="O55" s="20"/>
      <c r="P55" s="20"/>
      <c r="Q55" s="20"/>
      <c r="R55" s="20"/>
      <c r="S55" s="20"/>
      <c r="T55" s="20"/>
      <c r="U55" s="29"/>
    </row>
    <row r="56" spans="1:21" ht="13" hidden="1">
      <c r="A56" s="19"/>
      <c r="B56" s="20"/>
      <c r="C56" s="21"/>
      <c r="D56" s="20" t="s">
        <v>99</v>
      </c>
      <c r="E56" s="20"/>
      <c r="F56" s="86"/>
      <c r="G56" s="83"/>
      <c r="H56" s="19" t="s">
        <v>100</v>
      </c>
      <c r="I56" s="57"/>
      <c r="J56" s="72" t="s">
        <v>101</v>
      </c>
      <c r="K56" s="72"/>
      <c r="L56" s="20"/>
      <c r="M56" s="49"/>
      <c r="N56" s="50" t="s">
        <v>102</v>
      </c>
      <c r="O56" s="50"/>
      <c r="P56" s="50"/>
      <c r="Q56" s="50"/>
      <c r="R56" s="50"/>
      <c r="S56" s="50"/>
      <c r="T56" s="50"/>
      <c r="U56" s="58"/>
    </row>
    <row r="57" spans="1:21" hidden="1">
      <c r="A57" s="34"/>
      <c r="B57" s="35"/>
      <c r="C57" s="36"/>
      <c r="D57" s="35"/>
      <c r="E57" s="35"/>
      <c r="F57" s="420"/>
      <c r="G57" s="426"/>
      <c r="H57" s="420"/>
      <c r="I57" s="421"/>
      <c r="J57" s="73" t="s">
        <v>103</v>
      </c>
      <c r="K57" s="73"/>
      <c r="L57" s="35"/>
      <c r="M57" s="59"/>
      <c r="N57" s="60" t="s">
        <v>104</v>
      </c>
      <c r="O57" s="60"/>
      <c r="P57" s="60"/>
      <c r="Q57" s="60"/>
      <c r="R57" s="60"/>
      <c r="S57" s="60"/>
      <c r="T57" s="60"/>
      <c r="U57" s="61"/>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oddHeader>&amp;R&amp;"Calibri"&amp;10&amp;K000000 Confidential&amp;1#_x000D_</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47"/>
  <sheetViews>
    <sheetView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5.816406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8" width="9.1796875" style="165"/>
    <col min="29" max="29" width="9.1796875" style="165" bestFit="1" customWidth="1"/>
    <col min="30" max="30" width="31.81640625" style="165" bestFit="1" customWidth="1"/>
    <col min="31" max="16384" width="9.1796875" style="165"/>
  </cols>
  <sheetData>
    <row r="1" spans="1:35" ht="12" customHeight="1">
      <c r="A1" s="3"/>
      <c r="B1" s="3"/>
    </row>
    <row r="2" spans="1:35" ht="12" customHeight="1">
      <c r="L2" s="167"/>
      <c r="O2" s="155"/>
      <c r="P2" s="155"/>
      <c r="Q2" s="153"/>
      <c r="R2" s="153"/>
      <c r="S2" s="155"/>
      <c r="T2" s="155"/>
    </row>
    <row r="3" spans="1:35" ht="18" customHeight="1">
      <c r="A3" s="6" t="s">
        <v>40</v>
      </c>
      <c r="B3" s="6"/>
      <c r="C3" s="6"/>
      <c r="D3" s="288"/>
      <c r="E3" s="6"/>
      <c r="F3" s="63"/>
      <c r="G3" s="63"/>
      <c r="H3" s="6"/>
      <c r="I3" s="6"/>
      <c r="J3" s="6"/>
      <c r="K3" s="63"/>
      <c r="L3" s="63"/>
      <c r="M3" s="6"/>
      <c r="N3" s="6"/>
      <c r="O3" s="6"/>
      <c r="P3" s="6"/>
      <c r="Q3" s="6"/>
      <c r="R3" s="6"/>
      <c r="S3" s="6"/>
      <c r="T3" s="6"/>
      <c r="U3" s="6"/>
      <c r="V3" s="7"/>
    </row>
    <row r="4" spans="1:35" ht="3.75" customHeight="1"/>
    <row r="5" spans="1:35">
      <c r="A5" s="165" t="s">
        <v>497</v>
      </c>
      <c r="H5" s="255" t="s">
        <v>42</v>
      </c>
      <c r="I5" s="169">
        <f ca="1">TODAY()</f>
        <v>44825</v>
      </c>
      <c r="J5" s="169"/>
      <c r="K5" s="256"/>
      <c r="L5" s="257"/>
      <c r="M5" s="255"/>
      <c r="N5" s="255"/>
      <c r="O5" s="255"/>
      <c r="P5" s="255"/>
      <c r="Q5" s="255"/>
      <c r="R5" s="255"/>
      <c r="S5" s="255"/>
      <c r="T5" s="255"/>
      <c r="U5" s="255"/>
    </row>
    <row r="6" spans="1:35"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5" ht="13">
      <c r="A7" s="26"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5">
      <c r="A8" s="120" t="s">
        <v>862</v>
      </c>
      <c r="C8" s="259"/>
      <c r="D8" s="120"/>
      <c r="F8" s="260"/>
      <c r="G8" s="261"/>
      <c r="H8" s="26"/>
      <c r="J8" s="258"/>
      <c r="K8" s="260"/>
      <c r="L8" s="262"/>
      <c r="N8" s="258"/>
      <c r="T8" s="263"/>
      <c r="U8" s="263"/>
      <c r="V8" s="264"/>
    </row>
    <row r="9" spans="1:35">
      <c r="A9" s="120" t="s">
        <v>863</v>
      </c>
      <c r="C9" s="259"/>
      <c r="D9" s="120" t="s">
        <v>52</v>
      </c>
      <c r="F9" s="260" t="s">
        <v>53</v>
      </c>
      <c r="G9" s="261"/>
      <c r="H9" s="26" t="s">
        <v>54</v>
      </c>
      <c r="J9" s="259"/>
      <c r="K9" s="260" t="s">
        <v>55</v>
      </c>
      <c r="N9" s="259"/>
      <c r="O9" s="165" t="s">
        <v>56</v>
      </c>
      <c r="V9" s="265"/>
    </row>
    <row r="10" spans="1:35">
      <c r="A10" s="26"/>
      <c r="C10" s="259"/>
      <c r="D10" s="120" t="s">
        <v>57</v>
      </c>
      <c r="F10" s="260"/>
      <c r="G10" s="261"/>
      <c r="H10" s="349"/>
      <c r="I10" s="350"/>
      <c r="J10" s="266"/>
      <c r="K10" s="260"/>
      <c r="N10" s="259"/>
      <c r="V10" s="265"/>
    </row>
    <row r="11" spans="1:35" ht="13">
      <c r="A11" s="26"/>
      <c r="C11" s="56" t="s">
        <v>864</v>
      </c>
      <c r="D11" s="291"/>
      <c r="E11" s="268"/>
      <c r="F11" s="260" t="s">
        <v>58</v>
      </c>
      <c r="G11" s="261"/>
      <c r="H11" s="26" t="s">
        <v>59</v>
      </c>
      <c r="J11" s="259"/>
      <c r="K11" s="260" t="s">
        <v>498</v>
      </c>
      <c r="N11" s="259"/>
      <c r="O11" s="165" t="s">
        <v>61</v>
      </c>
      <c r="V11" s="265"/>
    </row>
    <row r="12" spans="1:35">
      <c r="A12" s="26" t="s">
        <v>865</v>
      </c>
      <c r="C12" s="259"/>
      <c r="D12" s="120" t="s">
        <v>63</v>
      </c>
      <c r="F12" s="260"/>
      <c r="G12" s="261"/>
      <c r="H12" s="26"/>
      <c r="J12" s="259"/>
      <c r="K12" s="260"/>
      <c r="N12" s="259"/>
      <c r="V12" s="265"/>
    </row>
    <row r="13" spans="1:35">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5">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5">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v>199324</v>
      </c>
      <c r="AC15" s="165" t="s">
        <v>196</v>
      </c>
      <c r="AD15" s="165" t="s">
        <v>870</v>
      </c>
      <c r="AE15" s="165">
        <v>1</v>
      </c>
      <c r="AF15" s="165" t="s">
        <v>871</v>
      </c>
      <c r="AG15" s="165">
        <v>15</v>
      </c>
      <c r="AH15" s="165">
        <v>15</v>
      </c>
      <c r="AI15" s="165">
        <v>9</v>
      </c>
    </row>
    <row r="16" spans="1:35"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v>199324</v>
      </c>
      <c r="AC16" s="165" t="s">
        <v>689</v>
      </c>
      <c r="AD16" s="165" t="s">
        <v>872</v>
      </c>
      <c r="AE16" s="165">
        <v>2</v>
      </c>
      <c r="AF16" s="165" t="s">
        <v>871</v>
      </c>
      <c r="AG16" s="165">
        <v>2</v>
      </c>
      <c r="AH16" s="165">
        <v>2</v>
      </c>
      <c r="AI16" s="165">
        <v>2</v>
      </c>
    </row>
    <row r="17" spans="1:35"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v>199324</v>
      </c>
      <c r="AC17" s="165" t="s">
        <v>213</v>
      </c>
      <c r="AD17" s="165" t="s">
        <v>873</v>
      </c>
      <c r="AE17" s="165">
        <v>3</v>
      </c>
      <c r="AF17" s="165" t="s">
        <v>871</v>
      </c>
      <c r="AG17" s="165">
        <v>5</v>
      </c>
      <c r="AH17" s="165">
        <v>5</v>
      </c>
      <c r="AI17" s="165">
        <v>5</v>
      </c>
    </row>
    <row r="18" spans="1:35" ht="16.25" customHeight="1">
      <c r="A18" s="87"/>
      <c r="B18" s="295" t="s">
        <v>927</v>
      </c>
      <c r="C18" s="195" t="str">
        <f>IF(D18="","",VLOOKUP(B18,Data!$B$5:$L$403,2,FALSE))</f>
        <v/>
      </c>
      <c r="D18" s="220"/>
      <c r="E18" s="321"/>
      <c r="F18" s="187" t="str">
        <f>IF(D18="","",VLOOKUP(B18,Data!$B$5:$L$403,11,FALSE))</f>
        <v/>
      </c>
      <c r="G18" s="335" t="str">
        <f t="shared" ref="G18:G27"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v>199324</v>
      </c>
      <c r="AC18" s="165" t="s">
        <v>679</v>
      </c>
      <c r="AD18" s="165" t="s">
        <v>875</v>
      </c>
      <c r="AE18" s="165">
        <v>6</v>
      </c>
      <c r="AF18" s="165" t="s">
        <v>871</v>
      </c>
      <c r="AG18" s="165">
        <v>3</v>
      </c>
      <c r="AH18" s="165">
        <v>3</v>
      </c>
      <c r="AI18" s="165">
        <v>0</v>
      </c>
    </row>
    <row r="19" spans="1:35" ht="16.25" customHeight="1">
      <c r="A19" s="346"/>
      <c r="B19" s="297" t="s">
        <v>632</v>
      </c>
      <c r="C19" s="195" t="str">
        <f>IF(D19="","",VLOOKUP(B19,Data!$B$5:$L$403,2,FALSE))</f>
        <v>ZC59800</v>
      </c>
      <c r="D19" s="220">
        <v>1</v>
      </c>
      <c r="E19" s="321"/>
      <c r="F19" s="187">
        <f>IF(D19="","",VLOOKUP(B19,Data!$B$5:$L$403,11,FALSE))</f>
        <v>89.51</v>
      </c>
      <c r="G19" s="193">
        <f t="shared" si="0"/>
        <v>89.51</v>
      </c>
      <c r="H19" s="188" t="str">
        <f>IF(D19="","",VLOOKUP(B19,Data!$B$5:$D$403,3,FALSE))</f>
        <v>C/T</v>
      </c>
      <c r="I19" s="189" t="str">
        <f>IF(D19="","",VLOOKUP(B19,Data!$B$5:$M$403,12,FALSE))</f>
        <v>Indonesia</v>
      </c>
      <c r="J19" s="194" t="s">
        <v>928</v>
      </c>
      <c r="K19" s="190">
        <f>IF(D19="","",VLOOKUP(B19,Data!$B$5:$E$403,4,FALSE)*D19)</f>
        <v>7.6</v>
      </c>
      <c r="L19" s="195">
        <f>IF(D19="","",VLOOKUP(B19,Data!$B$5:$F$403,5,FALSE)*D19)</f>
        <v>7</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0.04</v>
      </c>
      <c r="AB19" s="165">
        <v>199324</v>
      </c>
      <c r="AC19" s="165" t="s">
        <v>404</v>
      </c>
      <c r="AD19" s="165" t="s">
        <v>876</v>
      </c>
      <c r="AE19" s="165">
        <v>7</v>
      </c>
      <c r="AF19" s="165" t="s">
        <v>871</v>
      </c>
      <c r="AG19" s="165">
        <v>1</v>
      </c>
      <c r="AH19" s="165">
        <v>1</v>
      </c>
      <c r="AI19" s="165">
        <v>0</v>
      </c>
    </row>
    <row r="20" spans="1:35" ht="16.25" customHeight="1">
      <c r="A20" s="346"/>
      <c r="B20" s="295"/>
      <c r="C20" s="195" t="str">
        <f>IF(D20="","",VLOOKUP(B20,Data!$B$5:$L$403,2,FALSE))</f>
        <v/>
      </c>
      <c r="D20" s="220"/>
      <c r="E20" s="321"/>
      <c r="F20" s="187" t="str">
        <f>IF(D20="","",VLOOKUP(B20,Data!$B$5:$L$403,11,FALSE))</f>
        <v/>
      </c>
      <c r="G20" s="335" t="str">
        <f t="shared" si="0"/>
        <v>-</v>
      </c>
      <c r="H20" s="188" t="str">
        <f>IF(D20="","",VLOOKUP(B20,Data!$B$5:$D$403,3,FALSE))</f>
        <v/>
      </c>
      <c r="I20" s="189" t="str">
        <f>IF(D20="","",VLOOKUP(B20,Data!$B$5:$M$403,12,FALSE))</f>
        <v/>
      </c>
      <c r="J20" s="164"/>
      <c r="K20" s="190" t="str">
        <f>IF(D20="","",VLOOKUP(B20,Data!$B$5:$E$403,4,FALSE)*D20)</f>
        <v/>
      </c>
      <c r="L20" s="195" t="str">
        <f>IF(D20="","",VLOOKUP(B20,Data!$B$5:$F$403,5,FALSE)*D20)</f>
        <v/>
      </c>
      <c r="M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N20" s="330"/>
      <c r="O20" s="331"/>
      <c r="P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Q20" s="331"/>
      <c r="R20" s="331"/>
      <c r="S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T20" s="332"/>
      <c r="U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V20" s="191" t="str">
        <f>IF(D20="","",VLOOKUP(B20,Data!$B$5:$J$403,9,FALSE)*D20)</f>
        <v/>
      </c>
      <c r="AB20" s="165">
        <v>199324</v>
      </c>
      <c r="AC20" s="165" t="s">
        <v>679</v>
      </c>
      <c r="AD20" s="165" t="s">
        <v>875</v>
      </c>
      <c r="AE20" s="165">
        <v>6</v>
      </c>
      <c r="AF20" s="165" t="s">
        <v>871</v>
      </c>
      <c r="AG20" s="165">
        <v>3</v>
      </c>
      <c r="AH20" s="165">
        <v>3</v>
      </c>
      <c r="AI20" s="165">
        <v>0</v>
      </c>
    </row>
    <row r="21" spans="1:35" ht="16.25" customHeight="1">
      <c r="A21" s="346"/>
      <c r="B21" s="329"/>
      <c r="C21" s="195" t="str">
        <f>IF(D21="","",VLOOKUP(B21,Data!$B$5:$L$403,2,FALSE))</f>
        <v/>
      </c>
      <c r="D21" s="220"/>
      <c r="E21" s="321"/>
      <c r="F21" s="187" t="str">
        <f>IF(D21="","",VLOOKUP(B21,Data!$B$5:$L$403,11,FALSE))</f>
        <v/>
      </c>
      <c r="G21" s="193" t="str">
        <f t="shared" si="0"/>
        <v>-</v>
      </c>
      <c r="H21" s="188" t="str">
        <f>IF(D21="","",VLOOKUP(B21,Data!$B$5:$D$403,3,FALSE))</f>
        <v/>
      </c>
      <c r="I21" s="189" t="str">
        <f>IF(D21="","",VLOOKUP(B21,Data!$B$5:$M$403,12,FALSE))</f>
        <v/>
      </c>
      <c r="J21" s="194"/>
      <c r="K21" s="190" t="str">
        <f>IF(D21="","",VLOOKUP(B21,Data!$B$5:$E$403,4,FALSE)*D21)</f>
        <v/>
      </c>
      <c r="L21" s="195" t="str">
        <f>IF(D21="","",VLOOKUP(B21,Data!$B$5:$F$403,5,FALSE)*D21)</f>
        <v/>
      </c>
      <c r="M21" s="193" t="e">
        <f>IF(B21=Data!#REF!,Data!#REF!,(IF(B21=Data!B84,Data!G84,(IF(B21=Data!#REF!,Data!#REF!,(IF(B21=Data!#REF!,Data!#REF!,(IF(B21=Data!#REF!,Data!#REF!,(IF(B21=Data!#REF!,Data!#REF!,(IF(B21=Data!#REF!,Data!#REF!,(IF(B21=Data!#REF!,Data!#REF!,Data!#REF!)))))))))))))))&amp;IF(B21=Data!#REF!,Data!#REF!,(IF(B21=Data!#REF!,Data!#REF!,(IF(B21=Data!#REF!,Data!#REF!,(IF(B21=Data!#REF!,Data!#REF!,(IF(B21=Data!B63,Data!G63,(IF(B21=Data!B66,Data!G882,(IF(B21=Data!#REF!,Data!#REF!,(IF(B21=Data!#REF!,Data!#REF!,Data!#REF!)))))))))))))))&amp;IF(B21=Data!#REF!,Data!#REF!,(IF(B21=Data!#REF!,Data!#REF!,(IF(B21=Data!#REF!,Data!#REF!,(IF(B21=Data!#REF!,Data!#REF!,(IF(B21=Data!#REF!,Data!#REF!,Data!#REF!)))))))))</f>
        <v>#REF!</v>
      </c>
      <c r="N21" s="330"/>
      <c r="O21" s="331"/>
      <c r="P21" s="196" t="e">
        <f>IF(B21=Data!#REF!,Data!#REF!,(IF(B21=Data!B84,Data!H84,(IF(B21=Data!#REF!,Data!#REF!,(IF(B21=Data!#REF!,Data!#REF!,(IF(B21=Data!#REF!,Data!#REF!,(IF(B21=Data!#REF!,Data!#REF!,(IF(B21=Data!#REF!,Data!#REF!,(IF(B21=Data!#REF!,Data!#REF!,Data!#REF!)))))))))))))))&amp;IF(B21=Data!#REF!,Data!#REF!,(IF(B21=Data!#REF!,Data!#REF!,(IF(B21=Data!#REF!,Data!#REF!,(IF(B21=Data!#REF!,Data!#REF!,(IF(B21=Data!B63,Data!H63,(IF(B21=Data!B66,Data!H882,(IF(B21=Data!#REF!,Data!#REF!,(IF(B21=Data!#REF!,Data!#REF!,Data!#REF!)))))))))))))))&amp;IF(B21=Data!#REF!,Data!#REF!,(IF(B21=Data!#REF!,Data!#REF!,(IF(B21=Data!#REF!,Data!#REF!,(IF(B21=Data!#REF!,Data!#REF!,(IF(B21=Data!#REF!,Data!#REF!,Data!#REF!)))))))))</f>
        <v>#REF!</v>
      </c>
      <c r="Q21" s="331"/>
      <c r="R21" s="331"/>
      <c r="S21" s="196" t="e">
        <f>IF(B21=Data!#REF!,Data!#REF!,(IF(B21=Data!B84,Data!I84,(IF(B21=Data!#REF!,Data!#REF!,(IF(B21=Data!#REF!,Data!#REF!,(IF(B21=Data!#REF!,Data!#REF!,(IF(B21=Data!#REF!,Data!#REF!,(IF(B21=Data!#REF!,Data!#REF!,(IF(B21=Data!#REF!,Data!#REF!,Data!#REF!)))))))))))))))&amp;IF(B21=Data!#REF!,Data!#REF!,(IF(B21=Data!#REF!,Data!#REF!,(IF(B21=Data!#REF!,Data!#REF!,(IF(B21=Data!#REF!,Data!#REF!,(IF(B21=Data!B63,Data!I63,(IF(B21=Data!B66,Data!I882,(IF(B21=Data!#REF!,Data!#REF!,(IF(B21=Data!#REF!,Data!#REF!,Data!#REF!)))))))))))))))&amp;IF(B21=Data!#REF!,Data!#REF!,(IF(B21=Data!#REF!,Data!#REF!,(IF(B21=Data!#REF!,Data!#REF!,(IF(B21=Data!#REF!,Data!#REF!,(IF(B21=Data!#REF!,Data!#REF!,Data!#REF!)))))))))</f>
        <v>#REF!</v>
      </c>
      <c r="T21" s="332"/>
      <c r="U21" s="196" t="e">
        <f>IF(B21=Data!#REF!,Data!#REF!,(IF(B21=Data!B84,Data!J84,(IF(B21=Data!#REF!,Data!#REF!,(IF(B21=Data!#REF!,Data!#REF!,(IF(B21=Data!#REF!,Data!#REF!,(IF(B21=Data!#REF!,Data!#REF!,(IF(B21=Data!#REF!,Data!#REF!,(IF(B21=Data!#REF!,Data!#REF!,Data!#REF!)))))))))))))))&amp;IF(B21=Data!#REF!,Data!#REF!,(IF(B21=Data!#REF!,Data!#REF!,(IF(B21=Data!#REF!,Data!#REF!,(IF(B21=Data!#REF!,Data!#REF!,(IF(B21=Data!B63,Data!J63,(IF(B21=Data!B66,Data!J882,(IF(B21=Data!#REF!,Data!#REF!,(IF(B21=Data!#REF!,Data!#REF!,Data!#REF!)))))))))))))))&amp;IF(B21=Data!#REF!,Data!#REF!,(IF(B21=Data!#REF!,Data!#REF!,(IF(B21=Data!#REF!,Data!#REF!,(IF(B21=Data!#REF!,Data!#REF!,(IF(B21=Data!#REF!,Data!#REF!,Data!#REF!)))))))))</f>
        <v>#REF!</v>
      </c>
      <c r="V21" s="191" t="str">
        <f>IF(D21="","",VLOOKUP(B21,Data!$B$5:$J$403,9,FALSE)*D21)</f>
        <v/>
      </c>
      <c r="AB21" s="165">
        <v>199324</v>
      </c>
      <c r="AC21" s="165" t="s">
        <v>353</v>
      </c>
      <c r="AD21" s="165" t="s">
        <v>877</v>
      </c>
      <c r="AE21" s="165">
        <v>8</v>
      </c>
      <c r="AF21" s="165" t="s">
        <v>871</v>
      </c>
      <c r="AG21" s="165">
        <v>5</v>
      </c>
      <c r="AH21" s="165">
        <v>5</v>
      </c>
      <c r="AI21" s="165">
        <v>0</v>
      </c>
    </row>
    <row r="22" spans="1:35" ht="16.25" customHeight="1">
      <c r="A22" s="346"/>
      <c r="B22" s="297"/>
      <c r="C22" s="328" t="str">
        <f>IF(D22="","",VLOOKUP(B22,Data!$B$5:$L$403,2,FALSE))</f>
        <v/>
      </c>
      <c r="D22" s="220"/>
      <c r="E22" s="321"/>
      <c r="F22" s="187" t="str">
        <f>IF(D22="","",VLOOKUP(B22,Data!$B$5:$L$403,11,FALSE))</f>
        <v/>
      </c>
      <c r="G22" s="193" t="str">
        <f t="shared" si="0"/>
        <v>-</v>
      </c>
      <c r="H22" s="188" t="str">
        <f>IF(D22="","",VLOOKUP(B22,Data!$B$5:$D$403,3,FALSE))</f>
        <v/>
      </c>
      <c r="I22" s="189" t="str">
        <f>IF(D22="","",VLOOKUP(B22,Data!$B$5:$M$403,12,FALSE))</f>
        <v/>
      </c>
      <c r="J22" s="194"/>
      <c r="K22" s="190" t="str">
        <f>IF(D22="","",VLOOKUP(B22,Data!$B$5:$E$403,4,FALSE)*D22)</f>
        <v/>
      </c>
      <c r="L22" s="195" t="str">
        <f>IF(D22="","",VLOOKUP(B22,Data!$B$5:$F$403,5,FALSE)*D22)</f>
        <v/>
      </c>
      <c r="M22" s="193" t="e">
        <f>IF(B22=Data!#REF!,Data!#REF!,(IF(B22=Data!B85,Data!G85,(IF(B22=Data!#REF!,Data!#REF!,(IF(B22=Data!#REF!,Data!#REF!,(IF(B22=Data!#REF!,Data!#REF!,(IF(B22=Data!#REF!,Data!#REF!,(IF(B22=Data!#REF!,Data!#REF!,(IF(B22=Data!#REF!,Data!#REF!,Data!#REF!)))))))))))))))&amp;IF(B22=Data!#REF!,Data!#REF!,(IF(B22=Data!#REF!,Data!#REF!,(IF(B22=Data!#REF!,Data!#REF!,(IF(B22=Data!#REF!,Data!#REF!,(IF(B22=Data!B64,Data!G64,(IF(B22=Data!B67,Data!G883,(IF(B22=Data!#REF!,Data!#REF!,(IF(B22=Data!#REF!,Data!#REF!,Data!#REF!)))))))))))))))&amp;IF(B22=Data!#REF!,Data!#REF!,(IF(B22=Data!#REF!,Data!#REF!,(IF(B22=Data!#REF!,Data!#REF!,(IF(B22=Data!#REF!,Data!#REF!,(IF(B22=Data!#REF!,Data!#REF!,Data!#REF!)))))))))</f>
        <v>#REF!</v>
      </c>
      <c r="N22" s="330"/>
      <c r="O22" s="331"/>
      <c r="P22" s="196" t="e">
        <f>IF(B22=Data!#REF!,Data!#REF!,(IF(B22=Data!B85,Data!H85,(IF(B22=Data!#REF!,Data!#REF!,(IF(B22=Data!#REF!,Data!#REF!,(IF(B22=Data!#REF!,Data!#REF!,(IF(B22=Data!#REF!,Data!#REF!,(IF(B22=Data!#REF!,Data!#REF!,(IF(B22=Data!#REF!,Data!#REF!,Data!#REF!)))))))))))))))&amp;IF(B22=Data!#REF!,Data!#REF!,(IF(B22=Data!#REF!,Data!#REF!,(IF(B22=Data!#REF!,Data!#REF!,(IF(B22=Data!#REF!,Data!#REF!,(IF(B22=Data!B64,Data!H64,(IF(B22=Data!B67,Data!H883,(IF(B22=Data!#REF!,Data!#REF!,(IF(B22=Data!#REF!,Data!#REF!,Data!#REF!)))))))))))))))&amp;IF(B22=Data!#REF!,Data!#REF!,(IF(B22=Data!#REF!,Data!#REF!,(IF(B22=Data!#REF!,Data!#REF!,(IF(B22=Data!#REF!,Data!#REF!,(IF(B22=Data!#REF!,Data!#REF!,Data!#REF!)))))))))</f>
        <v>#REF!</v>
      </c>
      <c r="Q22" s="331"/>
      <c r="R22" s="331"/>
      <c r="S22" s="196" t="e">
        <f>IF(B22=Data!#REF!,Data!#REF!,(IF(B22=Data!B85,Data!I85,(IF(B22=Data!#REF!,Data!#REF!,(IF(B22=Data!#REF!,Data!#REF!,(IF(B22=Data!#REF!,Data!#REF!,(IF(B22=Data!#REF!,Data!#REF!,(IF(B22=Data!#REF!,Data!#REF!,(IF(B22=Data!#REF!,Data!#REF!,Data!#REF!)))))))))))))))&amp;IF(B22=Data!#REF!,Data!#REF!,(IF(B22=Data!#REF!,Data!#REF!,(IF(B22=Data!#REF!,Data!#REF!,(IF(B22=Data!#REF!,Data!#REF!,(IF(B22=Data!B64,Data!I64,(IF(B22=Data!B67,Data!I883,(IF(B22=Data!#REF!,Data!#REF!,(IF(B22=Data!#REF!,Data!#REF!,Data!#REF!)))))))))))))))&amp;IF(B22=Data!#REF!,Data!#REF!,(IF(B22=Data!#REF!,Data!#REF!,(IF(B22=Data!#REF!,Data!#REF!,(IF(B22=Data!#REF!,Data!#REF!,(IF(B22=Data!#REF!,Data!#REF!,Data!#REF!)))))))))</f>
        <v>#REF!</v>
      </c>
      <c r="T22" s="332"/>
      <c r="U22" s="196" t="e">
        <f>IF(B22=Data!#REF!,Data!#REF!,(IF(B22=Data!B85,Data!J85,(IF(B22=Data!#REF!,Data!#REF!,(IF(B22=Data!#REF!,Data!#REF!,(IF(B22=Data!#REF!,Data!#REF!,(IF(B22=Data!#REF!,Data!#REF!,(IF(B22=Data!#REF!,Data!#REF!,(IF(B22=Data!#REF!,Data!#REF!,Data!#REF!)))))))))))))))&amp;IF(B22=Data!#REF!,Data!#REF!,(IF(B22=Data!#REF!,Data!#REF!,(IF(B22=Data!#REF!,Data!#REF!,(IF(B22=Data!#REF!,Data!#REF!,(IF(B22=Data!B64,Data!J64,(IF(B22=Data!B67,Data!J883,(IF(B22=Data!#REF!,Data!#REF!,(IF(B22=Data!#REF!,Data!#REF!,Data!#REF!)))))))))))))))&amp;IF(B22=Data!#REF!,Data!#REF!,(IF(B22=Data!#REF!,Data!#REF!,(IF(B22=Data!#REF!,Data!#REF!,(IF(B22=Data!#REF!,Data!#REF!,(IF(B22=Data!#REF!,Data!#REF!,Data!#REF!)))))))))</f>
        <v>#REF!</v>
      </c>
      <c r="V22" s="191" t="str">
        <f>IF(D22="","",VLOOKUP(B22,Data!$B$5:$J$403,9,FALSE)*D22)</f>
        <v/>
      </c>
      <c r="AB22" s="165">
        <v>199324</v>
      </c>
      <c r="AC22" s="165" t="s">
        <v>527</v>
      </c>
      <c r="AD22" s="165" t="s">
        <v>878</v>
      </c>
      <c r="AE22" s="165">
        <v>9</v>
      </c>
      <c r="AF22" s="165" t="s">
        <v>871</v>
      </c>
      <c r="AG22" s="165">
        <v>1</v>
      </c>
      <c r="AH22" s="165">
        <v>1</v>
      </c>
      <c r="AI22" s="165">
        <v>0</v>
      </c>
    </row>
    <row r="23" spans="1:35" ht="16.25" customHeight="1">
      <c r="A23" s="346"/>
      <c r="B23" s="297"/>
      <c r="C23" s="328" t="str">
        <f>IF(D23="","",VLOOKUP(B23,Data!$B$5:$L$403,2,FALSE))</f>
        <v/>
      </c>
      <c r="D23" s="220"/>
      <c r="E23" s="321"/>
      <c r="F23" s="187" t="str">
        <f>IF(D23="","",VLOOKUP(B23,Data!$B$5:$L$403,11,FALSE))</f>
        <v/>
      </c>
      <c r="G23" s="193" t="str">
        <f t="shared" si="0"/>
        <v>-</v>
      </c>
      <c r="H23" s="188" t="str">
        <f>IF(D23="","",VLOOKUP(B23,Data!$B$5:$D$403,3,FALSE))</f>
        <v/>
      </c>
      <c r="I23" s="189" t="str">
        <f>IF(D23="","",VLOOKUP(B23,Data!$B$5:$M$403,12,FALSE))</f>
        <v/>
      </c>
      <c r="J23" s="194"/>
      <c r="K23" s="190" t="str">
        <f>IF(D23="","",VLOOKUP(B23,Data!$B$5:$E$403,4,FALSE)*D23)</f>
        <v/>
      </c>
      <c r="L23" s="195" t="str">
        <f>IF(D23="","",VLOOKUP(B23,Data!$B$5:$F$403,5,FALSE)*D23)</f>
        <v/>
      </c>
      <c r="M23" s="193" t="e">
        <f>IF(B23=Data!#REF!,Data!#REF!,(IF(B23=Data!B86,Data!G86,(IF(B23=Data!#REF!,Data!#REF!,(IF(B23=Data!#REF!,Data!#REF!,(IF(B23=Data!#REF!,Data!#REF!,(IF(B23=Data!#REF!,Data!#REF!,(IF(B23=Data!#REF!,Data!#REF!,(IF(B23=Data!#REF!,Data!#REF!,Data!#REF!)))))))))))))))&amp;IF(B23=Data!#REF!,Data!#REF!,(IF(B23=Data!#REF!,Data!#REF!,(IF(B23=Data!#REF!,Data!#REF!,(IF(B23=Data!#REF!,Data!#REF!,(IF(B23=Data!B65,Data!G65,(IF(B23=Data!B68,Data!G884,(IF(B23=Data!#REF!,Data!#REF!,(IF(B23=Data!#REF!,Data!#REF!,Data!#REF!)))))))))))))))&amp;IF(B23=Data!#REF!,Data!#REF!,(IF(B23=Data!#REF!,Data!#REF!,(IF(B23=Data!#REF!,Data!#REF!,(IF(B23=Data!#REF!,Data!#REF!,(IF(B23=Data!#REF!,Data!#REF!,Data!#REF!)))))))))</f>
        <v>#REF!</v>
      </c>
      <c r="N23" s="330"/>
      <c r="O23" s="331"/>
      <c r="P23" s="196" t="e">
        <f>IF(B23=Data!#REF!,Data!#REF!,(IF(B23=Data!B86,Data!H86,(IF(B23=Data!#REF!,Data!#REF!,(IF(B23=Data!#REF!,Data!#REF!,(IF(B23=Data!#REF!,Data!#REF!,(IF(B23=Data!#REF!,Data!#REF!,(IF(B23=Data!#REF!,Data!#REF!,(IF(B23=Data!#REF!,Data!#REF!,Data!#REF!)))))))))))))))&amp;IF(B23=Data!#REF!,Data!#REF!,(IF(B23=Data!#REF!,Data!#REF!,(IF(B23=Data!#REF!,Data!#REF!,(IF(B23=Data!#REF!,Data!#REF!,(IF(B23=Data!B65,Data!H65,(IF(B23=Data!B68,Data!H884,(IF(B23=Data!#REF!,Data!#REF!,(IF(B23=Data!#REF!,Data!#REF!,Data!#REF!)))))))))))))))&amp;IF(B23=Data!#REF!,Data!#REF!,(IF(B23=Data!#REF!,Data!#REF!,(IF(B23=Data!#REF!,Data!#REF!,(IF(B23=Data!#REF!,Data!#REF!,(IF(B23=Data!#REF!,Data!#REF!,Data!#REF!)))))))))</f>
        <v>#REF!</v>
      </c>
      <c r="Q23" s="331"/>
      <c r="R23" s="331"/>
      <c r="S23" s="196" t="e">
        <f>IF(B23=Data!#REF!,Data!#REF!,(IF(B23=Data!B86,Data!I86,(IF(B23=Data!#REF!,Data!#REF!,(IF(B23=Data!#REF!,Data!#REF!,(IF(B23=Data!#REF!,Data!#REF!,(IF(B23=Data!#REF!,Data!#REF!,(IF(B23=Data!#REF!,Data!#REF!,(IF(B23=Data!#REF!,Data!#REF!,Data!#REF!)))))))))))))))&amp;IF(B23=Data!#REF!,Data!#REF!,(IF(B23=Data!#REF!,Data!#REF!,(IF(B23=Data!#REF!,Data!#REF!,(IF(B23=Data!#REF!,Data!#REF!,(IF(B23=Data!B65,Data!I65,(IF(B23=Data!B68,Data!I884,(IF(B23=Data!#REF!,Data!#REF!,(IF(B23=Data!#REF!,Data!#REF!,Data!#REF!)))))))))))))))&amp;IF(B23=Data!#REF!,Data!#REF!,(IF(B23=Data!#REF!,Data!#REF!,(IF(B23=Data!#REF!,Data!#REF!,(IF(B23=Data!#REF!,Data!#REF!,(IF(B23=Data!#REF!,Data!#REF!,Data!#REF!)))))))))</f>
        <v>#REF!</v>
      </c>
      <c r="T23" s="332"/>
      <c r="U23" s="196" t="e">
        <f>IF(B23=Data!#REF!,Data!#REF!,(IF(B23=Data!B86,Data!J86,(IF(B23=Data!#REF!,Data!#REF!,(IF(B23=Data!#REF!,Data!#REF!,(IF(B23=Data!#REF!,Data!#REF!,(IF(B23=Data!#REF!,Data!#REF!,(IF(B23=Data!#REF!,Data!#REF!,(IF(B23=Data!#REF!,Data!#REF!,Data!#REF!)))))))))))))))&amp;IF(B23=Data!#REF!,Data!#REF!,(IF(B23=Data!#REF!,Data!#REF!,(IF(B23=Data!#REF!,Data!#REF!,(IF(B23=Data!#REF!,Data!#REF!,(IF(B23=Data!B65,Data!J65,(IF(B23=Data!B68,Data!J884,(IF(B23=Data!#REF!,Data!#REF!,(IF(B23=Data!#REF!,Data!#REF!,Data!#REF!)))))))))))))))&amp;IF(B23=Data!#REF!,Data!#REF!,(IF(B23=Data!#REF!,Data!#REF!,(IF(B23=Data!#REF!,Data!#REF!,(IF(B23=Data!#REF!,Data!#REF!,(IF(B23=Data!#REF!,Data!#REF!,Data!#REF!)))))))))</f>
        <v>#REF!</v>
      </c>
      <c r="V23" s="191" t="str">
        <f>IF(D23="","",VLOOKUP(B23,Data!$B$5:$J$403,9,FALSE)*D23)</f>
        <v/>
      </c>
      <c r="AB23" s="165">
        <v>199324</v>
      </c>
      <c r="AC23" s="165" t="s">
        <v>750</v>
      </c>
      <c r="AD23" s="165" t="s">
        <v>879</v>
      </c>
      <c r="AE23" s="165">
        <v>10</v>
      </c>
      <c r="AF23" s="165" t="s">
        <v>871</v>
      </c>
      <c r="AG23" s="165">
        <v>1</v>
      </c>
      <c r="AH23" s="165">
        <v>1</v>
      </c>
      <c r="AI23" s="165">
        <v>0</v>
      </c>
    </row>
    <row r="24" spans="1:35" ht="16.25" customHeight="1">
      <c r="A24" s="346"/>
      <c r="B24" s="297"/>
      <c r="C24" s="195" t="str">
        <f>IF(D24="","",VLOOKUP(B24,Data!$B$5:$L$403,2,FALSE))</f>
        <v/>
      </c>
      <c r="D24" s="220"/>
      <c r="E24" s="321"/>
      <c r="F24" s="187" t="str">
        <f>IF(D24="","",VLOOKUP(B24,Data!$B$5:$L$403,11,FALSE))</f>
        <v/>
      </c>
      <c r="G24" s="193" t="str">
        <f t="shared" si="0"/>
        <v>-</v>
      </c>
      <c r="H24" s="188" t="str">
        <f>IF(D24="","",VLOOKUP(B24,Data!$B$5:$D$403,3,FALSE))</f>
        <v/>
      </c>
      <c r="I24" s="189" t="str">
        <f>IF(D24="","",VLOOKUP(B24,Data!$B$5:$M$403,12,FALSE))</f>
        <v/>
      </c>
      <c r="J24" s="194"/>
      <c r="K24" s="190" t="str">
        <f>IF(D24="","",VLOOKUP(B24,Data!$B$5:$E$403,4,FALSE)*D24)</f>
        <v/>
      </c>
      <c r="L24" s="195" t="str">
        <f>IF(D24="","",VLOOKUP(B24,Data!$B$5:$F$403,5,FALSE)*D24)</f>
        <v/>
      </c>
      <c r="M24" s="193" t="e">
        <f>IF(B24=Data!#REF!,Data!#REF!,(IF(B24=Data!B85,Data!G85,(IF(B24=Data!#REF!,Data!#REF!,(IF(B24=Data!#REF!,Data!#REF!,(IF(B24=Data!#REF!,Data!#REF!,(IF(B24=Data!#REF!,Data!#REF!,(IF(B24=Data!#REF!,Data!#REF!,(IF(B24=Data!#REF!,Data!#REF!,Data!#REF!)))))))))))))))&amp;IF(B24=Data!#REF!,Data!#REF!,(IF(B24=Data!#REF!,Data!#REF!,(IF(B24=Data!#REF!,Data!#REF!,(IF(B24=Data!#REF!,Data!#REF!,(IF(B24=Data!B64,Data!G64,(IF(B24=Data!B67,Data!G883,(IF(B24=Data!#REF!,Data!#REF!,(IF(B24=Data!#REF!,Data!#REF!,Data!#REF!)))))))))))))))&amp;IF(B24=Data!#REF!,Data!#REF!,(IF(B24=Data!#REF!,Data!#REF!,(IF(B24=Data!#REF!,Data!#REF!,(IF(B24=Data!#REF!,Data!#REF!,(IF(B24=Data!#REF!,Data!#REF!,Data!#REF!)))))))))</f>
        <v>#REF!</v>
      </c>
      <c r="N24" s="330"/>
      <c r="O24" s="331"/>
      <c r="P24" s="196" t="e">
        <f>IF(B24=Data!#REF!,Data!#REF!,(IF(B24=Data!B85,Data!H85,(IF(B24=Data!#REF!,Data!#REF!,(IF(B24=Data!#REF!,Data!#REF!,(IF(B24=Data!#REF!,Data!#REF!,(IF(B24=Data!#REF!,Data!#REF!,(IF(B24=Data!#REF!,Data!#REF!,(IF(B24=Data!#REF!,Data!#REF!,Data!#REF!)))))))))))))))&amp;IF(B24=Data!#REF!,Data!#REF!,(IF(B24=Data!#REF!,Data!#REF!,(IF(B24=Data!#REF!,Data!#REF!,(IF(B24=Data!#REF!,Data!#REF!,(IF(B24=Data!B64,Data!H64,(IF(B24=Data!B67,Data!H883,(IF(B24=Data!#REF!,Data!#REF!,(IF(B24=Data!#REF!,Data!#REF!,Data!#REF!)))))))))))))))&amp;IF(B24=Data!#REF!,Data!#REF!,(IF(B24=Data!#REF!,Data!#REF!,(IF(B24=Data!#REF!,Data!#REF!,(IF(B24=Data!#REF!,Data!#REF!,(IF(B24=Data!#REF!,Data!#REF!,Data!#REF!)))))))))</f>
        <v>#REF!</v>
      </c>
      <c r="Q24" s="331"/>
      <c r="R24" s="331"/>
      <c r="S24" s="196" t="e">
        <f>IF(B24=Data!#REF!,Data!#REF!,(IF(B24=Data!B85,Data!I85,(IF(B24=Data!#REF!,Data!#REF!,(IF(B24=Data!#REF!,Data!#REF!,(IF(B24=Data!#REF!,Data!#REF!,(IF(B24=Data!#REF!,Data!#REF!,(IF(B24=Data!#REF!,Data!#REF!,(IF(B24=Data!#REF!,Data!#REF!,Data!#REF!)))))))))))))))&amp;IF(B24=Data!#REF!,Data!#REF!,(IF(B24=Data!#REF!,Data!#REF!,(IF(B24=Data!#REF!,Data!#REF!,(IF(B24=Data!#REF!,Data!#REF!,(IF(B24=Data!B64,Data!I64,(IF(B24=Data!B67,Data!I883,(IF(B24=Data!#REF!,Data!#REF!,(IF(B24=Data!#REF!,Data!#REF!,Data!#REF!)))))))))))))))&amp;IF(B24=Data!#REF!,Data!#REF!,(IF(B24=Data!#REF!,Data!#REF!,(IF(B24=Data!#REF!,Data!#REF!,(IF(B24=Data!#REF!,Data!#REF!,(IF(B24=Data!#REF!,Data!#REF!,Data!#REF!)))))))))</f>
        <v>#REF!</v>
      </c>
      <c r="T24" s="332"/>
      <c r="U24" s="196" t="e">
        <f>IF(B24=Data!#REF!,Data!#REF!,(IF(B24=Data!B85,Data!J85,(IF(B24=Data!#REF!,Data!#REF!,(IF(B24=Data!#REF!,Data!#REF!,(IF(B24=Data!#REF!,Data!#REF!,(IF(B24=Data!#REF!,Data!#REF!,(IF(B24=Data!#REF!,Data!#REF!,(IF(B24=Data!#REF!,Data!#REF!,Data!#REF!)))))))))))))))&amp;IF(B24=Data!#REF!,Data!#REF!,(IF(B24=Data!#REF!,Data!#REF!,(IF(B24=Data!#REF!,Data!#REF!,(IF(B24=Data!#REF!,Data!#REF!,(IF(B24=Data!B64,Data!J64,(IF(B24=Data!B67,Data!J883,(IF(B24=Data!#REF!,Data!#REF!,(IF(B24=Data!#REF!,Data!#REF!,Data!#REF!)))))))))))))))&amp;IF(B24=Data!#REF!,Data!#REF!,(IF(B24=Data!#REF!,Data!#REF!,(IF(B24=Data!#REF!,Data!#REF!,(IF(B24=Data!#REF!,Data!#REF!,(IF(B24=Data!#REF!,Data!#REF!,Data!#REF!)))))))))</f>
        <v>#REF!</v>
      </c>
      <c r="V24" s="191" t="str">
        <f>IF(D24="","",VLOOKUP(B24,Data!$B$5:$J$403,9,FALSE)*D24)</f>
        <v/>
      </c>
      <c r="AB24" s="165">
        <v>200197</v>
      </c>
      <c r="AC24" s="165" t="s">
        <v>239</v>
      </c>
      <c r="AD24" s="165" t="s">
        <v>874</v>
      </c>
      <c r="AE24" s="165">
        <v>1</v>
      </c>
      <c r="AF24" s="165" t="s">
        <v>871</v>
      </c>
      <c r="AG24" s="165">
        <v>13</v>
      </c>
      <c r="AH24" s="165">
        <v>13</v>
      </c>
      <c r="AI24" s="165">
        <v>0</v>
      </c>
    </row>
    <row r="25" spans="1:35" ht="16.25" customHeight="1">
      <c r="A25" s="346"/>
      <c r="B25" s="297"/>
      <c r="C25" s="195" t="str">
        <f>IF(D25="","",VLOOKUP(B25,Data!$B$5:$L$403,2,FALSE))</f>
        <v/>
      </c>
      <c r="D25" s="220"/>
      <c r="E25" s="321"/>
      <c r="F25" s="187" t="str">
        <f>IF(D25="","",VLOOKUP(B25,Data!$B$5:$L$403,11,FALSE))</f>
        <v/>
      </c>
      <c r="G25" s="193" t="str">
        <f t="shared" si="0"/>
        <v>-</v>
      </c>
      <c r="H25" s="188" t="str">
        <f>IF(D25="","",VLOOKUP(B25,Data!$B$5:$D$403,3,FALSE))</f>
        <v/>
      </c>
      <c r="I25" s="189" t="str">
        <f>IF(D25="","",VLOOKUP(B25,Data!$B$5:$M$403,12,FALSE))</f>
        <v/>
      </c>
      <c r="J25" s="194"/>
      <c r="K25" s="190" t="str">
        <f>IF(D25="","",VLOOKUP(B25,Data!$B$5:$E$403,4,FALSE)*D25)</f>
        <v/>
      </c>
      <c r="L25" s="195" t="str">
        <f>IF(D25="","",VLOOKUP(B25,Data!$B$5:$F$403,5,FALSE)*D25)</f>
        <v/>
      </c>
      <c r="M25" s="193" t="e">
        <f>IF(B25=Data!#REF!,Data!#REF!,(IF(B25=Data!B86,Data!G86,(IF(B25=Data!#REF!,Data!#REF!,(IF(B25=Data!#REF!,Data!#REF!,(IF(B25=Data!#REF!,Data!#REF!,(IF(B25=Data!#REF!,Data!#REF!,(IF(B25=Data!#REF!,Data!#REF!,(IF(B25=Data!#REF!,Data!#REF!,Data!#REF!)))))))))))))))&amp;IF(B25=Data!#REF!,Data!#REF!,(IF(B25=Data!#REF!,Data!#REF!,(IF(B25=Data!#REF!,Data!#REF!,(IF(B25=Data!#REF!,Data!#REF!,(IF(B25=Data!B65,Data!G65,(IF(B25=Data!B68,Data!G884,(IF(B25=Data!#REF!,Data!#REF!,(IF(B25=Data!#REF!,Data!#REF!,Data!#REF!)))))))))))))))&amp;IF(B25=Data!#REF!,Data!#REF!,(IF(B25=Data!#REF!,Data!#REF!,(IF(B25=Data!#REF!,Data!#REF!,(IF(B25=Data!#REF!,Data!#REF!,(IF(B25=Data!#REF!,Data!#REF!,Data!#REF!)))))))))</f>
        <v>#REF!</v>
      </c>
      <c r="N25" s="330"/>
      <c r="O25" s="331"/>
      <c r="P25" s="196" t="e">
        <f>IF(B25=Data!#REF!,Data!#REF!,(IF(B25=Data!B86,Data!H86,(IF(B25=Data!#REF!,Data!#REF!,(IF(B25=Data!#REF!,Data!#REF!,(IF(B25=Data!#REF!,Data!#REF!,(IF(B25=Data!#REF!,Data!#REF!,(IF(B25=Data!#REF!,Data!#REF!,(IF(B25=Data!#REF!,Data!#REF!,Data!#REF!)))))))))))))))&amp;IF(B25=Data!#REF!,Data!#REF!,(IF(B25=Data!#REF!,Data!#REF!,(IF(B25=Data!#REF!,Data!#REF!,(IF(B25=Data!#REF!,Data!#REF!,(IF(B25=Data!B65,Data!H65,(IF(B25=Data!B68,Data!H884,(IF(B25=Data!#REF!,Data!#REF!,(IF(B25=Data!#REF!,Data!#REF!,Data!#REF!)))))))))))))))&amp;IF(B25=Data!#REF!,Data!#REF!,(IF(B25=Data!#REF!,Data!#REF!,(IF(B25=Data!#REF!,Data!#REF!,(IF(B25=Data!#REF!,Data!#REF!,(IF(B25=Data!#REF!,Data!#REF!,Data!#REF!)))))))))</f>
        <v>#REF!</v>
      </c>
      <c r="Q25" s="331"/>
      <c r="R25" s="331"/>
      <c r="S25" s="196" t="e">
        <f>IF(B25=Data!#REF!,Data!#REF!,(IF(B25=Data!B86,Data!I86,(IF(B25=Data!#REF!,Data!#REF!,(IF(B25=Data!#REF!,Data!#REF!,(IF(B25=Data!#REF!,Data!#REF!,(IF(B25=Data!#REF!,Data!#REF!,(IF(B25=Data!#REF!,Data!#REF!,(IF(B25=Data!#REF!,Data!#REF!,Data!#REF!)))))))))))))))&amp;IF(B25=Data!#REF!,Data!#REF!,(IF(B25=Data!#REF!,Data!#REF!,(IF(B25=Data!#REF!,Data!#REF!,(IF(B25=Data!#REF!,Data!#REF!,(IF(B25=Data!B65,Data!I65,(IF(B25=Data!B68,Data!I884,(IF(B25=Data!#REF!,Data!#REF!,(IF(B25=Data!#REF!,Data!#REF!,Data!#REF!)))))))))))))))&amp;IF(B25=Data!#REF!,Data!#REF!,(IF(B25=Data!#REF!,Data!#REF!,(IF(B25=Data!#REF!,Data!#REF!,(IF(B25=Data!#REF!,Data!#REF!,(IF(B25=Data!#REF!,Data!#REF!,Data!#REF!)))))))))</f>
        <v>#REF!</v>
      </c>
      <c r="T25" s="332"/>
      <c r="U25" s="196" t="e">
        <f>IF(B25=Data!#REF!,Data!#REF!,(IF(B25=Data!B86,Data!J86,(IF(B25=Data!#REF!,Data!#REF!,(IF(B25=Data!#REF!,Data!#REF!,(IF(B25=Data!#REF!,Data!#REF!,(IF(B25=Data!#REF!,Data!#REF!,(IF(B25=Data!#REF!,Data!#REF!,(IF(B25=Data!#REF!,Data!#REF!,Data!#REF!)))))))))))))))&amp;IF(B25=Data!#REF!,Data!#REF!,(IF(B25=Data!#REF!,Data!#REF!,(IF(B25=Data!#REF!,Data!#REF!,(IF(B25=Data!#REF!,Data!#REF!,(IF(B25=Data!B65,Data!J65,(IF(B25=Data!B68,Data!J884,(IF(B25=Data!#REF!,Data!#REF!,(IF(B25=Data!#REF!,Data!#REF!,Data!#REF!)))))))))))))))&amp;IF(B25=Data!#REF!,Data!#REF!,(IF(B25=Data!#REF!,Data!#REF!,(IF(B25=Data!#REF!,Data!#REF!,(IF(B25=Data!#REF!,Data!#REF!,(IF(B25=Data!#REF!,Data!#REF!,Data!#REF!)))))))))</f>
        <v>#REF!</v>
      </c>
      <c r="V25" s="191" t="str">
        <f>IF(D25="","",VLOOKUP(B25,Data!$B$5:$J$403,9,FALSE)*D25)</f>
        <v/>
      </c>
      <c r="AB25" s="165">
        <v>200197</v>
      </c>
      <c r="AC25" s="165" t="s">
        <v>353</v>
      </c>
      <c r="AD25" s="165" t="s">
        <v>877</v>
      </c>
      <c r="AE25" s="165">
        <v>2</v>
      </c>
      <c r="AF25" s="165" t="s">
        <v>871</v>
      </c>
      <c r="AG25" s="165">
        <v>3</v>
      </c>
      <c r="AH25" s="165">
        <v>3</v>
      </c>
      <c r="AI25" s="165">
        <v>0</v>
      </c>
    </row>
    <row r="26" spans="1:35" ht="16.25" customHeight="1">
      <c r="A26" s="87"/>
      <c r="B26" s="298"/>
      <c r="C26" s="195" t="str">
        <f>IF(D26="","",VLOOKUP(B26,Data!$B$5:$L$403,2,FALSE))</f>
        <v/>
      </c>
      <c r="D26" s="220"/>
      <c r="E26" s="91"/>
      <c r="F26" s="187" t="str">
        <f>IF(D26="","",VLOOKUP(B26,Data!$B$5:$L$403,11,FALSE))</f>
        <v/>
      </c>
      <c r="G26" s="335"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N26" s="330"/>
      <c r="O26" s="331"/>
      <c r="P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Q26" s="331"/>
      <c r="R26" s="331"/>
      <c r="S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T26" s="332"/>
      <c r="U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V26" s="191" t="str">
        <f>IF(D26="","",VLOOKUP(B26,Data!$B$5:$J$403,9,FALSE)*D26)</f>
        <v/>
      </c>
    </row>
    <row r="27" spans="1:35" ht="16.25" customHeight="1">
      <c r="A27" s="87"/>
      <c r="B27" s="298"/>
      <c r="C27" s="195" t="str">
        <f>IF(D27="","",VLOOKUP(B27,Data!$B$5:$L$403,2,FALSE))</f>
        <v/>
      </c>
      <c r="D27" s="296"/>
      <c r="E27" s="91"/>
      <c r="F27" s="187" t="str">
        <f>IF(D27="","",VLOOKUP(B27,Data!$B$5:$L$403,11,FALSE))</f>
        <v/>
      </c>
      <c r="G27" s="335" t="str">
        <f t="shared" si="0"/>
        <v>-</v>
      </c>
      <c r="H27" s="188" t="str">
        <f>IF(D27="","",VLOOKUP(B27,Data!$B$5:$D$403,3,FALSE))</f>
        <v/>
      </c>
      <c r="I27" s="189" t="str">
        <f>IF(D27="","",VLOOKUP(B27,Data!$B$5:$M$403,12,FALSE))</f>
        <v/>
      </c>
      <c r="J27" s="194"/>
      <c r="K27" s="190" t="str">
        <f>IF(D27="","",VLOOKUP(B27,Data!$B$5:$E$403,4,FALSE)*D27)</f>
        <v/>
      </c>
      <c r="L27" s="195" t="str">
        <f>IF(D27="","",VLOOKUP(B27,Data!$B$5:$F$403,5,FALSE)*D27)</f>
        <v/>
      </c>
      <c r="M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N27" s="330"/>
      <c r="O27" s="331"/>
      <c r="P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Q27" s="331"/>
      <c r="R27" s="331"/>
      <c r="S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T27" s="332"/>
      <c r="U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V27" s="191" t="str">
        <f>IF(D27="","",VLOOKUP(B27,Data!$B$5:$J$403,9,FALSE)*D27)</f>
        <v/>
      </c>
    </row>
    <row r="28" spans="1:35" ht="16.5">
      <c r="A28" s="102"/>
      <c r="B28" s="100"/>
      <c r="C28" s="101"/>
      <c r="D28" s="305">
        <f>SUM(D18:D27)</f>
        <v>1</v>
      </c>
      <c r="E28" s="109"/>
      <c r="F28" s="159"/>
      <c r="G28" s="159">
        <f>SUM(G18:G27)</f>
        <v>89.51</v>
      </c>
      <c r="H28" s="102"/>
      <c r="I28" s="102"/>
      <c r="J28" s="102"/>
      <c r="K28" s="299">
        <f>SUM(K18:K27)</f>
        <v>7.6</v>
      </c>
      <c r="L28" s="299">
        <f>SUM(L18:L27)</f>
        <v>7</v>
      </c>
      <c r="M28" s="159" t="e">
        <f>SUM(M16:M27)</f>
        <v>#REF!</v>
      </c>
      <c r="N28" s="159">
        <f>SUM(N18:N27)</f>
        <v>0</v>
      </c>
      <c r="O28" s="159">
        <f>SUM(O16:O27)</f>
        <v>0</v>
      </c>
      <c r="P28" s="159" t="e">
        <f>SUM(P16:P27)</f>
        <v>#REF!</v>
      </c>
      <c r="Q28" s="159">
        <f>SUM(Q18:Q27)</f>
        <v>0</v>
      </c>
      <c r="R28" s="159">
        <f>SUM(R16:R27)</f>
        <v>0</v>
      </c>
      <c r="S28" s="159" t="e">
        <f>SUM(S16:S27)</f>
        <v>#REF!</v>
      </c>
      <c r="T28" s="159">
        <f>SUM(T18:T27)</f>
        <v>0</v>
      </c>
      <c r="U28" s="159" t="e">
        <f>SUM(U16:U27)</f>
        <v>#REF!</v>
      </c>
      <c r="V28" s="160">
        <f>SUM(V18:V27)</f>
        <v>0.04</v>
      </c>
    </row>
    <row r="29" spans="1:35" ht="11.25" customHeight="1">
      <c r="A29" s="300"/>
      <c r="B29" s="156"/>
      <c r="C29" s="271"/>
      <c r="D29" s="301"/>
      <c r="E29" s="269"/>
      <c r="F29" s="302" t="s">
        <v>866</v>
      </c>
      <c r="G29" s="273"/>
      <c r="H29" s="300"/>
      <c r="I29" s="300"/>
      <c r="J29" s="300"/>
      <c r="K29" s="303"/>
      <c r="L29" s="261"/>
      <c r="M29" s="259"/>
      <c r="T29" s="259"/>
      <c r="U29" s="259"/>
      <c r="V29" s="265"/>
    </row>
    <row r="30" spans="1:35" ht="14">
      <c r="A30" s="10" t="s">
        <v>521</v>
      </c>
      <c r="B30" s="157"/>
      <c r="C30" s="1"/>
      <c r="D30" s="304" t="s">
        <v>80</v>
      </c>
      <c r="E30" s="263"/>
      <c r="F30" s="77" t="s">
        <v>81</v>
      </c>
      <c r="G30" s="81"/>
      <c r="H30" s="267" t="s">
        <v>82</v>
      </c>
      <c r="I30" s="282"/>
      <c r="J30" s="262" t="s">
        <v>83</v>
      </c>
      <c r="K30" s="262"/>
      <c r="L30" s="442" t="s">
        <v>84</v>
      </c>
      <c r="M30" s="443"/>
      <c r="N30" s="443"/>
      <c r="O30" s="443"/>
      <c r="P30" s="443"/>
      <c r="Q30" s="443"/>
      <c r="R30" s="443"/>
      <c r="S30" s="443"/>
      <c r="T30" s="443"/>
      <c r="U30" s="443"/>
      <c r="V30" s="444"/>
    </row>
    <row r="31" spans="1:35" ht="14">
      <c r="A31" s="26" t="s">
        <v>522</v>
      </c>
      <c r="B31" s="280"/>
      <c r="C31" s="56"/>
      <c r="D31" t="s">
        <v>86</v>
      </c>
      <c r="F31" s="445"/>
      <c r="G31" s="446"/>
      <c r="H31" s="26" t="s">
        <v>87</v>
      </c>
      <c r="I31" s="283"/>
      <c r="J31" s="253" t="s">
        <v>88</v>
      </c>
      <c r="L31" s="260"/>
      <c r="V31" s="265"/>
    </row>
    <row r="32" spans="1:35">
      <c r="A32" s="26" t="s">
        <v>523</v>
      </c>
      <c r="B32" s="26"/>
      <c r="C32" s="259"/>
      <c r="F32" s="445"/>
      <c r="G32" s="446"/>
      <c r="H32" s="26"/>
      <c r="I32" s="283"/>
      <c r="J32" s="253" t="s">
        <v>92</v>
      </c>
      <c r="L32" s="260"/>
      <c r="V32" s="265"/>
    </row>
    <row r="33" spans="1:22" ht="10.5" customHeight="1">
      <c r="A33" s="269"/>
      <c r="B33" s="284"/>
      <c r="C33" s="285"/>
      <c r="D33" t="s">
        <v>93</v>
      </c>
      <c r="F33" s="445"/>
      <c r="G33" s="446"/>
      <c r="H33" s="26" t="s">
        <v>94</v>
      </c>
      <c r="I33" s="283"/>
      <c r="J33" s="253"/>
      <c r="L33" s="260"/>
      <c r="V33" s="265"/>
    </row>
    <row r="34" spans="1:22" ht="13">
      <c r="A34" s="10" t="s">
        <v>95</v>
      </c>
      <c r="C34" s="258"/>
      <c r="D34" t="s">
        <v>96</v>
      </c>
      <c r="F34" s="85" t="s">
        <v>97</v>
      </c>
      <c r="G34" s="82"/>
      <c r="H34" s="26" t="s">
        <v>87</v>
      </c>
      <c r="I34" s="283"/>
      <c r="J34" s="253" t="s">
        <v>98</v>
      </c>
      <c r="L34" s="260"/>
      <c r="V34" s="265"/>
    </row>
    <row r="35" spans="1:22" ht="10.5" customHeight="1">
      <c r="A35" s="26" t="s">
        <v>867</v>
      </c>
      <c r="C35" s="259"/>
      <c r="D35" t="s">
        <v>99</v>
      </c>
      <c r="F35" s="286"/>
      <c r="G35" s="287"/>
      <c r="H35" s="26" t="s">
        <v>100</v>
      </c>
      <c r="I35" s="283"/>
      <c r="J35" s="253" t="s">
        <v>524</v>
      </c>
      <c r="L35" s="447" t="s">
        <v>102</v>
      </c>
      <c r="M35" s="448"/>
      <c r="N35" s="448"/>
      <c r="O35" s="448"/>
      <c r="P35" s="448"/>
      <c r="Q35" s="448"/>
      <c r="R35" s="448"/>
      <c r="S35" s="448"/>
      <c r="T35" s="448"/>
      <c r="U35" s="448"/>
      <c r="V35" s="449"/>
    </row>
    <row r="36" spans="1:22">
      <c r="A36" s="269"/>
      <c r="B36" s="270"/>
      <c r="C36" s="271"/>
      <c r="D36" s="124"/>
      <c r="E36" s="270"/>
      <c r="F36" s="437" t="s">
        <v>926</v>
      </c>
      <c r="G36" s="438"/>
      <c r="H36" s="437" t="s">
        <v>926</v>
      </c>
      <c r="I36" s="438"/>
      <c r="J36" s="274" t="s">
        <v>103</v>
      </c>
      <c r="K36" s="274"/>
      <c r="L36" s="439" t="s">
        <v>104</v>
      </c>
      <c r="M36" s="440"/>
      <c r="N36" s="440"/>
      <c r="O36" s="440"/>
      <c r="P36" s="440"/>
      <c r="Q36" s="440"/>
      <c r="R36" s="440"/>
      <c r="S36" s="440"/>
      <c r="T36" s="440"/>
      <c r="U36" s="440"/>
      <c r="V36" s="441"/>
    </row>
    <row r="37" spans="1:22">
      <c r="B37" s="263"/>
      <c r="F37" s="166"/>
      <c r="G37" s="166"/>
      <c r="H37" s="4"/>
      <c r="I37" s="4"/>
    </row>
    <row r="42" spans="1:22" ht="18.75" customHeight="1">
      <c r="A42" s="168" t="s">
        <v>895</v>
      </c>
      <c r="B42" s="166"/>
      <c r="C42" s="168" t="s">
        <v>565</v>
      </c>
      <c r="D42" s="323"/>
      <c r="E42" s="323"/>
      <c r="F42" s="324"/>
      <c r="G42" s="168" t="s">
        <v>889</v>
      </c>
      <c r="H42" s="166"/>
      <c r="I42" s="168" t="s">
        <v>565</v>
      </c>
    </row>
    <row r="43" spans="1:22" ht="20">
      <c r="A43" s="168" t="s">
        <v>896</v>
      </c>
      <c r="B43" s="166"/>
      <c r="C43" s="168" t="s">
        <v>900</v>
      </c>
      <c r="D43" s="323"/>
      <c r="E43" s="323"/>
      <c r="F43" s="324"/>
      <c r="G43" s="250" t="s">
        <v>890</v>
      </c>
      <c r="H43" s="336"/>
      <c r="I43" s="250" t="s">
        <v>900</v>
      </c>
    </row>
    <row r="44" spans="1:22" ht="20">
      <c r="A44" s="168" t="s">
        <v>897</v>
      </c>
      <c r="B44" s="166"/>
      <c r="C44" s="168" t="s">
        <v>900</v>
      </c>
      <c r="D44" s="323"/>
      <c r="E44" s="323"/>
      <c r="F44" s="324"/>
      <c r="G44" s="168" t="s">
        <v>891</v>
      </c>
      <c r="H44" s="166"/>
      <c r="I44" s="168" t="s">
        <v>565</v>
      </c>
    </row>
    <row r="45" spans="1:22" ht="20">
      <c r="A45" s="168" t="s">
        <v>898</v>
      </c>
      <c r="B45" s="166"/>
      <c r="C45" s="168" t="s">
        <v>565</v>
      </c>
      <c r="D45" s="323"/>
      <c r="E45" s="323"/>
      <c r="F45" s="324"/>
      <c r="G45" s="168" t="s">
        <v>892</v>
      </c>
      <c r="H45" s="166"/>
      <c r="I45" s="168" t="s">
        <v>565</v>
      </c>
    </row>
    <row r="46" spans="1:22" ht="20">
      <c r="A46" s="168" t="s">
        <v>899</v>
      </c>
      <c r="B46" s="166"/>
      <c r="C46" s="168" t="s">
        <v>565</v>
      </c>
      <c r="D46" s="323"/>
      <c r="E46" s="323"/>
      <c r="F46" s="324"/>
      <c r="G46" s="168" t="s">
        <v>894</v>
      </c>
      <c r="H46" s="166"/>
      <c r="I46" s="168" t="s">
        <v>565</v>
      </c>
    </row>
    <row r="47" spans="1:22" ht="18.75" customHeight="1">
      <c r="A47" s="337"/>
      <c r="B47" s="337"/>
      <c r="C47" s="337"/>
      <c r="D47" s="337"/>
      <c r="E47" s="337"/>
      <c r="F47" s="322"/>
      <c r="G47" s="168" t="s">
        <v>893</v>
      </c>
      <c r="H47" s="166"/>
      <c r="I47" s="168" t="s">
        <v>565</v>
      </c>
    </row>
  </sheetData>
  <mergeCells count="8">
    <mergeCell ref="F36:G36"/>
    <mergeCell ref="H36:I36"/>
    <mergeCell ref="L36:V36"/>
    <mergeCell ref="L30:V30"/>
    <mergeCell ref="F31:G31"/>
    <mergeCell ref="F32:G32"/>
    <mergeCell ref="F33:G33"/>
    <mergeCell ref="L35:V35"/>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46"/>
  <sheetViews>
    <sheetView zoomScale="85" zoomScaleNormal="85" zoomScaleSheetLayoutView="85" workbookViewId="0">
      <selection activeCell="K23" sqref="K23"/>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52"/>
      <c r="J10" s="353"/>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934</v>
      </c>
      <c r="C18" s="195" t="str">
        <f>IF(D18="","",VLOOKUP(B18,Data!$B$5:$L$403,2,FALSE))</f>
        <v/>
      </c>
      <c r="D18" s="220"/>
      <c r="E18" s="220"/>
      <c r="F18" s="321"/>
      <c r="G18" s="187" t="str">
        <f>IF(D18="","",VLOOKUP(B18,Data!$B$5:$L$403,11,FALSE))</f>
        <v/>
      </c>
      <c r="H18" s="335" t="str">
        <f t="shared" ref="H18:H26"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O18" s="330"/>
      <c r="P18" s="331"/>
      <c r="Q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R18" s="331"/>
      <c r="S18" s="331"/>
      <c r="T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U18" s="332"/>
      <c r="V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352</v>
      </c>
      <c r="C19" s="195" t="str">
        <f>IF(D19="","",VLOOKUP(B19,Data!$B$5:$L$403,2,FALSE))</f>
        <v>WQ78260</v>
      </c>
      <c r="D19" s="220">
        <v>2</v>
      </c>
      <c r="E19" s="220"/>
      <c r="F19" s="373" t="s">
        <v>519</v>
      </c>
      <c r="G19" s="187">
        <f>IF(D19="","",VLOOKUP(B19,Data!$B$5:$L$403,11,FALSE))</f>
        <v>4283.6499999999996</v>
      </c>
      <c r="H19" s="193">
        <f t="shared" si="0"/>
        <v>8567.2999999999993</v>
      </c>
      <c r="I19" s="188" t="str">
        <f>IF(D19="","",VLOOKUP(B19,Data!$B$5:$D$403,3,FALSE))</f>
        <v>C/T</v>
      </c>
      <c r="J19" s="189" t="str">
        <f>IF(D19="","",VLOOKUP(B19,Data!$B$5:$M$403,12,FALSE))</f>
        <v>Indonesia</v>
      </c>
      <c r="K19" s="194" t="s">
        <v>935</v>
      </c>
      <c r="L19" s="190">
        <f>IF(D19="","",VLOOKUP(B19,Data!$B$5:$E$403,4,FALSE)*D19)</f>
        <v>610</v>
      </c>
      <c r="M19" s="195">
        <f>IF(D19="","",VLOOKUP(B19,Data!$B$5:$F$403,5,FALSE)*D19)</f>
        <v>538</v>
      </c>
      <c r="N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O19" s="330"/>
      <c r="P19" s="331"/>
      <c r="Q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R19" s="331"/>
      <c r="S19" s="331"/>
      <c r="T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U19" s="332"/>
      <c r="V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W19" s="191">
        <f>IF(D19="","",VLOOKUP(B19,Data!$B$5:$J$403,9,FALSE)*D19)</f>
        <v>3.0680000000000001</v>
      </c>
      <c r="AC19" s="165" t="s">
        <v>877</v>
      </c>
      <c r="AD19" s="165">
        <v>6</v>
      </c>
      <c r="AE19" s="165">
        <v>1</v>
      </c>
    </row>
    <row r="20" spans="1:31" ht="16.25" customHeight="1">
      <c r="A20" s="346"/>
      <c r="B20" s="297" t="s">
        <v>195</v>
      </c>
      <c r="C20" s="195" t="str">
        <f>IF(D20="","",VLOOKUP(B20,Data!$B$5:$L$403,2,FALSE))</f>
        <v>WH50350</v>
      </c>
      <c r="D20" s="220">
        <v>8</v>
      </c>
      <c r="E20" s="220"/>
      <c r="F20" s="321"/>
      <c r="G20" s="187">
        <f>IF(D20="","",VLOOKUP(B20,Data!$B$5:$L$403,11,FALSE))</f>
        <v>1751.45</v>
      </c>
      <c r="H20" s="367">
        <f t="shared" si="0"/>
        <v>14011.6</v>
      </c>
      <c r="I20" s="188" t="str">
        <f>IF(D20="","",VLOOKUP(B20,Data!$B$5:$D$403,3,FALSE))</f>
        <v>C/T</v>
      </c>
      <c r="J20" s="189" t="str">
        <f>IF(D20="","",VLOOKUP(B20,Data!$B$5:$M$403,12,FALSE))</f>
        <v>Indonesia</v>
      </c>
      <c r="K20" s="194" t="s">
        <v>935</v>
      </c>
      <c r="L20" s="190">
        <f>IF(D20="","",VLOOKUP(B20,Data!$B$5:$E$403,4,FALSE)*D20)</f>
        <v>1608</v>
      </c>
      <c r="M20" s="195">
        <f>IF(D20="","",VLOOKUP(B20,Data!$B$5:$F$403,5,FALSE)*D20)</f>
        <v>1448</v>
      </c>
      <c r="N20" s="193" t="e">
        <f>IF(B20=Data!#REF!,Data!#REF!,(IF(B20=Data!B84,Data!G84,(IF(B20=Data!#REF!,Data!#REF!,(IF(B20=Data!#REF!,Data!#REF!,(IF(B20=Data!#REF!,Data!#REF!,(IF(B20=Data!#REF!,Data!#REF!,(IF(B20=Data!#REF!,Data!#REF!,(IF(B20=Data!#REF!,Data!#REF!,Data!#REF!)))))))))))))))&amp;IF(B20=Data!#REF!,Data!#REF!,(IF(B20=Data!#REF!,Data!#REF!,(IF(B20=Data!#REF!,Data!#REF!,(IF(B20=Data!#REF!,Data!#REF!,(IF(B20=Data!B63,Data!G63,(IF(B20=Data!B66,Data!G882,(IF(B20=Data!#REF!,Data!#REF!,(IF(B20=Data!#REF!,Data!#REF!,Data!#REF!)))))))))))))))&amp;IF(B20=Data!#REF!,Data!#REF!,(IF(B20=Data!#REF!,Data!#REF!,(IF(B20=Data!#REF!,Data!#REF!,(IF(B20=Data!#REF!,Data!#REF!,(IF(B20=Data!#REF!,Data!#REF!,Data!#REF!)))))))))</f>
        <v>#REF!</v>
      </c>
      <c r="O20" s="330"/>
      <c r="P20" s="331"/>
      <c r="Q20" s="196" t="e">
        <f>IF(B20=Data!#REF!,Data!#REF!,(IF(B20=Data!B84,Data!H84,(IF(B20=Data!#REF!,Data!#REF!,(IF(B20=Data!#REF!,Data!#REF!,(IF(B20=Data!#REF!,Data!#REF!,(IF(B20=Data!#REF!,Data!#REF!,(IF(B20=Data!#REF!,Data!#REF!,(IF(B20=Data!#REF!,Data!#REF!,Data!#REF!)))))))))))))))&amp;IF(B20=Data!#REF!,Data!#REF!,(IF(B20=Data!#REF!,Data!#REF!,(IF(B20=Data!#REF!,Data!#REF!,(IF(B20=Data!#REF!,Data!#REF!,(IF(B20=Data!B63,Data!H63,(IF(B20=Data!B66,Data!H882,(IF(B20=Data!#REF!,Data!#REF!,(IF(B20=Data!#REF!,Data!#REF!,Data!#REF!)))))))))))))))&amp;IF(B20=Data!#REF!,Data!#REF!,(IF(B20=Data!#REF!,Data!#REF!,(IF(B20=Data!#REF!,Data!#REF!,(IF(B20=Data!#REF!,Data!#REF!,(IF(B20=Data!#REF!,Data!#REF!,Data!#REF!)))))))))</f>
        <v>#REF!</v>
      </c>
      <c r="R20" s="331"/>
      <c r="S20" s="331"/>
      <c r="T20" s="196" t="e">
        <f>IF(B20=Data!#REF!,Data!#REF!,(IF(B20=Data!B84,Data!I84,(IF(B20=Data!#REF!,Data!#REF!,(IF(B20=Data!#REF!,Data!#REF!,(IF(B20=Data!#REF!,Data!#REF!,(IF(B20=Data!#REF!,Data!#REF!,(IF(B20=Data!#REF!,Data!#REF!,(IF(B20=Data!#REF!,Data!#REF!,Data!#REF!)))))))))))))))&amp;IF(B20=Data!#REF!,Data!#REF!,(IF(B20=Data!#REF!,Data!#REF!,(IF(B20=Data!#REF!,Data!#REF!,(IF(B20=Data!#REF!,Data!#REF!,(IF(B20=Data!B63,Data!I63,(IF(B20=Data!B66,Data!I882,(IF(B20=Data!#REF!,Data!#REF!,(IF(B20=Data!#REF!,Data!#REF!,Data!#REF!)))))))))))))))&amp;IF(B20=Data!#REF!,Data!#REF!,(IF(B20=Data!#REF!,Data!#REF!,(IF(B20=Data!#REF!,Data!#REF!,(IF(B20=Data!#REF!,Data!#REF!,(IF(B20=Data!#REF!,Data!#REF!,Data!#REF!)))))))))</f>
        <v>#REF!</v>
      </c>
      <c r="U20" s="332"/>
      <c r="V20" s="196" t="e">
        <f>IF(B20=Data!#REF!,Data!#REF!,(IF(B20=Data!B84,Data!J84,(IF(B20=Data!#REF!,Data!#REF!,(IF(B20=Data!#REF!,Data!#REF!,(IF(B20=Data!#REF!,Data!#REF!,(IF(B20=Data!#REF!,Data!#REF!,(IF(B20=Data!#REF!,Data!#REF!,(IF(B20=Data!#REF!,Data!#REF!,Data!#REF!)))))))))))))))&amp;IF(B20=Data!#REF!,Data!#REF!,(IF(B20=Data!#REF!,Data!#REF!,(IF(B20=Data!#REF!,Data!#REF!,(IF(B20=Data!#REF!,Data!#REF!,(IF(B20=Data!B63,Data!J63,(IF(B20=Data!B66,Data!J882,(IF(B20=Data!#REF!,Data!#REF!,(IF(B20=Data!#REF!,Data!#REF!,Data!#REF!)))))))))))))))&amp;IF(B20=Data!#REF!,Data!#REF!,(IF(B20=Data!#REF!,Data!#REF!,(IF(B20=Data!#REF!,Data!#REF!,(IF(B20=Data!#REF!,Data!#REF!,(IF(B20=Data!#REF!,Data!#REF!,Data!#REF!)))))))))</f>
        <v>#REF!</v>
      </c>
      <c r="W20" s="191">
        <f>IF(D20="","",VLOOKUP(B20,Data!$B$5:$J$403,9,FALSE)*D20)</f>
        <v>9.1999999999999993</v>
      </c>
      <c r="AC20" s="165" t="s">
        <v>930</v>
      </c>
      <c r="AD20" s="165">
        <v>1</v>
      </c>
      <c r="AE20" s="165">
        <v>1</v>
      </c>
    </row>
    <row r="21" spans="1:31" ht="16.25" customHeight="1">
      <c r="A21" s="346"/>
      <c r="B21" s="297" t="s">
        <v>212</v>
      </c>
      <c r="C21" s="195" t="str">
        <f>IF(D21="","",VLOOKUP(B21,Data!$B$5:$L$403,2,FALSE))</f>
        <v>WH50410</v>
      </c>
      <c r="D21" s="220">
        <v>2</v>
      </c>
      <c r="E21" s="220"/>
      <c r="F21" s="373" t="s">
        <v>520</v>
      </c>
      <c r="G21" s="187">
        <f>IF(D21="","",VLOOKUP(B21,Data!$B$5:$L$403,11,FALSE))</f>
        <v>1897.4</v>
      </c>
      <c r="H21" s="367">
        <f t="shared" si="0"/>
        <v>3794.8</v>
      </c>
      <c r="I21" s="188" t="str">
        <f>IF(D21="","",VLOOKUP(B21,Data!$B$5:$D$403,3,FALSE))</f>
        <v>C/T</v>
      </c>
      <c r="J21" s="189" t="str">
        <f>IF(D21="","",VLOOKUP(B21,Data!$B$5:$M$403,12,FALSE))</f>
        <v>Indonesia</v>
      </c>
      <c r="K21" s="194" t="s">
        <v>935</v>
      </c>
      <c r="L21" s="190">
        <f>IF(D21="","",VLOOKUP(B21,Data!$B$5:$E$403,4,FALSE)*D21)</f>
        <v>444</v>
      </c>
      <c r="M21" s="195">
        <f>IF(D21="","",VLOOKUP(B21,Data!$B$5:$F$403,5,FALSE)*D21)</f>
        <v>402</v>
      </c>
      <c r="N21" s="193" t="e">
        <f>IF(B21=Data!#REF!,Data!#REF!,(IF(B21=Data!B85,Data!G85,(IF(B21=Data!#REF!,Data!#REF!,(IF(B21=Data!#REF!,Data!#REF!,(IF(B21=Data!#REF!,Data!#REF!,(IF(B21=Data!#REF!,Data!#REF!,(IF(B21=Data!#REF!,Data!#REF!,(IF(B21=Data!#REF!,Data!#REF!,Data!#REF!)))))))))))))))&amp;IF(B21=Data!#REF!,Data!#REF!,(IF(B21=Data!#REF!,Data!#REF!,(IF(B21=Data!#REF!,Data!#REF!,(IF(B21=Data!#REF!,Data!#REF!,(IF(B21=Data!B64,Data!G64,(IF(B21=Data!B67,Data!G883,(IF(B21=Data!#REF!,Data!#REF!,(IF(B21=Data!#REF!,Data!#REF!,Data!#REF!)))))))))))))))&amp;IF(B21=Data!#REF!,Data!#REF!,(IF(B21=Data!#REF!,Data!#REF!,(IF(B21=Data!#REF!,Data!#REF!,(IF(B21=Data!#REF!,Data!#REF!,(IF(B21=Data!#REF!,Data!#REF!,Data!#REF!)))))))))</f>
        <v>#REF!</v>
      </c>
      <c r="O21" s="330"/>
      <c r="P21" s="331"/>
      <c r="Q21" s="196" t="e">
        <f>IF(B21=Data!#REF!,Data!#REF!,(IF(B21=Data!B85,Data!H85,(IF(B21=Data!#REF!,Data!#REF!,(IF(B21=Data!#REF!,Data!#REF!,(IF(B21=Data!#REF!,Data!#REF!,(IF(B21=Data!#REF!,Data!#REF!,(IF(B21=Data!#REF!,Data!#REF!,(IF(B21=Data!#REF!,Data!#REF!,Data!#REF!)))))))))))))))&amp;IF(B21=Data!#REF!,Data!#REF!,(IF(B21=Data!#REF!,Data!#REF!,(IF(B21=Data!#REF!,Data!#REF!,(IF(B21=Data!#REF!,Data!#REF!,(IF(B21=Data!B64,Data!H64,(IF(B21=Data!B67,Data!H883,(IF(B21=Data!#REF!,Data!#REF!,(IF(B21=Data!#REF!,Data!#REF!,Data!#REF!)))))))))))))))&amp;IF(B21=Data!#REF!,Data!#REF!,(IF(B21=Data!#REF!,Data!#REF!,(IF(B21=Data!#REF!,Data!#REF!,(IF(B21=Data!#REF!,Data!#REF!,(IF(B21=Data!#REF!,Data!#REF!,Data!#REF!)))))))))</f>
        <v>#REF!</v>
      </c>
      <c r="R21" s="331"/>
      <c r="S21" s="331"/>
      <c r="T21" s="196" t="e">
        <f>IF(B21=Data!#REF!,Data!#REF!,(IF(B21=Data!B85,Data!I85,(IF(B21=Data!#REF!,Data!#REF!,(IF(B21=Data!#REF!,Data!#REF!,(IF(B21=Data!#REF!,Data!#REF!,(IF(B21=Data!#REF!,Data!#REF!,(IF(B21=Data!#REF!,Data!#REF!,(IF(B21=Data!#REF!,Data!#REF!,Data!#REF!)))))))))))))))&amp;IF(B21=Data!#REF!,Data!#REF!,(IF(B21=Data!#REF!,Data!#REF!,(IF(B21=Data!#REF!,Data!#REF!,(IF(B21=Data!#REF!,Data!#REF!,(IF(B21=Data!B64,Data!I64,(IF(B21=Data!B67,Data!I883,(IF(B21=Data!#REF!,Data!#REF!,(IF(B21=Data!#REF!,Data!#REF!,Data!#REF!)))))))))))))))&amp;IF(B21=Data!#REF!,Data!#REF!,(IF(B21=Data!#REF!,Data!#REF!,(IF(B21=Data!#REF!,Data!#REF!,(IF(B21=Data!#REF!,Data!#REF!,(IF(B21=Data!#REF!,Data!#REF!,Data!#REF!)))))))))</f>
        <v>#REF!</v>
      </c>
      <c r="U21" s="332"/>
      <c r="V21" s="196" t="e">
        <f>IF(B21=Data!#REF!,Data!#REF!,(IF(B21=Data!B85,Data!J85,(IF(B21=Data!#REF!,Data!#REF!,(IF(B21=Data!#REF!,Data!#REF!,(IF(B21=Data!#REF!,Data!#REF!,(IF(B21=Data!#REF!,Data!#REF!,(IF(B21=Data!#REF!,Data!#REF!,(IF(B21=Data!#REF!,Data!#REF!,Data!#REF!)))))))))))))))&amp;IF(B21=Data!#REF!,Data!#REF!,(IF(B21=Data!#REF!,Data!#REF!,(IF(B21=Data!#REF!,Data!#REF!,(IF(B21=Data!#REF!,Data!#REF!,(IF(B21=Data!B64,Data!J64,(IF(B21=Data!B67,Data!J883,(IF(B21=Data!#REF!,Data!#REF!,(IF(B21=Data!#REF!,Data!#REF!,Data!#REF!)))))))))))))))&amp;IF(B21=Data!#REF!,Data!#REF!,(IF(B21=Data!#REF!,Data!#REF!,(IF(B21=Data!#REF!,Data!#REF!,(IF(B21=Data!#REF!,Data!#REF!,(IF(B21=Data!#REF!,Data!#REF!,Data!#REF!)))))))))</f>
        <v>#REF!</v>
      </c>
      <c r="W21" s="191">
        <f>IF(D21="","",VLOOKUP(B21,Data!$B$5:$J$403,9,FALSE)*D21)</f>
        <v>2.3980000000000001</v>
      </c>
      <c r="AC21" s="165" t="s">
        <v>930</v>
      </c>
      <c r="AD21" s="165">
        <v>1</v>
      </c>
      <c r="AE21" s="165">
        <v>1</v>
      </c>
    </row>
    <row r="22" spans="1:31" ht="16.25" customHeight="1">
      <c r="A22" s="346"/>
      <c r="B22" s="297" t="s">
        <v>238</v>
      </c>
      <c r="C22" s="195" t="str">
        <f>IF(D22="","",VLOOKUP(B22,Data!$B$5:$L$403,2,FALSE))</f>
        <v>AAC7366</v>
      </c>
      <c r="D22" s="220">
        <v>10</v>
      </c>
      <c r="E22" s="220"/>
      <c r="F22" s="321"/>
      <c r="G22" s="187">
        <f>IF(D22="","",VLOOKUP(B22,Data!$B$5:$L$403,11,FALSE))</f>
        <v>2618.06</v>
      </c>
      <c r="H22" s="367">
        <f t="shared" si="0"/>
        <v>26180.6</v>
      </c>
      <c r="I22" s="188" t="str">
        <f>IF(D22="","",VLOOKUP(B22,Data!$B$5:$D$403,3,FALSE))</f>
        <v>C/T</v>
      </c>
      <c r="J22" s="189" t="str">
        <f>IF(D22="","",VLOOKUP(B22,Data!$B$5:$M$403,12,FALSE))</f>
        <v>Indonesia</v>
      </c>
      <c r="K22" s="194" t="s">
        <v>935</v>
      </c>
      <c r="L22" s="190">
        <f>IF(D22="","",VLOOKUP(B22,Data!$B$5:$E$403,4,FALSE)*D22)</f>
        <v>2660</v>
      </c>
      <c r="M22" s="195">
        <f>IF(D22="","",VLOOKUP(B22,Data!$B$5:$F$403,5,FALSE)*D22)</f>
        <v>2460</v>
      </c>
      <c r="N22" s="193" t="e">
        <f>IF(B22=Data!#REF!,Data!#REF!,(IF(B22=Data!B86,Data!G86,(IF(B22=Data!#REF!,Data!#REF!,(IF(B22=Data!#REF!,Data!#REF!,(IF(B22=Data!#REF!,Data!#REF!,(IF(B22=Data!#REF!,Data!#REF!,(IF(B22=Data!#REF!,Data!#REF!,(IF(B22=Data!#REF!,Data!#REF!,Data!#REF!)))))))))))))))&amp;IF(B22=Data!#REF!,Data!#REF!,(IF(B22=Data!#REF!,Data!#REF!,(IF(B22=Data!#REF!,Data!#REF!,(IF(B22=Data!#REF!,Data!#REF!,(IF(B22=Data!B65,Data!G65,(IF(B22=Data!B68,Data!G884,(IF(B22=Data!#REF!,Data!#REF!,(IF(B22=Data!#REF!,Data!#REF!,Data!#REF!)))))))))))))))&amp;IF(B22=Data!#REF!,Data!#REF!,(IF(B22=Data!#REF!,Data!#REF!,(IF(B22=Data!#REF!,Data!#REF!,(IF(B22=Data!#REF!,Data!#REF!,(IF(B22=Data!#REF!,Data!#REF!,Data!#REF!)))))))))</f>
        <v>#REF!</v>
      </c>
      <c r="O22" s="330"/>
      <c r="P22" s="331"/>
      <c r="Q22" s="196" t="e">
        <f>IF(B22=Data!#REF!,Data!#REF!,(IF(B22=Data!B86,Data!H86,(IF(B22=Data!#REF!,Data!#REF!,(IF(B22=Data!#REF!,Data!#REF!,(IF(B22=Data!#REF!,Data!#REF!,(IF(B22=Data!#REF!,Data!#REF!,(IF(B22=Data!#REF!,Data!#REF!,(IF(B22=Data!#REF!,Data!#REF!,Data!#REF!)))))))))))))))&amp;IF(B22=Data!#REF!,Data!#REF!,(IF(B22=Data!#REF!,Data!#REF!,(IF(B22=Data!#REF!,Data!#REF!,(IF(B22=Data!#REF!,Data!#REF!,(IF(B22=Data!B65,Data!H65,(IF(B22=Data!B68,Data!H884,(IF(B22=Data!#REF!,Data!#REF!,(IF(B22=Data!#REF!,Data!#REF!,Data!#REF!)))))))))))))))&amp;IF(B22=Data!#REF!,Data!#REF!,(IF(B22=Data!#REF!,Data!#REF!,(IF(B22=Data!#REF!,Data!#REF!,(IF(B22=Data!#REF!,Data!#REF!,(IF(B22=Data!#REF!,Data!#REF!,Data!#REF!)))))))))</f>
        <v>#REF!</v>
      </c>
      <c r="R22" s="331"/>
      <c r="S22" s="331"/>
      <c r="T22" s="196" t="e">
        <f>IF(B22=Data!#REF!,Data!#REF!,(IF(B22=Data!B86,Data!I86,(IF(B22=Data!#REF!,Data!#REF!,(IF(B22=Data!#REF!,Data!#REF!,(IF(B22=Data!#REF!,Data!#REF!,(IF(B22=Data!#REF!,Data!#REF!,(IF(B22=Data!#REF!,Data!#REF!,(IF(B22=Data!#REF!,Data!#REF!,Data!#REF!)))))))))))))))&amp;IF(B22=Data!#REF!,Data!#REF!,(IF(B22=Data!#REF!,Data!#REF!,(IF(B22=Data!#REF!,Data!#REF!,(IF(B22=Data!#REF!,Data!#REF!,(IF(B22=Data!B65,Data!I65,(IF(B22=Data!B68,Data!I884,(IF(B22=Data!#REF!,Data!#REF!,(IF(B22=Data!#REF!,Data!#REF!,Data!#REF!)))))))))))))))&amp;IF(B22=Data!#REF!,Data!#REF!,(IF(B22=Data!#REF!,Data!#REF!,(IF(B22=Data!#REF!,Data!#REF!,(IF(B22=Data!#REF!,Data!#REF!,(IF(B22=Data!#REF!,Data!#REF!,Data!#REF!)))))))))</f>
        <v>#REF!</v>
      </c>
      <c r="U22" s="332"/>
      <c r="V22" s="196" t="e">
        <f>IF(B22=Data!#REF!,Data!#REF!,(IF(B22=Data!B86,Data!J86,(IF(B22=Data!#REF!,Data!#REF!,(IF(B22=Data!#REF!,Data!#REF!,(IF(B22=Data!#REF!,Data!#REF!,(IF(B22=Data!#REF!,Data!#REF!,(IF(B22=Data!#REF!,Data!#REF!,(IF(B22=Data!#REF!,Data!#REF!,Data!#REF!)))))))))))))))&amp;IF(B22=Data!#REF!,Data!#REF!,(IF(B22=Data!#REF!,Data!#REF!,(IF(B22=Data!#REF!,Data!#REF!,(IF(B22=Data!#REF!,Data!#REF!,(IF(B22=Data!B65,Data!J65,(IF(B22=Data!B68,Data!J884,(IF(B22=Data!#REF!,Data!#REF!,(IF(B22=Data!#REF!,Data!#REF!,Data!#REF!)))))))))))))))&amp;IF(B22=Data!#REF!,Data!#REF!,(IF(B22=Data!#REF!,Data!#REF!,(IF(B22=Data!#REF!,Data!#REF!,(IF(B22=Data!#REF!,Data!#REF!,(IF(B22=Data!#REF!,Data!#REF!,Data!#REF!)))))))))</f>
        <v>#REF!</v>
      </c>
      <c r="W22" s="191">
        <f>IF(D22="","",VLOOKUP(B22,Data!$B$5:$J$403,9,FALSE)*D22)</f>
        <v>14.879999999999999</v>
      </c>
      <c r="AC22" s="165" t="s">
        <v>930</v>
      </c>
      <c r="AD22" s="165">
        <v>1</v>
      </c>
      <c r="AE22" s="165">
        <v>1</v>
      </c>
    </row>
    <row r="23" spans="1:31" ht="16.25" customHeight="1">
      <c r="A23" s="346"/>
      <c r="B23" s="297"/>
      <c r="C23" s="195" t="str">
        <f>IF(D23="","",VLOOKUP(B23,Data!$B$5:$L$403,2,FALSE))</f>
        <v/>
      </c>
      <c r="D23" s="220"/>
      <c r="E23" s="220"/>
      <c r="F23" s="374" t="s">
        <v>525</v>
      </c>
      <c r="G23" s="187" t="str">
        <f>IF(D23="","",VLOOKUP(B23,Data!$B$5:$L$403,11,FALSE))</f>
        <v/>
      </c>
      <c r="H23" s="335" t="str">
        <f t="shared" si="0"/>
        <v>-</v>
      </c>
      <c r="I23" s="188" t="str">
        <f>IF(D23="","",VLOOKUP(B23,Data!$B$5:$D$403,3,FALSE))</f>
        <v/>
      </c>
      <c r="J23" s="189" t="str">
        <f>IF(D23="","",VLOOKUP(B23,Data!$B$5:$M$403,12,FALSE))</f>
        <v/>
      </c>
      <c r="K23" s="194"/>
      <c r="L23" s="190" t="str">
        <f>IF(D23="","",VLOOKUP(B23,Data!$B$5:$E$403,4,FALSE)*D23)</f>
        <v/>
      </c>
      <c r="M23" s="195" t="str">
        <f>IF(D23="","",VLOOKUP(B23,Data!$B$5:$F$403,5,FALSE)*D23)</f>
        <v/>
      </c>
      <c r="N23" s="193" t="e">
        <f>IF(B23=Data!#REF!,Data!#REF!,(IF(B23=Data!B87,Data!G87,(IF(B23=Data!#REF!,Data!#REF!,(IF(B23=Data!#REF!,Data!#REF!,(IF(B23=Data!#REF!,Data!#REF!,(IF(B23=Data!#REF!,Data!#REF!,(IF(B23=Data!#REF!,Data!#REF!,(IF(B23=Data!#REF!,Data!#REF!,Data!#REF!)))))))))))))))&amp;IF(B23=Data!#REF!,Data!#REF!,(IF(B23=Data!#REF!,Data!#REF!,(IF(B23=Data!#REF!,Data!#REF!,(IF(B23=Data!#REF!,Data!#REF!,(IF(B23=Data!B66,Data!G66,(IF(B23=Data!B69,Data!G885,(IF(B23=Data!#REF!,Data!#REF!,(IF(B23=Data!#REF!,Data!#REF!,Data!#REF!)))))))))))))))&amp;IF(B23=Data!#REF!,Data!#REF!,(IF(B23=Data!#REF!,Data!#REF!,(IF(B23=Data!#REF!,Data!#REF!,(IF(B23=Data!#REF!,Data!#REF!,(IF(B23=Data!#REF!,Data!#REF!,Data!#REF!)))))))))</f>
        <v>#REF!</v>
      </c>
      <c r="O23" s="330"/>
      <c r="P23" s="331"/>
      <c r="Q23" s="196" t="e">
        <f>IF(B23=Data!#REF!,Data!#REF!,(IF(B23=Data!B87,Data!H87,(IF(B23=Data!#REF!,Data!#REF!,(IF(B23=Data!#REF!,Data!#REF!,(IF(B23=Data!#REF!,Data!#REF!,(IF(B23=Data!#REF!,Data!#REF!,(IF(B23=Data!#REF!,Data!#REF!,(IF(B23=Data!#REF!,Data!#REF!,Data!#REF!)))))))))))))))&amp;IF(B23=Data!#REF!,Data!#REF!,(IF(B23=Data!#REF!,Data!#REF!,(IF(B23=Data!#REF!,Data!#REF!,(IF(B23=Data!#REF!,Data!#REF!,(IF(B23=Data!B66,Data!H66,(IF(B23=Data!B69,Data!H885,(IF(B23=Data!#REF!,Data!#REF!,(IF(B23=Data!#REF!,Data!#REF!,Data!#REF!)))))))))))))))&amp;IF(B23=Data!#REF!,Data!#REF!,(IF(B23=Data!#REF!,Data!#REF!,(IF(B23=Data!#REF!,Data!#REF!,(IF(B23=Data!#REF!,Data!#REF!,(IF(B23=Data!#REF!,Data!#REF!,Data!#REF!)))))))))</f>
        <v>#REF!</v>
      </c>
      <c r="R23" s="331"/>
      <c r="S23" s="331"/>
      <c r="T23" s="196" t="e">
        <f>IF(B23=Data!#REF!,Data!#REF!,(IF(B23=Data!B87,Data!I87,(IF(B23=Data!#REF!,Data!#REF!,(IF(B23=Data!#REF!,Data!#REF!,(IF(B23=Data!#REF!,Data!#REF!,(IF(B23=Data!#REF!,Data!#REF!,(IF(B23=Data!#REF!,Data!#REF!,(IF(B23=Data!#REF!,Data!#REF!,Data!#REF!)))))))))))))))&amp;IF(B23=Data!#REF!,Data!#REF!,(IF(B23=Data!#REF!,Data!#REF!,(IF(B23=Data!#REF!,Data!#REF!,(IF(B23=Data!#REF!,Data!#REF!,(IF(B23=Data!B66,Data!I66,(IF(B23=Data!B69,Data!I885,(IF(B23=Data!#REF!,Data!#REF!,(IF(B23=Data!#REF!,Data!#REF!,Data!#REF!)))))))))))))))&amp;IF(B23=Data!#REF!,Data!#REF!,(IF(B23=Data!#REF!,Data!#REF!,(IF(B23=Data!#REF!,Data!#REF!,(IF(B23=Data!#REF!,Data!#REF!,(IF(B23=Data!#REF!,Data!#REF!,Data!#REF!)))))))))</f>
        <v>#REF!</v>
      </c>
      <c r="U23" s="332"/>
      <c r="V23" s="196" t="e">
        <f>IF(B23=Data!#REF!,Data!#REF!,(IF(B23=Data!B87,Data!J87,(IF(B23=Data!#REF!,Data!#REF!,(IF(B23=Data!#REF!,Data!#REF!,(IF(B23=Data!#REF!,Data!#REF!,(IF(B23=Data!#REF!,Data!#REF!,(IF(B23=Data!#REF!,Data!#REF!,(IF(B23=Data!#REF!,Data!#REF!,Data!#REF!)))))))))))))))&amp;IF(B23=Data!#REF!,Data!#REF!,(IF(B23=Data!#REF!,Data!#REF!,(IF(B23=Data!#REF!,Data!#REF!,(IF(B23=Data!#REF!,Data!#REF!,(IF(B23=Data!B66,Data!J66,(IF(B23=Data!B69,Data!J885,(IF(B23=Data!#REF!,Data!#REF!,(IF(B23=Data!#REF!,Data!#REF!,Data!#REF!)))))))))))))))&amp;IF(B23=Data!#REF!,Data!#REF!,(IF(B23=Data!#REF!,Data!#REF!,(IF(B23=Data!#REF!,Data!#REF!,(IF(B23=Data!#REF!,Data!#REF!,(IF(B23=Data!#REF!,Data!#REF!,Data!#REF!)))))))))</f>
        <v>#REF!</v>
      </c>
      <c r="W23" s="191" t="str">
        <f>IF(D23="","",VLOOKUP(B23,Data!$B$5:$J$403,9,FALSE)*D23)</f>
        <v/>
      </c>
      <c r="AC23" s="165" t="s">
        <v>930</v>
      </c>
      <c r="AD23" s="165">
        <v>1</v>
      </c>
      <c r="AE23" s="165">
        <v>1</v>
      </c>
    </row>
    <row r="24" spans="1:31" ht="16.25" customHeight="1">
      <c r="A24" s="346"/>
      <c r="B24" s="297"/>
      <c r="C24" s="195" t="str">
        <f>IF(D24="","",VLOOKUP(B24,Data!$B$5:$L$403,2,FALSE))</f>
        <v/>
      </c>
      <c r="D24" s="220"/>
      <c r="E24" s="220"/>
      <c r="F24" s="321"/>
      <c r="G24" s="187" t="str">
        <f>IF(D24="","",VLOOKUP(B24,Data!$B$5:$L$403,11,FALSE))</f>
        <v/>
      </c>
      <c r="H24" s="193"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86,Data!G86,(IF(B24=Data!#REF!,Data!#REF!,(IF(B24=Data!#REF!,Data!#REF!,(IF(B24=Data!#REF!,Data!#REF!,(IF(B24=Data!#REF!,Data!#REF!,(IF(B24=Data!#REF!,Data!#REF!,(IF(B24=Data!#REF!,Data!#REF!,Data!#REF!)))))))))))))))&amp;IF(B24=Data!#REF!,Data!#REF!,(IF(B24=Data!#REF!,Data!#REF!,(IF(B24=Data!#REF!,Data!#REF!,(IF(B24=Data!#REF!,Data!#REF!,(IF(B24=Data!B65,Data!G65,(IF(B24=Data!B68,Data!G884,(IF(B24=Data!#REF!,Data!#REF!,(IF(B24=Data!#REF!,Data!#REF!,Data!#REF!)))))))))))))))&amp;IF(B24=Data!#REF!,Data!#REF!,(IF(B24=Data!#REF!,Data!#REF!,(IF(B24=Data!#REF!,Data!#REF!,(IF(B24=Data!#REF!,Data!#REF!,(IF(B24=Data!#REF!,Data!#REF!,Data!#REF!)))))))))</f>
        <v>#REF!</v>
      </c>
      <c r="O24" s="330"/>
      <c r="P24" s="331"/>
      <c r="Q24" s="196" t="e">
        <f>IF(B24=Data!#REF!,Data!#REF!,(IF(B24=Data!B86,Data!H86,(IF(B24=Data!#REF!,Data!#REF!,(IF(B24=Data!#REF!,Data!#REF!,(IF(B24=Data!#REF!,Data!#REF!,(IF(B24=Data!#REF!,Data!#REF!,(IF(B24=Data!#REF!,Data!#REF!,(IF(B24=Data!#REF!,Data!#REF!,Data!#REF!)))))))))))))))&amp;IF(B24=Data!#REF!,Data!#REF!,(IF(B24=Data!#REF!,Data!#REF!,(IF(B24=Data!#REF!,Data!#REF!,(IF(B24=Data!#REF!,Data!#REF!,(IF(B24=Data!B65,Data!H65,(IF(B24=Data!B68,Data!H884,(IF(B24=Data!#REF!,Data!#REF!,(IF(B24=Data!#REF!,Data!#REF!,Data!#REF!)))))))))))))))&amp;IF(B24=Data!#REF!,Data!#REF!,(IF(B24=Data!#REF!,Data!#REF!,(IF(B24=Data!#REF!,Data!#REF!,(IF(B24=Data!#REF!,Data!#REF!,(IF(B24=Data!#REF!,Data!#REF!,Data!#REF!)))))))))</f>
        <v>#REF!</v>
      </c>
      <c r="R24" s="331"/>
      <c r="S24" s="331"/>
      <c r="T24" s="196" t="e">
        <f>IF(B24=Data!#REF!,Data!#REF!,(IF(B24=Data!B86,Data!I86,(IF(B24=Data!#REF!,Data!#REF!,(IF(B24=Data!#REF!,Data!#REF!,(IF(B24=Data!#REF!,Data!#REF!,(IF(B24=Data!#REF!,Data!#REF!,(IF(B24=Data!#REF!,Data!#REF!,(IF(B24=Data!#REF!,Data!#REF!,Data!#REF!)))))))))))))))&amp;IF(B24=Data!#REF!,Data!#REF!,(IF(B24=Data!#REF!,Data!#REF!,(IF(B24=Data!#REF!,Data!#REF!,(IF(B24=Data!#REF!,Data!#REF!,(IF(B24=Data!B65,Data!I65,(IF(B24=Data!B68,Data!I884,(IF(B24=Data!#REF!,Data!#REF!,(IF(B24=Data!#REF!,Data!#REF!,Data!#REF!)))))))))))))))&amp;IF(B24=Data!#REF!,Data!#REF!,(IF(B24=Data!#REF!,Data!#REF!,(IF(B24=Data!#REF!,Data!#REF!,(IF(B24=Data!#REF!,Data!#REF!,(IF(B24=Data!#REF!,Data!#REF!,Data!#REF!)))))))))</f>
        <v>#REF!</v>
      </c>
      <c r="U24" s="332"/>
      <c r="V24" s="196" t="e">
        <f>IF(B24=Data!#REF!,Data!#REF!,(IF(B24=Data!B86,Data!J86,(IF(B24=Data!#REF!,Data!#REF!,(IF(B24=Data!#REF!,Data!#REF!,(IF(B24=Data!#REF!,Data!#REF!,(IF(B24=Data!#REF!,Data!#REF!,(IF(B24=Data!#REF!,Data!#REF!,(IF(B24=Data!#REF!,Data!#REF!,Data!#REF!)))))))))))))))&amp;IF(B24=Data!#REF!,Data!#REF!,(IF(B24=Data!#REF!,Data!#REF!,(IF(B24=Data!#REF!,Data!#REF!,(IF(B24=Data!#REF!,Data!#REF!,(IF(B24=Data!B65,Data!J65,(IF(B24=Data!B68,Data!J884,(IF(B24=Data!#REF!,Data!#REF!,(IF(B24=Data!#REF!,Data!#REF!,Data!#REF!)))))))))))))))&amp;IF(B24=Data!#REF!,Data!#REF!,(IF(B24=Data!#REF!,Data!#REF!,(IF(B24=Data!#REF!,Data!#REF!,(IF(B24=Data!#REF!,Data!#REF!,(IF(B24=Data!#REF!,Data!#REF!,Data!#REF!)))))))))</f>
        <v>#REF!</v>
      </c>
      <c r="W24" s="191" t="str">
        <f>IF(D24="","",VLOOKUP(B24,Data!$B$5:$J$403,9,FALSE)*D24)</f>
        <v/>
      </c>
    </row>
    <row r="25" spans="1:31" ht="16.25" customHeight="1">
      <c r="A25" s="87"/>
      <c r="B25" s="298"/>
      <c r="C25" s="195" t="str">
        <f>IF(D25="","",VLOOKUP(B25,Data!$B$5:$L$403,2,FALSE))</f>
        <v/>
      </c>
      <c r="D25" s="220"/>
      <c r="E25" s="220"/>
      <c r="F25" s="91"/>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97,Data!G97,(IF(B25=Data!#REF!,Data!#REF!,(IF(B25=Data!#REF!,Data!#REF!,(IF(B25=Data!#REF!,Data!#REF!,(IF(B25=Data!#REF!,Data!#REF!,(IF(B25=Data!#REF!,Data!#REF!,(IF(B25=Data!#REF!,Data!#REF!,Data!#REF!)))))))))))))))&amp;IF(B25=Data!#REF!,Data!#REF!,(IF(B25=Data!#REF!,Data!#REF!,(IF(B25=Data!#REF!,Data!#REF!,(IF(B25=Data!#REF!,Data!#REF!,(IF(B25=Data!B76,Data!G76,(IF(B25=Data!B79,Data!G895,(IF(B25=Data!#REF!,Data!#REF!,(IF(B25=Data!#REF!,Data!#REF!,Data!#REF!)))))))))))))))&amp;IF(B25=Data!#REF!,Data!#REF!,(IF(B25=Data!#REF!,Data!#REF!,(IF(B25=Data!#REF!,Data!#REF!,(IF(B25=Data!#REF!,Data!#REF!,(IF(B25=Data!#REF!,Data!#REF!,Data!#REF!)))))))))</f>
        <v>#REF!</v>
      </c>
      <c r="O25" s="330"/>
      <c r="P25" s="331"/>
      <c r="Q25" s="196" t="e">
        <f>IF(B25=Data!#REF!,Data!#REF!,(IF(B25=Data!B97,Data!H97,(IF(B25=Data!#REF!,Data!#REF!,(IF(B25=Data!#REF!,Data!#REF!,(IF(B25=Data!#REF!,Data!#REF!,(IF(B25=Data!#REF!,Data!#REF!,(IF(B25=Data!#REF!,Data!#REF!,(IF(B25=Data!#REF!,Data!#REF!,Data!#REF!)))))))))))))))&amp;IF(B25=Data!#REF!,Data!#REF!,(IF(B25=Data!#REF!,Data!#REF!,(IF(B25=Data!#REF!,Data!#REF!,(IF(B25=Data!#REF!,Data!#REF!,(IF(B25=Data!B76,Data!H76,(IF(B25=Data!B79,Data!H895,(IF(B25=Data!#REF!,Data!#REF!,(IF(B25=Data!#REF!,Data!#REF!,Data!#REF!)))))))))))))))&amp;IF(B25=Data!#REF!,Data!#REF!,(IF(B25=Data!#REF!,Data!#REF!,(IF(B25=Data!#REF!,Data!#REF!,(IF(B25=Data!#REF!,Data!#REF!,(IF(B25=Data!#REF!,Data!#REF!,Data!#REF!)))))))))</f>
        <v>#REF!</v>
      </c>
      <c r="R25" s="331"/>
      <c r="S25" s="331"/>
      <c r="T25" s="196" t="e">
        <f>IF(B25=Data!#REF!,Data!#REF!,(IF(B25=Data!B97,Data!I97,(IF(B25=Data!#REF!,Data!#REF!,(IF(B25=Data!#REF!,Data!#REF!,(IF(B25=Data!#REF!,Data!#REF!,(IF(B25=Data!#REF!,Data!#REF!,(IF(B25=Data!#REF!,Data!#REF!,(IF(B25=Data!#REF!,Data!#REF!,Data!#REF!)))))))))))))))&amp;IF(B25=Data!#REF!,Data!#REF!,(IF(B25=Data!#REF!,Data!#REF!,(IF(B25=Data!#REF!,Data!#REF!,(IF(B25=Data!#REF!,Data!#REF!,(IF(B25=Data!B76,Data!I76,(IF(B25=Data!B79,Data!I895,(IF(B25=Data!#REF!,Data!#REF!,(IF(B25=Data!#REF!,Data!#REF!,Data!#REF!)))))))))))))))&amp;IF(B25=Data!#REF!,Data!#REF!,(IF(B25=Data!#REF!,Data!#REF!,(IF(B25=Data!#REF!,Data!#REF!,(IF(B25=Data!#REF!,Data!#REF!,(IF(B25=Data!#REF!,Data!#REF!,Data!#REF!)))))))))</f>
        <v>#REF!</v>
      </c>
      <c r="U25" s="332"/>
      <c r="V25" s="196" t="e">
        <f>IF(B25=Data!#REF!,Data!#REF!,(IF(B25=Data!B97,Data!J97,(IF(B25=Data!#REF!,Data!#REF!,(IF(B25=Data!#REF!,Data!#REF!,(IF(B25=Data!#REF!,Data!#REF!,(IF(B25=Data!#REF!,Data!#REF!,(IF(B25=Data!#REF!,Data!#REF!,(IF(B25=Data!#REF!,Data!#REF!,Data!#REF!)))))))))))))))&amp;IF(B25=Data!#REF!,Data!#REF!,(IF(B25=Data!#REF!,Data!#REF!,(IF(B25=Data!#REF!,Data!#REF!,(IF(B25=Data!#REF!,Data!#REF!,(IF(B25=Data!B76,Data!J76,(IF(B25=Data!B79,Data!J895,(IF(B25=Data!#REF!,Data!#REF!,(IF(B25=Data!#REF!,Data!#REF!,Data!#REF!)))))))))))))))&amp;IF(B25=Data!#REF!,Data!#REF!,(IF(B25=Data!#REF!,Data!#REF!,(IF(B25=Data!#REF!,Data!#REF!,(IF(B25=Data!#REF!,Data!#REF!,(IF(B25=Data!#REF!,Data!#REF!,Data!#REF!)))))))))</f>
        <v>#REF!</v>
      </c>
      <c r="W25" s="191" t="str">
        <f>IF(D25="","",VLOOKUP(B25,Data!$B$5:$J$403,9,FALSE)*D25)</f>
        <v/>
      </c>
    </row>
    <row r="26" spans="1:31" ht="16.25" customHeight="1">
      <c r="A26" s="87"/>
      <c r="B26" s="298"/>
      <c r="C26" s="195" t="str">
        <f>IF(D26="","",VLOOKUP(B26,Data!$B$5:$L$403,2,FALSE))</f>
        <v/>
      </c>
      <c r="D26" s="296"/>
      <c r="E26" s="296"/>
      <c r="F26" s="91"/>
      <c r="G26" s="187" t="str">
        <f>IF(D26="","",VLOOKUP(B26,Data!$B$5:$L$403,11,FALSE))</f>
        <v/>
      </c>
      <c r="H26" s="335"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98,Data!G98,(IF(B26=Data!#REF!,Data!#REF!,(IF(B26=Data!#REF!,Data!#REF!,(IF(B26=Data!#REF!,Data!#REF!,(IF(B26=Data!#REF!,Data!#REF!,(IF(B26=Data!#REF!,Data!#REF!,(IF(B26=Data!#REF!,Data!#REF!,Data!#REF!)))))))))))))))&amp;IF(B26=Data!#REF!,Data!#REF!,(IF(B26=Data!#REF!,Data!#REF!,(IF(B26=Data!#REF!,Data!#REF!,(IF(B26=Data!#REF!,Data!#REF!,(IF(B26=Data!B77,Data!G77,(IF(B26=Data!B80,Data!G896,(IF(B26=Data!#REF!,Data!#REF!,(IF(B26=Data!#REF!,Data!#REF!,Data!#REF!)))))))))))))))&amp;IF(B26=Data!#REF!,Data!#REF!,(IF(B26=Data!#REF!,Data!#REF!,(IF(B26=Data!#REF!,Data!#REF!,(IF(B26=Data!#REF!,Data!#REF!,(IF(B26=Data!#REF!,Data!#REF!,Data!#REF!)))))))))</f>
        <v>#REF!</v>
      </c>
      <c r="O26" s="330"/>
      <c r="P26" s="331"/>
      <c r="Q26" s="196" t="e">
        <f>IF(B26=Data!#REF!,Data!#REF!,(IF(B26=Data!B98,Data!H98,(IF(B26=Data!#REF!,Data!#REF!,(IF(B26=Data!#REF!,Data!#REF!,(IF(B26=Data!#REF!,Data!#REF!,(IF(B26=Data!#REF!,Data!#REF!,(IF(B26=Data!#REF!,Data!#REF!,(IF(B26=Data!#REF!,Data!#REF!,Data!#REF!)))))))))))))))&amp;IF(B26=Data!#REF!,Data!#REF!,(IF(B26=Data!#REF!,Data!#REF!,(IF(B26=Data!#REF!,Data!#REF!,(IF(B26=Data!#REF!,Data!#REF!,(IF(B26=Data!B77,Data!H77,(IF(B26=Data!B80,Data!H896,(IF(B26=Data!#REF!,Data!#REF!,(IF(B26=Data!#REF!,Data!#REF!,Data!#REF!)))))))))))))))&amp;IF(B26=Data!#REF!,Data!#REF!,(IF(B26=Data!#REF!,Data!#REF!,(IF(B26=Data!#REF!,Data!#REF!,(IF(B26=Data!#REF!,Data!#REF!,(IF(B26=Data!#REF!,Data!#REF!,Data!#REF!)))))))))</f>
        <v>#REF!</v>
      </c>
      <c r="R26" s="331"/>
      <c r="S26" s="331"/>
      <c r="T26" s="196" t="e">
        <f>IF(B26=Data!#REF!,Data!#REF!,(IF(B26=Data!B98,Data!I98,(IF(B26=Data!#REF!,Data!#REF!,(IF(B26=Data!#REF!,Data!#REF!,(IF(B26=Data!#REF!,Data!#REF!,(IF(B26=Data!#REF!,Data!#REF!,(IF(B26=Data!#REF!,Data!#REF!,(IF(B26=Data!#REF!,Data!#REF!,Data!#REF!)))))))))))))))&amp;IF(B26=Data!#REF!,Data!#REF!,(IF(B26=Data!#REF!,Data!#REF!,(IF(B26=Data!#REF!,Data!#REF!,(IF(B26=Data!#REF!,Data!#REF!,(IF(B26=Data!B77,Data!I77,(IF(B26=Data!B80,Data!I896,(IF(B26=Data!#REF!,Data!#REF!,(IF(B26=Data!#REF!,Data!#REF!,Data!#REF!)))))))))))))))&amp;IF(B26=Data!#REF!,Data!#REF!,(IF(B26=Data!#REF!,Data!#REF!,(IF(B26=Data!#REF!,Data!#REF!,(IF(B26=Data!#REF!,Data!#REF!,(IF(B26=Data!#REF!,Data!#REF!,Data!#REF!)))))))))</f>
        <v>#REF!</v>
      </c>
      <c r="U26" s="332"/>
      <c r="V26" s="196" t="e">
        <f>IF(B26=Data!#REF!,Data!#REF!,(IF(B26=Data!B98,Data!J98,(IF(B26=Data!#REF!,Data!#REF!,(IF(B26=Data!#REF!,Data!#REF!,(IF(B26=Data!#REF!,Data!#REF!,(IF(B26=Data!#REF!,Data!#REF!,(IF(B26=Data!#REF!,Data!#REF!,(IF(B26=Data!#REF!,Data!#REF!,Data!#REF!)))))))))))))))&amp;IF(B26=Data!#REF!,Data!#REF!,(IF(B26=Data!#REF!,Data!#REF!,(IF(B26=Data!#REF!,Data!#REF!,(IF(B26=Data!#REF!,Data!#REF!,(IF(B26=Data!B77,Data!J77,(IF(B26=Data!B80,Data!J896,(IF(B26=Data!#REF!,Data!#REF!,(IF(B26=Data!#REF!,Data!#REF!,Data!#REF!)))))))))))))))&amp;IF(B26=Data!#REF!,Data!#REF!,(IF(B26=Data!#REF!,Data!#REF!,(IF(B26=Data!#REF!,Data!#REF!,(IF(B26=Data!#REF!,Data!#REF!,(IF(B26=Data!#REF!,Data!#REF!,Data!#REF!)))))))))</f>
        <v>#REF!</v>
      </c>
      <c r="W26" s="191" t="str">
        <f>IF(D26="","",VLOOKUP(B26,Data!$B$5:$J$403,9,FALSE)*D26)</f>
        <v/>
      </c>
    </row>
    <row r="27" spans="1:31" ht="17.5">
      <c r="A27" s="102"/>
      <c r="B27" s="100"/>
      <c r="C27" s="101"/>
      <c r="D27" s="305">
        <f>SUM(D18:D26)</f>
        <v>22</v>
      </c>
      <c r="E27" s="305"/>
      <c r="F27" s="109"/>
      <c r="G27" s="159"/>
      <c r="H27" s="361">
        <f>SUM(H18:H26)</f>
        <v>52554.3</v>
      </c>
      <c r="I27" s="362"/>
      <c r="J27" s="362"/>
      <c r="K27" s="362"/>
      <c r="L27" s="363">
        <f>SUM(L18:L26)</f>
        <v>5322</v>
      </c>
      <c r="M27" s="363">
        <f>SUM(M18:M26)</f>
        <v>4848</v>
      </c>
      <c r="N27" s="361" t="e">
        <f>SUM(N16:N26)</f>
        <v>#REF!</v>
      </c>
      <c r="O27" s="361">
        <f>SUM(O18:O26)</f>
        <v>0</v>
      </c>
      <c r="P27" s="361">
        <f>SUM(P16:P26)</f>
        <v>0</v>
      </c>
      <c r="Q27" s="361" t="e">
        <f>SUM(Q16:Q26)</f>
        <v>#REF!</v>
      </c>
      <c r="R27" s="361">
        <f>SUM(R18:R26)</f>
        <v>0</v>
      </c>
      <c r="S27" s="361">
        <f>SUM(S16:S26)</f>
        <v>0</v>
      </c>
      <c r="T27" s="361" t="e">
        <f>SUM(T16:T26)</f>
        <v>#REF!</v>
      </c>
      <c r="U27" s="361">
        <f>SUM(U18:U26)</f>
        <v>0</v>
      </c>
      <c r="V27" s="361" t="e">
        <f>SUM(V16:V26)</f>
        <v>#REF!</v>
      </c>
      <c r="W27" s="364">
        <f>SUM(W18:W26)</f>
        <v>29.545999999999999</v>
      </c>
    </row>
    <row r="28" spans="1:31" ht="11.25" customHeight="1">
      <c r="A28" s="300"/>
      <c r="B28" s="156"/>
      <c r="C28" s="271"/>
      <c r="D28" s="301"/>
      <c r="E28" s="372"/>
      <c r="F28" s="269"/>
      <c r="G28" s="302" t="s">
        <v>866</v>
      </c>
      <c r="H28" s="273"/>
      <c r="I28" s="300"/>
      <c r="J28" s="300"/>
      <c r="K28" s="300"/>
      <c r="L28" s="303"/>
      <c r="M28" s="261"/>
      <c r="N28" s="259"/>
      <c r="U28" s="259"/>
      <c r="V28" s="259"/>
      <c r="W28" s="265"/>
    </row>
    <row r="29" spans="1:31" ht="14">
      <c r="A29" s="10" t="s">
        <v>521</v>
      </c>
      <c r="B29" s="157"/>
      <c r="C29" s="1"/>
      <c r="D29" s="304" t="s">
        <v>80</v>
      </c>
      <c r="E29" s="304"/>
      <c r="F29" s="263"/>
      <c r="G29" s="77" t="s">
        <v>81</v>
      </c>
      <c r="H29" s="81"/>
      <c r="I29" s="267" t="s">
        <v>82</v>
      </c>
      <c r="J29" s="282"/>
      <c r="K29" s="262" t="s">
        <v>83</v>
      </c>
      <c r="L29" s="262"/>
      <c r="M29" s="442" t="s">
        <v>84</v>
      </c>
      <c r="N29" s="443"/>
      <c r="O29" s="443"/>
      <c r="P29" s="443"/>
      <c r="Q29" s="443"/>
      <c r="R29" s="443"/>
      <c r="S29" s="443"/>
      <c r="T29" s="443"/>
      <c r="U29" s="443"/>
      <c r="V29" s="443"/>
      <c r="W29" s="444"/>
    </row>
    <row r="30" spans="1:31" ht="14">
      <c r="A30" s="26" t="s">
        <v>522</v>
      </c>
      <c r="B30" s="280"/>
      <c r="C30" s="56"/>
      <c r="D30" t="s">
        <v>86</v>
      </c>
      <c r="G30" s="445"/>
      <c r="H30" s="446"/>
      <c r="I30" s="26" t="s">
        <v>87</v>
      </c>
      <c r="J30" s="283"/>
      <c r="K30" s="253" t="s">
        <v>88</v>
      </c>
      <c r="M30" s="260"/>
      <c r="W30" s="265"/>
    </row>
    <row r="31" spans="1:31">
      <c r="A31" s="26" t="s">
        <v>523</v>
      </c>
      <c r="B31" s="26"/>
      <c r="C31" s="259"/>
      <c r="G31" s="445"/>
      <c r="H31" s="446"/>
      <c r="I31" s="26"/>
      <c r="J31" s="283"/>
      <c r="K31" s="253" t="s">
        <v>92</v>
      </c>
      <c r="M31" s="260"/>
      <c r="W31" s="265"/>
    </row>
    <row r="32" spans="1:31" ht="10.5" customHeight="1">
      <c r="A32" s="269"/>
      <c r="B32" s="284"/>
      <c r="C32" s="285"/>
      <c r="D32" t="s">
        <v>93</v>
      </c>
      <c r="G32" s="445"/>
      <c r="H32" s="446"/>
      <c r="I32" s="26" t="s">
        <v>94</v>
      </c>
      <c r="J32" s="283"/>
      <c r="K32" s="253"/>
      <c r="M32" s="260"/>
      <c r="W32" s="265"/>
    </row>
    <row r="33" spans="1:23" ht="13">
      <c r="A33" s="10" t="s">
        <v>95</v>
      </c>
      <c r="C33" s="258"/>
      <c r="D33" t="s">
        <v>96</v>
      </c>
      <c r="G33" s="85" t="s">
        <v>97</v>
      </c>
      <c r="H33" s="82"/>
      <c r="I33" s="26" t="s">
        <v>87</v>
      </c>
      <c r="J33" s="283"/>
      <c r="K33" s="253" t="s">
        <v>98</v>
      </c>
      <c r="M33" s="260"/>
      <c r="W33" s="265"/>
    </row>
    <row r="34" spans="1:23" ht="10.5" customHeight="1">
      <c r="A34" s="26" t="s">
        <v>867</v>
      </c>
      <c r="C34" s="259"/>
      <c r="D34" t="s">
        <v>99</v>
      </c>
      <c r="G34" s="286"/>
      <c r="H34" s="287"/>
      <c r="I34" s="26" t="s">
        <v>100</v>
      </c>
      <c r="J34" s="283"/>
      <c r="K34" s="253" t="s">
        <v>524</v>
      </c>
      <c r="M34" s="447" t="s">
        <v>102</v>
      </c>
      <c r="N34" s="448"/>
      <c r="O34" s="448"/>
      <c r="P34" s="448"/>
      <c r="Q34" s="448"/>
      <c r="R34" s="448"/>
      <c r="S34" s="448"/>
      <c r="T34" s="448"/>
      <c r="U34" s="448"/>
      <c r="V34" s="448"/>
      <c r="W34" s="449"/>
    </row>
    <row r="35" spans="1:23">
      <c r="A35" s="269"/>
      <c r="B35" s="270"/>
      <c r="C35" s="271"/>
      <c r="D35" s="124"/>
      <c r="E35" s="124"/>
      <c r="F35" s="270"/>
      <c r="G35" s="450" t="s">
        <v>933</v>
      </c>
      <c r="H35" s="451"/>
      <c r="I35" s="450" t="s">
        <v>936</v>
      </c>
      <c r="J35" s="451"/>
      <c r="K35" s="274" t="s">
        <v>103</v>
      </c>
      <c r="L35" s="274"/>
      <c r="M35" s="439" t="s">
        <v>104</v>
      </c>
      <c r="N35" s="440"/>
      <c r="O35" s="440"/>
      <c r="P35" s="440"/>
      <c r="Q35" s="440"/>
      <c r="R35" s="440"/>
      <c r="S35" s="440"/>
      <c r="T35" s="440"/>
      <c r="U35" s="440"/>
      <c r="V35" s="440"/>
      <c r="W35" s="441"/>
    </row>
    <row r="36" spans="1:23">
      <c r="B36" s="263"/>
      <c r="G36" s="166"/>
      <c r="H36" s="166"/>
      <c r="I36" s="4"/>
      <c r="J36" s="4"/>
    </row>
    <row r="41" spans="1:23" ht="18.75" customHeight="1">
      <c r="A41" s="168" t="s">
        <v>895</v>
      </c>
      <c r="B41" s="166"/>
      <c r="C41" s="168" t="s">
        <v>565</v>
      </c>
      <c r="D41" s="323"/>
      <c r="E41" s="323"/>
      <c r="F41" s="323"/>
      <c r="G41" s="324"/>
      <c r="H41" s="168" t="s">
        <v>889</v>
      </c>
      <c r="I41" s="166"/>
      <c r="J41" s="168" t="s">
        <v>565</v>
      </c>
    </row>
    <row r="42" spans="1:23" ht="20">
      <c r="A42" s="168" t="s">
        <v>896</v>
      </c>
      <c r="B42" s="166"/>
      <c r="C42" s="168" t="s">
        <v>900</v>
      </c>
      <c r="D42" s="323"/>
      <c r="E42" s="323"/>
      <c r="F42" s="323"/>
      <c r="G42" s="324"/>
      <c r="H42" s="250" t="s">
        <v>890</v>
      </c>
      <c r="I42" s="336"/>
      <c r="J42" s="250" t="s">
        <v>900</v>
      </c>
    </row>
    <row r="43" spans="1:23" ht="20">
      <c r="A43" s="168" t="s">
        <v>897</v>
      </c>
      <c r="B43" s="166"/>
      <c r="C43" s="168" t="s">
        <v>900</v>
      </c>
      <c r="D43" s="323"/>
      <c r="E43" s="323"/>
      <c r="F43" s="323"/>
      <c r="G43" s="324"/>
      <c r="H43" s="168" t="s">
        <v>891</v>
      </c>
      <c r="I43" s="166"/>
      <c r="J43" s="168" t="s">
        <v>565</v>
      </c>
    </row>
    <row r="44" spans="1:23" ht="20">
      <c r="A44" s="168" t="s">
        <v>898</v>
      </c>
      <c r="B44" s="166"/>
      <c r="C44" s="168" t="s">
        <v>565</v>
      </c>
      <c r="D44" s="323"/>
      <c r="E44" s="323"/>
      <c r="F44" s="323"/>
      <c r="G44" s="324"/>
      <c r="H44" s="168" t="s">
        <v>892</v>
      </c>
      <c r="I44" s="166"/>
      <c r="J44" s="168" t="s">
        <v>565</v>
      </c>
    </row>
    <row r="45" spans="1:23" ht="20">
      <c r="A45" s="168" t="s">
        <v>899</v>
      </c>
      <c r="B45" s="166"/>
      <c r="C45" s="168" t="s">
        <v>565</v>
      </c>
      <c r="D45" s="323"/>
      <c r="E45" s="323"/>
      <c r="F45" s="323"/>
      <c r="G45" s="324"/>
      <c r="H45" s="168" t="s">
        <v>894</v>
      </c>
      <c r="I45" s="166"/>
      <c r="J45" s="168" t="s">
        <v>565</v>
      </c>
    </row>
    <row r="46" spans="1:23" ht="18.75" customHeight="1">
      <c r="A46" s="337"/>
      <c r="B46" s="337"/>
      <c r="C46" s="337"/>
      <c r="D46" s="337"/>
      <c r="E46" s="337"/>
      <c r="F46" s="337"/>
      <c r="G46" s="322"/>
      <c r="H46" s="168" t="s">
        <v>893</v>
      </c>
      <c r="I46" s="166"/>
      <c r="J46" s="168" t="s">
        <v>565</v>
      </c>
    </row>
  </sheetData>
  <mergeCells count="8">
    <mergeCell ref="G35:H35"/>
    <mergeCell ref="I35:J35"/>
    <mergeCell ref="M35:W35"/>
    <mergeCell ref="M29:W29"/>
    <mergeCell ref="G30:H30"/>
    <mergeCell ref="G31:H31"/>
    <mergeCell ref="G32:H32"/>
    <mergeCell ref="M34:W34"/>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45"/>
  <sheetViews>
    <sheetView topLeftCell="A13" zoomScale="85" zoomScaleNormal="85" zoomScaleSheetLayoutView="85" workbookViewId="0">
      <selection activeCell="K23" sqref="K23"/>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65"/>
      <c r="J10" s="366"/>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934</v>
      </c>
      <c r="C18" s="195" t="str">
        <f>IF(D18="","",VLOOKUP(B18,Data!$B$5:$L$403,2,FALSE))</f>
        <v/>
      </c>
      <c r="D18" s="220"/>
      <c r="E18" s="220"/>
      <c r="F18" s="321"/>
      <c r="G18" s="187" t="str">
        <f>IF(D18="","",VLOOKUP(B18,Data!$B$5:$L$403,11,FALSE))</f>
        <v/>
      </c>
      <c r="H18" s="335" t="str">
        <f t="shared" ref="H18:H25"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O18" s="330"/>
      <c r="P18" s="331"/>
      <c r="Q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R18" s="331"/>
      <c r="S18" s="331"/>
      <c r="T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U18" s="332"/>
      <c r="V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352</v>
      </c>
      <c r="C19" s="195" t="str">
        <f>IF(D19="","",VLOOKUP(B19,Data!$B$5:$L$403,2,FALSE))</f>
        <v>WQ78260</v>
      </c>
      <c r="D19" s="220">
        <v>4</v>
      </c>
      <c r="E19" s="220"/>
      <c r="F19" s="373" t="s">
        <v>519</v>
      </c>
      <c r="G19" s="187">
        <f>IF(D19="","",VLOOKUP(B19,Data!$B$5:$L$403,11,FALSE))</f>
        <v>4283.6499999999996</v>
      </c>
      <c r="H19" s="193">
        <f t="shared" si="0"/>
        <v>17134.599999999999</v>
      </c>
      <c r="I19" s="188" t="str">
        <f>IF(D19="","",VLOOKUP(B19,Data!$B$5:$D$403,3,FALSE))</f>
        <v>C/T</v>
      </c>
      <c r="J19" s="189" t="str">
        <f>IF(D19="","",VLOOKUP(B19,Data!$B$5:$M$403,12,FALSE))</f>
        <v>Indonesia</v>
      </c>
      <c r="K19" s="194" t="s">
        <v>935</v>
      </c>
      <c r="L19" s="190">
        <f>IF(D19="","",VLOOKUP(B19,Data!$B$5:$E$403,4,FALSE)*D19)</f>
        <v>1220</v>
      </c>
      <c r="M19" s="195">
        <f>IF(D19="","",VLOOKUP(B19,Data!$B$5:$F$403,5,FALSE)*D19)</f>
        <v>1076</v>
      </c>
      <c r="N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O19" s="330"/>
      <c r="P19" s="331"/>
      <c r="Q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R19" s="331"/>
      <c r="S19" s="331"/>
      <c r="T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U19" s="332"/>
      <c r="V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W19" s="191">
        <f>IF(D19="","",VLOOKUP(B19,Data!$B$5:$J$403,9,FALSE)*D19)</f>
        <v>6.1360000000000001</v>
      </c>
      <c r="AC19" s="165" t="s">
        <v>877</v>
      </c>
      <c r="AD19" s="165">
        <v>6</v>
      </c>
      <c r="AE19" s="165">
        <v>1</v>
      </c>
    </row>
    <row r="20" spans="1:31" ht="16.25" customHeight="1">
      <c r="A20" s="346">
        <v>2</v>
      </c>
      <c r="B20" s="297" t="s">
        <v>195</v>
      </c>
      <c r="C20" s="195" t="str">
        <f>IF(D20="","",VLOOKUP(B20,Data!$B$5:$L$403,2,FALSE))</f>
        <v>WH50350</v>
      </c>
      <c r="D20" s="220">
        <v>8</v>
      </c>
      <c r="E20" s="220"/>
      <c r="F20" s="321"/>
      <c r="G20" s="187">
        <f>IF(D20="","",VLOOKUP(B20,Data!$B$5:$L$403,11,FALSE))</f>
        <v>1751.45</v>
      </c>
      <c r="H20" s="367">
        <f t="shared" si="0"/>
        <v>14011.6</v>
      </c>
      <c r="I20" s="188" t="str">
        <f>IF(D20="","",VLOOKUP(B20,Data!$B$5:$D$403,3,FALSE))</f>
        <v>C/T</v>
      </c>
      <c r="J20" s="189" t="str">
        <f>IF(D20="","",VLOOKUP(B20,Data!$B$5:$M$403,12,FALSE))</f>
        <v>Indonesia</v>
      </c>
      <c r="K20" s="194" t="s">
        <v>935</v>
      </c>
      <c r="L20" s="190">
        <f>IF(D20="","",VLOOKUP(B20,Data!$B$5:$E$403,4,FALSE)*D20)</f>
        <v>1608</v>
      </c>
      <c r="M20" s="195">
        <f>IF(D20="","",VLOOKUP(B20,Data!$B$5:$F$403,5,FALSE)*D20)</f>
        <v>1448</v>
      </c>
      <c r="N20" s="193" t="e">
        <f>IF(B20=Data!#REF!,Data!#REF!,(IF(B20=Data!B84,Data!G84,(IF(B20=Data!#REF!,Data!#REF!,(IF(B20=Data!#REF!,Data!#REF!,(IF(B20=Data!#REF!,Data!#REF!,(IF(B20=Data!#REF!,Data!#REF!,(IF(B20=Data!#REF!,Data!#REF!,(IF(B20=Data!#REF!,Data!#REF!,Data!#REF!)))))))))))))))&amp;IF(B20=Data!#REF!,Data!#REF!,(IF(B20=Data!#REF!,Data!#REF!,(IF(B20=Data!#REF!,Data!#REF!,(IF(B20=Data!#REF!,Data!#REF!,(IF(B20=Data!B63,Data!G63,(IF(B20=Data!B66,Data!G882,(IF(B20=Data!#REF!,Data!#REF!,(IF(B20=Data!#REF!,Data!#REF!,Data!#REF!)))))))))))))))&amp;IF(B20=Data!#REF!,Data!#REF!,(IF(B20=Data!#REF!,Data!#REF!,(IF(B20=Data!#REF!,Data!#REF!,(IF(B20=Data!#REF!,Data!#REF!,(IF(B20=Data!#REF!,Data!#REF!,Data!#REF!)))))))))</f>
        <v>#REF!</v>
      </c>
      <c r="O20" s="330"/>
      <c r="P20" s="331"/>
      <c r="Q20" s="196" t="e">
        <f>IF(B20=Data!#REF!,Data!#REF!,(IF(B20=Data!B84,Data!H84,(IF(B20=Data!#REF!,Data!#REF!,(IF(B20=Data!#REF!,Data!#REF!,(IF(B20=Data!#REF!,Data!#REF!,(IF(B20=Data!#REF!,Data!#REF!,(IF(B20=Data!#REF!,Data!#REF!,(IF(B20=Data!#REF!,Data!#REF!,Data!#REF!)))))))))))))))&amp;IF(B20=Data!#REF!,Data!#REF!,(IF(B20=Data!#REF!,Data!#REF!,(IF(B20=Data!#REF!,Data!#REF!,(IF(B20=Data!#REF!,Data!#REF!,(IF(B20=Data!B63,Data!H63,(IF(B20=Data!B66,Data!H882,(IF(B20=Data!#REF!,Data!#REF!,(IF(B20=Data!#REF!,Data!#REF!,Data!#REF!)))))))))))))))&amp;IF(B20=Data!#REF!,Data!#REF!,(IF(B20=Data!#REF!,Data!#REF!,(IF(B20=Data!#REF!,Data!#REF!,(IF(B20=Data!#REF!,Data!#REF!,(IF(B20=Data!#REF!,Data!#REF!,Data!#REF!)))))))))</f>
        <v>#REF!</v>
      </c>
      <c r="R20" s="331"/>
      <c r="S20" s="331"/>
      <c r="T20" s="196" t="e">
        <f>IF(B20=Data!#REF!,Data!#REF!,(IF(B20=Data!B84,Data!I84,(IF(B20=Data!#REF!,Data!#REF!,(IF(B20=Data!#REF!,Data!#REF!,(IF(B20=Data!#REF!,Data!#REF!,(IF(B20=Data!#REF!,Data!#REF!,(IF(B20=Data!#REF!,Data!#REF!,(IF(B20=Data!#REF!,Data!#REF!,Data!#REF!)))))))))))))))&amp;IF(B20=Data!#REF!,Data!#REF!,(IF(B20=Data!#REF!,Data!#REF!,(IF(B20=Data!#REF!,Data!#REF!,(IF(B20=Data!#REF!,Data!#REF!,(IF(B20=Data!B63,Data!I63,(IF(B20=Data!B66,Data!I882,(IF(B20=Data!#REF!,Data!#REF!,(IF(B20=Data!#REF!,Data!#REF!,Data!#REF!)))))))))))))))&amp;IF(B20=Data!#REF!,Data!#REF!,(IF(B20=Data!#REF!,Data!#REF!,(IF(B20=Data!#REF!,Data!#REF!,(IF(B20=Data!#REF!,Data!#REF!,(IF(B20=Data!#REF!,Data!#REF!,Data!#REF!)))))))))</f>
        <v>#REF!</v>
      </c>
      <c r="U20" s="332"/>
      <c r="V20" s="196" t="e">
        <f>IF(B20=Data!#REF!,Data!#REF!,(IF(B20=Data!B84,Data!J84,(IF(B20=Data!#REF!,Data!#REF!,(IF(B20=Data!#REF!,Data!#REF!,(IF(B20=Data!#REF!,Data!#REF!,(IF(B20=Data!#REF!,Data!#REF!,(IF(B20=Data!#REF!,Data!#REF!,(IF(B20=Data!#REF!,Data!#REF!,Data!#REF!)))))))))))))))&amp;IF(B20=Data!#REF!,Data!#REF!,(IF(B20=Data!#REF!,Data!#REF!,(IF(B20=Data!#REF!,Data!#REF!,(IF(B20=Data!#REF!,Data!#REF!,(IF(B20=Data!B63,Data!J63,(IF(B20=Data!B66,Data!J882,(IF(B20=Data!#REF!,Data!#REF!,(IF(B20=Data!#REF!,Data!#REF!,Data!#REF!)))))))))))))))&amp;IF(B20=Data!#REF!,Data!#REF!,(IF(B20=Data!#REF!,Data!#REF!,(IF(B20=Data!#REF!,Data!#REF!,(IF(B20=Data!#REF!,Data!#REF!,(IF(B20=Data!#REF!,Data!#REF!,Data!#REF!)))))))))</f>
        <v>#REF!</v>
      </c>
      <c r="W20" s="191">
        <f>IF(D20="","",VLOOKUP(B20,Data!$B$5:$J$403,9,FALSE)*D20)</f>
        <v>9.1999999999999993</v>
      </c>
      <c r="AC20" s="165" t="s">
        <v>930</v>
      </c>
      <c r="AD20" s="165">
        <v>1</v>
      </c>
      <c r="AE20" s="165">
        <v>1</v>
      </c>
    </row>
    <row r="21" spans="1:31" ht="16.25" customHeight="1">
      <c r="A21" s="346">
        <v>3</v>
      </c>
      <c r="B21" s="297" t="s">
        <v>543</v>
      </c>
      <c r="C21" s="195" t="str">
        <f>IF(D21="","",VLOOKUP(B21,Data!$B$5:$L$403,2,FALSE))</f>
        <v>ZG04870</v>
      </c>
      <c r="D21" s="220">
        <v>1</v>
      </c>
      <c r="E21" s="220"/>
      <c r="F21" s="373" t="s">
        <v>520</v>
      </c>
      <c r="G21" s="187">
        <f>IF(D21="","",VLOOKUP(B21,Data!$B$5:$L$403,11,FALSE))</f>
        <v>1870.76</v>
      </c>
      <c r="H21" s="367">
        <f t="shared" si="0"/>
        <v>1870.76</v>
      </c>
      <c r="I21" s="188" t="str">
        <f>IF(D21="","",VLOOKUP(B21,Data!$B$5:$D$403,3,FALSE))</f>
        <v>C/T</v>
      </c>
      <c r="J21" s="189" t="str">
        <f>IF(D21="","",VLOOKUP(B21,Data!$B$5:$M$403,12,FALSE))</f>
        <v>Indonesia</v>
      </c>
      <c r="K21" s="194" t="s">
        <v>935</v>
      </c>
      <c r="L21" s="190">
        <f>IF(D21="","",VLOOKUP(B21,Data!$B$5:$E$403,4,FALSE)*D21)</f>
        <v>201</v>
      </c>
      <c r="M21" s="195">
        <f>IF(D21="","",VLOOKUP(B21,Data!$B$5:$F$403,5,FALSE)*D21)</f>
        <v>181</v>
      </c>
      <c r="N21" s="193" t="e">
        <f>IF(B21=Data!#REF!,Data!#REF!,(IF(B21=Data!B85,Data!G85,(IF(B21=Data!#REF!,Data!#REF!,(IF(B21=Data!#REF!,Data!#REF!,(IF(B21=Data!#REF!,Data!#REF!,(IF(B21=Data!#REF!,Data!#REF!,(IF(B21=Data!#REF!,Data!#REF!,(IF(B21=Data!#REF!,Data!#REF!,Data!#REF!)))))))))))))))&amp;IF(B21=Data!#REF!,Data!#REF!,(IF(B21=Data!#REF!,Data!#REF!,(IF(B21=Data!#REF!,Data!#REF!,(IF(B21=Data!#REF!,Data!#REF!,(IF(B21=Data!B64,Data!G64,(IF(B21=Data!B67,Data!G883,(IF(B21=Data!#REF!,Data!#REF!,(IF(B21=Data!#REF!,Data!#REF!,Data!#REF!)))))))))))))))&amp;IF(B21=Data!#REF!,Data!#REF!,(IF(B21=Data!#REF!,Data!#REF!,(IF(B21=Data!#REF!,Data!#REF!,(IF(B21=Data!#REF!,Data!#REF!,(IF(B21=Data!#REF!,Data!#REF!,Data!#REF!)))))))))</f>
        <v>#REF!</v>
      </c>
      <c r="O21" s="330"/>
      <c r="P21" s="331"/>
      <c r="Q21" s="196" t="e">
        <f>IF(B21=Data!#REF!,Data!#REF!,(IF(B21=Data!B85,Data!H85,(IF(B21=Data!#REF!,Data!#REF!,(IF(B21=Data!#REF!,Data!#REF!,(IF(B21=Data!#REF!,Data!#REF!,(IF(B21=Data!#REF!,Data!#REF!,(IF(B21=Data!#REF!,Data!#REF!,(IF(B21=Data!#REF!,Data!#REF!,Data!#REF!)))))))))))))))&amp;IF(B21=Data!#REF!,Data!#REF!,(IF(B21=Data!#REF!,Data!#REF!,(IF(B21=Data!#REF!,Data!#REF!,(IF(B21=Data!#REF!,Data!#REF!,(IF(B21=Data!B64,Data!H64,(IF(B21=Data!B67,Data!H883,(IF(B21=Data!#REF!,Data!#REF!,(IF(B21=Data!#REF!,Data!#REF!,Data!#REF!)))))))))))))))&amp;IF(B21=Data!#REF!,Data!#REF!,(IF(B21=Data!#REF!,Data!#REF!,(IF(B21=Data!#REF!,Data!#REF!,(IF(B21=Data!#REF!,Data!#REF!,(IF(B21=Data!#REF!,Data!#REF!,Data!#REF!)))))))))</f>
        <v>#REF!</v>
      </c>
      <c r="R21" s="331"/>
      <c r="S21" s="331"/>
      <c r="T21" s="196" t="e">
        <f>IF(B21=Data!#REF!,Data!#REF!,(IF(B21=Data!B85,Data!I85,(IF(B21=Data!#REF!,Data!#REF!,(IF(B21=Data!#REF!,Data!#REF!,(IF(B21=Data!#REF!,Data!#REF!,(IF(B21=Data!#REF!,Data!#REF!,(IF(B21=Data!#REF!,Data!#REF!,(IF(B21=Data!#REF!,Data!#REF!,Data!#REF!)))))))))))))))&amp;IF(B21=Data!#REF!,Data!#REF!,(IF(B21=Data!#REF!,Data!#REF!,(IF(B21=Data!#REF!,Data!#REF!,(IF(B21=Data!#REF!,Data!#REF!,(IF(B21=Data!B64,Data!I64,(IF(B21=Data!B67,Data!I883,(IF(B21=Data!#REF!,Data!#REF!,(IF(B21=Data!#REF!,Data!#REF!,Data!#REF!)))))))))))))))&amp;IF(B21=Data!#REF!,Data!#REF!,(IF(B21=Data!#REF!,Data!#REF!,(IF(B21=Data!#REF!,Data!#REF!,(IF(B21=Data!#REF!,Data!#REF!,(IF(B21=Data!#REF!,Data!#REF!,Data!#REF!)))))))))</f>
        <v>#REF!</v>
      </c>
      <c r="U21" s="332"/>
      <c r="V21" s="196" t="e">
        <f>IF(B21=Data!#REF!,Data!#REF!,(IF(B21=Data!B85,Data!J85,(IF(B21=Data!#REF!,Data!#REF!,(IF(B21=Data!#REF!,Data!#REF!,(IF(B21=Data!#REF!,Data!#REF!,(IF(B21=Data!#REF!,Data!#REF!,(IF(B21=Data!#REF!,Data!#REF!,(IF(B21=Data!#REF!,Data!#REF!,Data!#REF!)))))))))))))))&amp;IF(B21=Data!#REF!,Data!#REF!,(IF(B21=Data!#REF!,Data!#REF!,(IF(B21=Data!#REF!,Data!#REF!,(IF(B21=Data!#REF!,Data!#REF!,(IF(B21=Data!B64,Data!J64,(IF(B21=Data!B67,Data!J883,(IF(B21=Data!#REF!,Data!#REF!,(IF(B21=Data!#REF!,Data!#REF!,Data!#REF!)))))))))))))))&amp;IF(B21=Data!#REF!,Data!#REF!,(IF(B21=Data!#REF!,Data!#REF!,(IF(B21=Data!#REF!,Data!#REF!,(IF(B21=Data!#REF!,Data!#REF!,(IF(B21=Data!#REF!,Data!#REF!,Data!#REF!)))))))))</f>
        <v>#REF!</v>
      </c>
      <c r="W21" s="191">
        <f>IF(D21="","",VLOOKUP(B21,Data!$B$5:$J$403,9,FALSE)*D21)</f>
        <v>1.1499999999999999</v>
      </c>
      <c r="AC21" s="165" t="s">
        <v>930</v>
      </c>
      <c r="AD21" s="165">
        <v>1</v>
      </c>
      <c r="AE21" s="165">
        <v>1</v>
      </c>
    </row>
    <row r="22" spans="1:31" ht="16.25" customHeight="1">
      <c r="A22" s="346">
        <v>4</v>
      </c>
      <c r="B22" s="297" t="s">
        <v>212</v>
      </c>
      <c r="C22" s="195" t="str">
        <f>IF(D22="","",VLOOKUP(B22,Data!$B$5:$L$403,2,FALSE))</f>
        <v>WH50410</v>
      </c>
      <c r="D22" s="220">
        <v>2</v>
      </c>
      <c r="E22" s="220"/>
      <c r="F22" s="321"/>
      <c r="G22" s="187">
        <f>IF(D22="","",VLOOKUP(B22,Data!$B$5:$L$403,11,FALSE))</f>
        <v>1897.4</v>
      </c>
      <c r="H22" s="367">
        <f t="shared" si="0"/>
        <v>3794.8</v>
      </c>
      <c r="I22" s="188" t="str">
        <f>IF(D22="","",VLOOKUP(B22,Data!$B$5:$D$403,3,FALSE))</f>
        <v>C/T</v>
      </c>
      <c r="J22" s="189" t="str">
        <f>IF(D22="","",VLOOKUP(B22,Data!$B$5:$M$403,12,FALSE))</f>
        <v>Indonesia</v>
      </c>
      <c r="K22" s="194" t="s">
        <v>935</v>
      </c>
      <c r="L22" s="190">
        <f>IF(D22="","",VLOOKUP(B22,Data!$B$5:$E$403,4,FALSE)*D22)</f>
        <v>444</v>
      </c>
      <c r="M22" s="195">
        <f>IF(D22="","",VLOOKUP(B22,Data!$B$5:$F$403,5,FALSE)*D22)</f>
        <v>402</v>
      </c>
      <c r="N22" s="193" t="e">
        <f>IF(B22=Data!#REF!,Data!#REF!,(IF(B22=Data!B86,Data!G86,(IF(B22=Data!#REF!,Data!#REF!,(IF(B22=Data!#REF!,Data!#REF!,(IF(B22=Data!#REF!,Data!#REF!,(IF(B22=Data!#REF!,Data!#REF!,(IF(B22=Data!#REF!,Data!#REF!,(IF(B22=Data!#REF!,Data!#REF!,Data!#REF!)))))))))))))))&amp;IF(B22=Data!#REF!,Data!#REF!,(IF(B22=Data!#REF!,Data!#REF!,(IF(B22=Data!#REF!,Data!#REF!,(IF(B22=Data!#REF!,Data!#REF!,(IF(B22=Data!B65,Data!G65,(IF(B22=Data!B68,Data!G884,(IF(B22=Data!#REF!,Data!#REF!,(IF(B22=Data!#REF!,Data!#REF!,Data!#REF!)))))))))))))))&amp;IF(B22=Data!#REF!,Data!#REF!,(IF(B22=Data!#REF!,Data!#REF!,(IF(B22=Data!#REF!,Data!#REF!,(IF(B22=Data!#REF!,Data!#REF!,(IF(B22=Data!#REF!,Data!#REF!,Data!#REF!)))))))))</f>
        <v>#REF!</v>
      </c>
      <c r="O22" s="330"/>
      <c r="P22" s="331"/>
      <c r="Q22" s="196" t="e">
        <f>IF(B22=Data!#REF!,Data!#REF!,(IF(B22=Data!B86,Data!H86,(IF(B22=Data!#REF!,Data!#REF!,(IF(B22=Data!#REF!,Data!#REF!,(IF(B22=Data!#REF!,Data!#REF!,(IF(B22=Data!#REF!,Data!#REF!,(IF(B22=Data!#REF!,Data!#REF!,(IF(B22=Data!#REF!,Data!#REF!,Data!#REF!)))))))))))))))&amp;IF(B22=Data!#REF!,Data!#REF!,(IF(B22=Data!#REF!,Data!#REF!,(IF(B22=Data!#REF!,Data!#REF!,(IF(B22=Data!#REF!,Data!#REF!,(IF(B22=Data!B65,Data!H65,(IF(B22=Data!B68,Data!H884,(IF(B22=Data!#REF!,Data!#REF!,(IF(B22=Data!#REF!,Data!#REF!,Data!#REF!)))))))))))))))&amp;IF(B22=Data!#REF!,Data!#REF!,(IF(B22=Data!#REF!,Data!#REF!,(IF(B22=Data!#REF!,Data!#REF!,(IF(B22=Data!#REF!,Data!#REF!,(IF(B22=Data!#REF!,Data!#REF!,Data!#REF!)))))))))</f>
        <v>#REF!</v>
      </c>
      <c r="R22" s="331"/>
      <c r="S22" s="331"/>
      <c r="T22" s="196" t="e">
        <f>IF(B22=Data!#REF!,Data!#REF!,(IF(B22=Data!B86,Data!I86,(IF(B22=Data!#REF!,Data!#REF!,(IF(B22=Data!#REF!,Data!#REF!,(IF(B22=Data!#REF!,Data!#REF!,(IF(B22=Data!#REF!,Data!#REF!,(IF(B22=Data!#REF!,Data!#REF!,(IF(B22=Data!#REF!,Data!#REF!,Data!#REF!)))))))))))))))&amp;IF(B22=Data!#REF!,Data!#REF!,(IF(B22=Data!#REF!,Data!#REF!,(IF(B22=Data!#REF!,Data!#REF!,(IF(B22=Data!#REF!,Data!#REF!,(IF(B22=Data!B65,Data!I65,(IF(B22=Data!B68,Data!I884,(IF(B22=Data!#REF!,Data!#REF!,(IF(B22=Data!#REF!,Data!#REF!,Data!#REF!)))))))))))))))&amp;IF(B22=Data!#REF!,Data!#REF!,(IF(B22=Data!#REF!,Data!#REF!,(IF(B22=Data!#REF!,Data!#REF!,(IF(B22=Data!#REF!,Data!#REF!,(IF(B22=Data!#REF!,Data!#REF!,Data!#REF!)))))))))</f>
        <v>#REF!</v>
      </c>
      <c r="U22" s="332"/>
      <c r="V22" s="196" t="e">
        <f>IF(B22=Data!#REF!,Data!#REF!,(IF(B22=Data!B86,Data!J86,(IF(B22=Data!#REF!,Data!#REF!,(IF(B22=Data!#REF!,Data!#REF!,(IF(B22=Data!#REF!,Data!#REF!,(IF(B22=Data!#REF!,Data!#REF!,(IF(B22=Data!#REF!,Data!#REF!,(IF(B22=Data!#REF!,Data!#REF!,Data!#REF!)))))))))))))))&amp;IF(B22=Data!#REF!,Data!#REF!,(IF(B22=Data!#REF!,Data!#REF!,(IF(B22=Data!#REF!,Data!#REF!,(IF(B22=Data!#REF!,Data!#REF!,(IF(B22=Data!B65,Data!J65,(IF(B22=Data!B68,Data!J884,(IF(B22=Data!#REF!,Data!#REF!,(IF(B22=Data!#REF!,Data!#REF!,Data!#REF!)))))))))))))))&amp;IF(B22=Data!#REF!,Data!#REF!,(IF(B22=Data!#REF!,Data!#REF!,(IF(B22=Data!#REF!,Data!#REF!,(IF(B22=Data!#REF!,Data!#REF!,(IF(B22=Data!#REF!,Data!#REF!,Data!#REF!)))))))))</f>
        <v>#REF!</v>
      </c>
      <c r="W22" s="191">
        <f>IF(D22="","",VLOOKUP(B22,Data!$B$5:$J$403,9,FALSE)*D22)</f>
        <v>2.3980000000000001</v>
      </c>
      <c r="AC22" s="165" t="s">
        <v>930</v>
      </c>
      <c r="AD22" s="165">
        <v>1</v>
      </c>
      <c r="AE22" s="165">
        <v>1</v>
      </c>
    </row>
    <row r="23" spans="1:31" ht="16.25" customHeight="1">
      <c r="A23" s="346">
        <v>5</v>
      </c>
      <c r="B23" s="297" t="s">
        <v>238</v>
      </c>
      <c r="C23" s="195" t="str">
        <f>IF(D23="","",VLOOKUP(B23,Data!$B$5:$L$403,2,FALSE))</f>
        <v>AAC7366</v>
      </c>
      <c r="D23" s="220">
        <v>11</v>
      </c>
      <c r="E23" s="220"/>
      <c r="F23" s="374" t="s">
        <v>525</v>
      </c>
      <c r="G23" s="187">
        <f>IF(D23="","",VLOOKUP(B23,Data!$B$5:$L$403,11,FALSE))</f>
        <v>2618.06</v>
      </c>
      <c r="H23" s="335">
        <f t="shared" si="0"/>
        <v>28798.66</v>
      </c>
      <c r="I23" s="188" t="str">
        <f>IF(D23="","",VLOOKUP(B23,Data!$B$5:$D$403,3,FALSE))</f>
        <v>C/T</v>
      </c>
      <c r="J23" s="189" t="str">
        <f>IF(D23="","",VLOOKUP(B23,Data!$B$5:$M$403,12,FALSE))</f>
        <v>Indonesia</v>
      </c>
      <c r="K23" s="194" t="s">
        <v>935</v>
      </c>
      <c r="L23" s="190">
        <f>IF(D23="","",VLOOKUP(B23,Data!$B$5:$E$403,4,FALSE)*D23)</f>
        <v>2926</v>
      </c>
      <c r="M23" s="195">
        <f>IF(D23="","",VLOOKUP(B23,Data!$B$5:$F$403,5,FALSE)*D23)</f>
        <v>2706</v>
      </c>
      <c r="N23" s="193" t="e">
        <f>IF(B23=Data!#REF!,Data!#REF!,(IF(B23=Data!B87,Data!G87,(IF(B23=Data!#REF!,Data!#REF!,(IF(B23=Data!#REF!,Data!#REF!,(IF(B23=Data!#REF!,Data!#REF!,(IF(B23=Data!#REF!,Data!#REF!,(IF(B23=Data!#REF!,Data!#REF!,(IF(B23=Data!#REF!,Data!#REF!,Data!#REF!)))))))))))))))&amp;IF(B23=Data!#REF!,Data!#REF!,(IF(B23=Data!#REF!,Data!#REF!,(IF(B23=Data!#REF!,Data!#REF!,(IF(B23=Data!#REF!,Data!#REF!,(IF(B23=Data!B66,Data!G66,(IF(B23=Data!B69,Data!G885,(IF(B23=Data!#REF!,Data!#REF!,(IF(B23=Data!#REF!,Data!#REF!,Data!#REF!)))))))))))))))&amp;IF(B23=Data!#REF!,Data!#REF!,(IF(B23=Data!#REF!,Data!#REF!,(IF(B23=Data!#REF!,Data!#REF!,(IF(B23=Data!#REF!,Data!#REF!,(IF(B23=Data!#REF!,Data!#REF!,Data!#REF!)))))))))</f>
        <v>#REF!</v>
      </c>
      <c r="O23" s="330"/>
      <c r="P23" s="331"/>
      <c r="Q23" s="196" t="e">
        <f>IF(B23=Data!#REF!,Data!#REF!,(IF(B23=Data!B87,Data!H87,(IF(B23=Data!#REF!,Data!#REF!,(IF(B23=Data!#REF!,Data!#REF!,(IF(B23=Data!#REF!,Data!#REF!,(IF(B23=Data!#REF!,Data!#REF!,(IF(B23=Data!#REF!,Data!#REF!,(IF(B23=Data!#REF!,Data!#REF!,Data!#REF!)))))))))))))))&amp;IF(B23=Data!#REF!,Data!#REF!,(IF(B23=Data!#REF!,Data!#REF!,(IF(B23=Data!#REF!,Data!#REF!,(IF(B23=Data!#REF!,Data!#REF!,(IF(B23=Data!B66,Data!H66,(IF(B23=Data!B69,Data!H885,(IF(B23=Data!#REF!,Data!#REF!,(IF(B23=Data!#REF!,Data!#REF!,Data!#REF!)))))))))))))))&amp;IF(B23=Data!#REF!,Data!#REF!,(IF(B23=Data!#REF!,Data!#REF!,(IF(B23=Data!#REF!,Data!#REF!,(IF(B23=Data!#REF!,Data!#REF!,(IF(B23=Data!#REF!,Data!#REF!,Data!#REF!)))))))))</f>
        <v>#REF!</v>
      </c>
      <c r="R23" s="331"/>
      <c r="S23" s="331"/>
      <c r="T23" s="196" t="e">
        <f>IF(B23=Data!#REF!,Data!#REF!,(IF(B23=Data!B87,Data!I87,(IF(B23=Data!#REF!,Data!#REF!,(IF(B23=Data!#REF!,Data!#REF!,(IF(B23=Data!#REF!,Data!#REF!,(IF(B23=Data!#REF!,Data!#REF!,(IF(B23=Data!#REF!,Data!#REF!,(IF(B23=Data!#REF!,Data!#REF!,Data!#REF!)))))))))))))))&amp;IF(B23=Data!#REF!,Data!#REF!,(IF(B23=Data!#REF!,Data!#REF!,(IF(B23=Data!#REF!,Data!#REF!,(IF(B23=Data!#REF!,Data!#REF!,(IF(B23=Data!B66,Data!I66,(IF(B23=Data!B69,Data!I885,(IF(B23=Data!#REF!,Data!#REF!,(IF(B23=Data!#REF!,Data!#REF!,Data!#REF!)))))))))))))))&amp;IF(B23=Data!#REF!,Data!#REF!,(IF(B23=Data!#REF!,Data!#REF!,(IF(B23=Data!#REF!,Data!#REF!,(IF(B23=Data!#REF!,Data!#REF!,(IF(B23=Data!#REF!,Data!#REF!,Data!#REF!)))))))))</f>
        <v>#REF!</v>
      </c>
      <c r="U23" s="332"/>
      <c r="V23" s="196" t="e">
        <f>IF(B23=Data!#REF!,Data!#REF!,(IF(B23=Data!B87,Data!J87,(IF(B23=Data!#REF!,Data!#REF!,(IF(B23=Data!#REF!,Data!#REF!,(IF(B23=Data!#REF!,Data!#REF!,(IF(B23=Data!#REF!,Data!#REF!,(IF(B23=Data!#REF!,Data!#REF!,(IF(B23=Data!#REF!,Data!#REF!,Data!#REF!)))))))))))))))&amp;IF(B23=Data!#REF!,Data!#REF!,(IF(B23=Data!#REF!,Data!#REF!,(IF(B23=Data!#REF!,Data!#REF!,(IF(B23=Data!#REF!,Data!#REF!,(IF(B23=Data!B66,Data!J66,(IF(B23=Data!B69,Data!J885,(IF(B23=Data!#REF!,Data!#REF!,(IF(B23=Data!#REF!,Data!#REF!,Data!#REF!)))))))))))))))&amp;IF(B23=Data!#REF!,Data!#REF!,(IF(B23=Data!#REF!,Data!#REF!,(IF(B23=Data!#REF!,Data!#REF!,(IF(B23=Data!#REF!,Data!#REF!,(IF(B23=Data!#REF!,Data!#REF!,Data!#REF!)))))))))</f>
        <v>#REF!</v>
      </c>
      <c r="W23" s="191">
        <f>IF(D23="","",VLOOKUP(B23,Data!$B$5:$J$403,9,FALSE)*D23)</f>
        <v>16.367999999999999</v>
      </c>
      <c r="AC23" s="165" t="s">
        <v>930</v>
      </c>
      <c r="AD23" s="165">
        <v>1</v>
      </c>
      <c r="AE23" s="165">
        <v>1</v>
      </c>
    </row>
    <row r="24" spans="1:31" ht="16.25" customHeight="1">
      <c r="A24" s="87"/>
      <c r="B24" s="298"/>
      <c r="C24" s="195" t="str">
        <f>IF(D24="","",VLOOKUP(B24,Data!$B$5:$L$403,2,FALSE))</f>
        <v/>
      </c>
      <c r="D24" s="220"/>
      <c r="E24" s="220"/>
      <c r="F24" s="91"/>
      <c r="G24" s="187" t="str">
        <f>IF(D24="","",VLOOKUP(B24,Data!$B$5:$L$403,11,FALSE))</f>
        <v/>
      </c>
      <c r="H24" s="335"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97,Data!G97,(IF(B24=Data!#REF!,Data!#REF!,(IF(B24=Data!#REF!,Data!#REF!,(IF(B24=Data!#REF!,Data!#REF!,(IF(B24=Data!#REF!,Data!#REF!,(IF(B24=Data!#REF!,Data!#REF!,(IF(B24=Data!#REF!,Data!#REF!,Data!#REF!)))))))))))))))&amp;IF(B24=Data!#REF!,Data!#REF!,(IF(B24=Data!#REF!,Data!#REF!,(IF(B24=Data!#REF!,Data!#REF!,(IF(B24=Data!#REF!,Data!#REF!,(IF(B24=Data!B76,Data!G76,(IF(B24=Data!B79,Data!G895,(IF(B24=Data!#REF!,Data!#REF!,(IF(B24=Data!#REF!,Data!#REF!,Data!#REF!)))))))))))))))&amp;IF(B24=Data!#REF!,Data!#REF!,(IF(B24=Data!#REF!,Data!#REF!,(IF(B24=Data!#REF!,Data!#REF!,(IF(B24=Data!#REF!,Data!#REF!,(IF(B24=Data!#REF!,Data!#REF!,Data!#REF!)))))))))</f>
        <v>#REF!</v>
      </c>
      <c r="O24" s="330"/>
      <c r="P24" s="331"/>
      <c r="Q24" s="196" t="e">
        <f>IF(B24=Data!#REF!,Data!#REF!,(IF(B24=Data!B97,Data!H97,(IF(B24=Data!#REF!,Data!#REF!,(IF(B24=Data!#REF!,Data!#REF!,(IF(B24=Data!#REF!,Data!#REF!,(IF(B24=Data!#REF!,Data!#REF!,(IF(B24=Data!#REF!,Data!#REF!,(IF(B24=Data!#REF!,Data!#REF!,Data!#REF!)))))))))))))))&amp;IF(B24=Data!#REF!,Data!#REF!,(IF(B24=Data!#REF!,Data!#REF!,(IF(B24=Data!#REF!,Data!#REF!,(IF(B24=Data!#REF!,Data!#REF!,(IF(B24=Data!B76,Data!H76,(IF(B24=Data!B79,Data!H895,(IF(B24=Data!#REF!,Data!#REF!,(IF(B24=Data!#REF!,Data!#REF!,Data!#REF!)))))))))))))))&amp;IF(B24=Data!#REF!,Data!#REF!,(IF(B24=Data!#REF!,Data!#REF!,(IF(B24=Data!#REF!,Data!#REF!,(IF(B24=Data!#REF!,Data!#REF!,(IF(B24=Data!#REF!,Data!#REF!,Data!#REF!)))))))))</f>
        <v>#REF!</v>
      </c>
      <c r="R24" s="331"/>
      <c r="S24" s="331"/>
      <c r="T24" s="196" t="e">
        <f>IF(B24=Data!#REF!,Data!#REF!,(IF(B24=Data!B97,Data!I97,(IF(B24=Data!#REF!,Data!#REF!,(IF(B24=Data!#REF!,Data!#REF!,(IF(B24=Data!#REF!,Data!#REF!,(IF(B24=Data!#REF!,Data!#REF!,(IF(B24=Data!#REF!,Data!#REF!,(IF(B24=Data!#REF!,Data!#REF!,Data!#REF!)))))))))))))))&amp;IF(B24=Data!#REF!,Data!#REF!,(IF(B24=Data!#REF!,Data!#REF!,(IF(B24=Data!#REF!,Data!#REF!,(IF(B24=Data!#REF!,Data!#REF!,(IF(B24=Data!B76,Data!I76,(IF(B24=Data!B79,Data!I895,(IF(B24=Data!#REF!,Data!#REF!,(IF(B24=Data!#REF!,Data!#REF!,Data!#REF!)))))))))))))))&amp;IF(B24=Data!#REF!,Data!#REF!,(IF(B24=Data!#REF!,Data!#REF!,(IF(B24=Data!#REF!,Data!#REF!,(IF(B24=Data!#REF!,Data!#REF!,(IF(B24=Data!#REF!,Data!#REF!,Data!#REF!)))))))))</f>
        <v>#REF!</v>
      </c>
      <c r="U24" s="332"/>
      <c r="V24" s="196" t="e">
        <f>IF(B24=Data!#REF!,Data!#REF!,(IF(B24=Data!B97,Data!J97,(IF(B24=Data!#REF!,Data!#REF!,(IF(B24=Data!#REF!,Data!#REF!,(IF(B24=Data!#REF!,Data!#REF!,(IF(B24=Data!#REF!,Data!#REF!,(IF(B24=Data!#REF!,Data!#REF!,(IF(B24=Data!#REF!,Data!#REF!,Data!#REF!)))))))))))))))&amp;IF(B24=Data!#REF!,Data!#REF!,(IF(B24=Data!#REF!,Data!#REF!,(IF(B24=Data!#REF!,Data!#REF!,(IF(B24=Data!#REF!,Data!#REF!,(IF(B24=Data!B76,Data!J76,(IF(B24=Data!B79,Data!J895,(IF(B24=Data!#REF!,Data!#REF!,(IF(B24=Data!#REF!,Data!#REF!,Data!#REF!)))))))))))))))&amp;IF(B24=Data!#REF!,Data!#REF!,(IF(B24=Data!#REF!,Data!#REF!,(IF(B24=Data!#REF!,Data!#REF!,(IF(B24=Data!#REF!,Data!#REF!,(IF(B24=Data!#REF!,Data!#REF!,Data!#REF!)))))))))</f>
        <v>#REF!</v>
      </c>
      <c r="W24" s="191" t="str">
        <f>IF(D24="","",VLOOKUP(B24,Data!$B$5:$J$403,9,FALSE)*D24)</f>
        <v/>
      </c>
    </row>
    <row r="25" spans="1:31" ht="16.25" customHeight="1">
      <c r="A25" s="87"/>
      <c r="B25" s="298"/>
      <c r="C25" s="195" t="str">
        <f>IF(D25="","",VLOOKUP(B25,Data!$B$5:$L$403,2,FALSE))</f>
        <v/>
      </c>
      <c r="D25" s="296"/>
      <c r="E25" s="296"/>
      <c r="F25" s="91"/>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98,Data!G98,(IF(B25=Data!#REF!,Data!#REF!,(IF(B25=Data!#REF!,Data!#REF!,(IF(B25=Data!#REF!,Data!#REF!,(IF(B25=Data!#REF!,Data!#REF!,(IF(B25=Data!#REF!,Data!#REF!,(IF(B25=Data!#REF!,Data!#REF!,Data!#REF!)))))))))))))))&amp;IF(B25=Data!#REF!,Data!#REF!,(IF(B25=Data!#REF!,Data!#REF!,(IF(B25=Data!#REF!,Data!#REF!,(IF(B25=Data!#REF!,Data!#REF!,(IF(B25=Data!B77,Data!G77,(IF(B25=Data!B80,Data!G896,(IF(B25=Data!#REF!,Data!#REF!,(IF(B25=Data!#REF!,Data!#REF!,Data!#REF!)))))))))))))))&amp;IF(B25=Data!#REF!,Data!#REF!,(IF(B25=Data!#REF!,Data!#REF!,(IF(B25=Data!#REF!,Data!#REF!,(IF(B25=Data!#REF!,Data!#REF!,(IF(B25=Data!#REF!,Data!#REF!,Data!#REF!)))))))))</f>
        <v>#REF!</v>
      </c>
      <c r="O25" s="330"/>
      <c r="P25" s="331"/>
      <c r="Q25" s="196" t="e">
        <f>IF(B25=Data!#REF!,Data!#REF!,(IF(B25=Data!B98,Data!H98,(IF(B25=Data!#REF!,Data!#REF!,(IF(B25=Data!#REF!,Data!#REF!,(IF(B25=Data!#REF!,Data!#REF!,(IF(B25=Data!#REF!,Data!#REF!,(IF(B25=Data!#REF!,Data!#REF!,(IF(B25=Data!#REF!,Data!#REF!,Data!#REF!)))))))))))))))&amp;IF(B25=Data!#REF!,Data!#REF!,(IF(B25=Data!#REF!,Data!#REF!,(IF(B25=Data!#REF!,Data!#REF!,(IF(B25=Data!#REF!,Data!#REF!,(IF(B25=Data!B77,Data!H77,(IF(B25=Data!B80,Data!H896,(IF(B25=Data!#REF!,Data!#REF!,(IF(B25=Data!#REF!,Data!#REF!,Data!#REF!)))))))))))))))&amp;IF(B25=Data!#REF!,Data!#REF!,(IF(B25=Data!#REF!,Data!#REF!,(IF(B25=Data!#REF!,Data!#REF!,(IF(B25=Data!#REF!,Data!#REF!,(IF(B25=Data!#REF!,Data!#REF!,Data!#REF!)))))))))</f>
        <v>#REF!</v>
      </c>
      <c r="R25" s="331"/>
      <c r="S25" s="331"/>
      <c r="T25" s="196" t="e">
        <f>IF(B25=Data!#REF!,Data!#REF!,(IF(B25=Data!B98,Data!I98,(IF(B25=Data!#REF!,Data!#REF!,(IF(B25=Data!#REF!,Data!#REF!,(IF(B25=Data!#REF!,Data!#REF!,(IF(B25=Data!#REF!,Data!#REF!,(IF(B25=Data!#REF!,Data!#REF!,(IF(B25=Data!#REF!,Data!#REF!,Data!#REF!)))))))))))))))&amp;IF(B25=Data!#REF!,Data!#REF!,(IF(B25=Data!#REF!,Data!#REF!,(IF(B25=Data!#REF!,Data!#REF!,(IF(B25=Data!#REF!,Data!#REF!,(IF(B25=Data!B77,Data!I77,(IF(B25=Data!B80,Data!I896,(IF(B25=Data!#REF!,Data!#REF!,(IF(B25=Data!#REF!,Data!#REF!,Data!#REF!)))))))))))))))&amp;IF(B25=Data!#REF!,Data!#REF!,(IF(B25=Data!#REF!,Data!#REF!,(IF(B25=Data!#REF!,Data!#REF!,(IF(B25=Data!#REF!,Data!#REF!,(IF(B25=Data!#REF!,Data!#REF!,Data!#REF!)))))))))</f>
        <v>#REF!</v>
      </c>
      <c r="U25" s="332"/>
      <c r="V25" s="196" t="e">
        <f>IF(B25=Data!#REF!,Data!#REF!,(IF(B25=Data!B98,Data!J98,(IF(B25=Data!#REF!,Data!#REF!,(IF(B25=Data!#REF!,Data!#REF!,(IF(B25=Data!#REF!,Data!#REF!,(IF(B25=Data!#REF!,Data!#REF!,(IF(B25=Data!#REF!,Data!#REF!,(IF(B25=Data!#REF!,Data!#REF!,Data!#REF!)))))))))))))))&amp;IF(B25=Data!#REF!,Data!#REF!,(IF(B25=Data!#REF!,Data!#REF!,(IF(B25=Data!#REF!,Data!#REF!,(IF(B25=Data!#REF!,Data!#REF!,(IF(B25=Data!B77,Data!J77,(IF(B25=Data!B80,Data!J896,(IF(B25=Data!#REF!,Data!#REF!,(IF(B25=Data!#REF!,Data!#REF!,Data!#REF!)))))))))))))))&amp;IF(B25=Data!#REF!,Data!#REF!,(IF(B25=Data!#REF!,Data!#REF!,(IF(B25=Data!#REF!,Data!#REF!,(IF(B25=Data!#REF!,Data!#REF!,(IF(B25=Data!#REF!,Data!#REF!,Data!#REF!)))))))))</f>
        <v>#REF!</v>
      </c>
      <c r="W25" s="191" t="str">
        <f>IF(D25="","",VLOOKUP(B25,Data!$B$5:$J$403,9,FALSE)*D25)</f>
        <v/>
      </c>
    </row>
    <row r="26" spans="1:31" ht="17.5">
      <c r="A26" s="102"/>
      <c r="B26" s="100"/>
      <c r="C26" s="101"/>
      <c r="D26" s="305">
        <f>SUM(D18:D25)</f>
        <v>26</v>
      </c>
      <c r="E26" s="305"/>
      <c r="F26" s="109"/>
      <c r="G26" s="159"/>
      <c r="H26" s="361">
        <f>SUM(H18:H25)</f>
        <v>65610.42</v>
      </c>
      <c r="I26" s="362"/>
      <c r="J26" s="362"/>
      <c r="K26" s="362"/>
      <c r="L26" s="363">
        <f>SUM(L18:L25)</f>
        <v>6399</v>
      </c>
      <c r="M26" s="363">
        <f>SUM(M18:M25)</f>
        <v>5813</v>
      </c>
      <c r="N26" s="361" t="e">
        <f>SUM(N16:N25)</f>
        <v>#REF!</v>
      </c>
      <c r="O26" s="361">
        <f>SUM(O18:O25)</f>
        <v>0</v>
      </c>
      <c r="P26" s="361">
        <f>SUM(P16:P25)</f>
        <v>0</v>
      </c>
      <c r="Q26" s="361" t="e">
        <f>SUM(Q16:Q25)</f>
        <v>#REF!</v>
      </c>
      <c r="R26" s="361">
        <f>SUM(R18:R25)</f>
        <v>0</v>
      </c>
      <c r="S26" s="361">
        <f>SUM(S16:S25)</f>
        <v>0</v>
      </c>
      <c r="T26" s="361" t="e">
        <f>SUM(T16:T25)</f>
        <v>#REF!</v>
      </c>
      <c r="U26" s="361">
        <f>SUM(U18:U25)</f>
        <v>0</v>
      </c>
      <c r="V26" s="361" t="e">
        <f>SUM(V16:V25)</f>
        <v>#REF!</v>
      </c>
      <c r="W26" s="364">
        <f>SUM(W18:W25)</f>
        <v>35.251999999999995</v>
      </c>
    </row>
    <row r="27" spans="1:31" ht="11.25" customHeight="1">
      <c r="A27" s="300"/>
      <c r="B27" s="156"/>
      <c r="C27" s="271"/>
      <c r="D27" s="301"/>
      <c r="E27" s="372"/>
      <c r="F27" s="269"/>
      <c r="G27" s="302" t="s">
        <v>866</v>
      </c>
      <c r="H27" s="273"/>
      <c r="I27" s="300"/>
      <c r="J27" s="300"/>
      <c r="K27" s="300"/>
      <c r="L27" s="303"/>
      <c r="M27" s="261"/>
      <c r="N27" s="259"/>
      <c r="U27" s="259"/>
      <c r="V27" s="259"/>
      <c r="W27" s="265"/>
    </row>
    <row r="28" spans="1:31" ht="14">
      <c r="A28" s="10" t="s">
        <v>521</v>
      </c>
      <c r="B28" s="157"/>
      <c r="C28" s="1"/>
      <c r="D28" s="304" t="s">
        <v>80</v>
      </c>
      <c r="E28" s="304"/>
      <c r="F28" s="263"/>
      <c r="G28" s="77" t="s">
        <v>81</v>
      </c>
      <c r="H28" s="81"/>
      <c r="I28" s="267" t="s">
        <v>82</v>
      </c>
      <c r="J28" s="282"/>
      <c r="K28" s="262" t="s">
        <v>83</v>
      </c>
      <c r="L28" s="262"/>
      <c r="M28" s="442" t="s">
        <v>84</v>
      </c>
      <c r="N28" s="443"/>
      <c r="O28" s="443"/>
      <c r="P28" s="443"/>
      <c r="Q28" s="443"/>
      <c r="R28" s="443"/>
      <c r="S28" s="443"/>
      <c r="T28" s="443"/>
      <c r="U28" s="443"/>
      <c r="V28" s="443"/>
      <c r="W28" s="444"/>
    </row>
    <row r="29" spans="1:31" ht="14">
      <c r="A29" s="26" t="s">
        <v>522</v>
      </c>
      <c r="B29" s="280"/>
      <c r="C29" s="56"/>
      <c r="D29" t="s">
        <v>86</v>
      </c>
      <c r="G29" s="445"/>
      <c r="H29" s="446"/>
      <c r="I29" s="26" t="s">
        <v>87</v>
      </c>
      <c r="J29" s="283"/>
      <c r="K29" s="253" t="s">
        <v>88</v>
      </c>
      <c r="M29" s="260"/>
      <c r="W29" s="265"/>
    </row>
    <row r="30" spans="1:31">
      <c r="A30" s="26" t="s">
        <v>523</v>
      </c>
      <c r="B30" s="26"/>
      <c r="C30" s="259"/>
      <c r="G30" s="445"/>
      <c r="H30" s="446"/>
      <c r="I30" s="26"/>
      <c r="J30" s="283"/>
      <c r="K30" s="253" t="s">
        <v>92</v>
      </c>
      <c r="M30" s="260"/>
      <c r="W30" s="265"/>
    </row>
    <row r="31" spans="1:31" ht="10.5" customHeight="1">
      <c r="A31" s="269"/>
      <c r="B31" s="284"/>
      <c r="C31" s="285"/>
      <c r="D31" t="s">
        <v>93</v>
      </c>
      <c r="G31" s="445"/>
      <c r="H31" s="446"/>
      <c r="I31" s="26" t="s">
        <v>94</v>
      </c>
      <c r="J31" s="283"/>
      <c r="K31" s="253"/>
      <c r="M31" s="260"/>
      <c r="W31" s="265"/>
    </row>
    <row r="32" spans="1:31" ht="13">
      <c r="A32" s="10" t="s">
        <v>95</v>
      </c>
      <c r="C32" s="258"/>
      <c r="D32" t="s">
        <v>96</v>
      </c>
      <c r="G32" s="85" t="s">
        <v>97</v>
      </c>
      <c r="H32" s="82"/>
      <c r="I32" s="26" t="s">
        <v>87</v>
      </c>
      <c r="J32" s="283"/>
      <c r="K32" s="253" t="s">
        <v>98</v>
      </c>
      <c r="M32" s="260"/>
      <c r="W32" s="265"/>
    </row>
    <row r="33" spans="1:23" ht="10.5" customHeight="1">
      <c r="A33" s="26" t="s">
        <v>867</v>
      </c>
      <c r="C33" s="259"/>
      <c r="D33" t="s">
        <v>99</v>
      </c>
      <c r="G33" s="286"/>
      <c r="H33" s="287"/>
      <c r="I33" s="26" t="s">
        <v>100</v>
      </c>
      <c r="J33" s="283"/>
      <c r="K33" s="253" t="s">
        <v>524</v>
      </c>
      <c r="M33" s="447" t="s">
        <v>102</v>
      </c>
      <c r="N33" s="448"/>
      <c r="O33" s="448"/>
      <c r="P33" s="448"/>
      <c r="Q33" s="448"/>
      <c r="R33" s="448"/>
      <c r="S33" s="448"/>
      <c r="T33" s="448"/>
      <c r="U33" s="448"/>
      <c r="V33" s="448"/>
      <c r="W33" s="449"/>
    </row>
    <row r="34" spans="1:23">
      <c r="A34" s="269"/>
      <c r="B34" s="270"/>
      <c r="C34" s="271"/>
      <c r="D34" s="124"/>
      <c r="E34" s="124"/>
      <c r="F34" s="270"/>
      <c r="G34" s="450" t="s">
        <v>938</v>
      </c>
      <c r="H34" s="451"/>
      <c r="I34" s="450" t="s">
        <v>937</v>
      </c>
      <c r="J34" s="451"/>
      <c r="K34" s="274" t="s">
        <v>103</v>
      </c>
      <c r="L34" s="274"/>
      <c r="M34" s="439" t="s">
        <v>104</v>
      </c>
      <c r="N34" s="440"/>
      <c r="O34" s="440"/>
      <c r="P34" s="440"/>
      <c r="Q34" s="440"/>
      <c r="R34" s="440"/>
      <c r="S34" s="440"/>
      <c r="T34" s="440"/>
      <c r="U34" s="440"/>
      <c r="V34" s="440"/>
      <c r="W34" s="441"/>
    </row>
    <row r="35" spans="1:23">
      <c r="B35" s="263"/>
      <c r="G35" s="166"/>
      <c r="H35" s="166"/>
      <c r="I35" s="4"/>
      <c r="J35" s="4"/>
    </row>
    <row r="40" spans="1:23" ht="18.75" customHeight="1">
      <c r="A40" s="168" t="s">
        <v>895</v>
      </c>
      <c r="B40" s="166"/>
      <c r="C40" s="168" t="s">
        <v>565</v>
      </c>
      <c r="D40" s="323"/>
      <c r="E40" s="323"/>
      <c r="F40" s="323"/>
      <c r="G40" s="324"/>
      <c r="H40" s="168" t="s">
        <v>889</v>
      </c>
      <c r="I40" s="166"/>
      <c r="J40" s="168" t="s">
        <v>565</v>
      </c>
    </row>
    <row r="41" spans="1:23" ht="20">
      <c r="A41" s="168" t="s">
        <v>896</v>
      </c>
      <c r="B41" s="166"/>
      <c r="C41" s="168" t="s">
        <v>900</v>
      </c>
      <c r="D41" s="323"/>
      <c r="E41" s="323"/>
      <c r="F41" s="323"/>
      <c r="G41" s="324"/>
      <c r="H41" s="250" t="s">
        <v>890</v>
      </c>
      <c r="I41" s="336"/>
      <c r="J41" s="250" t="s">
        <v>900</v>
      </c>
    </row>
    <row r="42" spans="1:23" ht="20">
      <c r="A42" s="168" t="s">
        <v>897</v>
      </c>
      <c r="B42" s="166"/>
      <c r="C42" s="168" t="s">
        <v>900</v>
      </c>
      <c r="D42" s="323"/>
      <c r="E42" s="323"/>
      <c r="F42" s="323"/>
      <c r="G42" s="324"/>
      <c r="H42" s="168" t="s">
        <v>891</v>
      </c>
      <c r="I42" s="166"/>
      <c r="J42" s="168" t="s">
        <v>565</v>
      </c>
    </row>
    <row r="43" spans="1:23" ht="20">
      <c r="A43" s="168" t="s">
        <v>898</v>
      </c>
      <c r="B43" s="166"/>
      <c r="C43" s="168" t="s">
        <v>565</v>
      </c>
      <c r="D43" s="323"/>
      <c r="E43" s="323"/>
      <c r="F43" s="323"/>
      <c r="G43" s="324"/>
      <c r="H43" s="168" t="s">
        <v>892</v>
      </c>
      <c r="I43" s="166"/>
      <c r="J43" s="168" t="s">
        <v>565</v>
      </c>
    </row>
    <row r="44" spans="1:23" ht="20">
      <c r="A44" s="168" t="s">
        <v>899</v>
      </c>
      <c r="B44" s="166"/>
      <c r="C44" s="168" t="s">
        <v>565</v>
      </c>
      <c r="D44" s="323"/>
      <c r="E44" s="323"/>
      <c r="F44" s="323"/>
      <c r="G44" s="324"/>
      <c r="H44" s="168" t="s">
        <v>894</v>
      </c>
      <c r="I44" s="166"/>
      <c r="J44" s="168" t="s">
        <v>565</v>
      </c>
    </row>
    <row r="45" spans="1:23" ht="18.75" customHeight="1">
      <c r="A45" s="337"/>
      <c r="B45" s="337"/>
      <c r="C45" s="337"/>
      <c r="D45" s="337"/>
      <c r="E45" s="337"/>
      <c r="F45" s="337"/>
      <c r="G45" s="322"/>
      <c r="H45" s="168" t="s">
        <v>893</v>
      </c>
      <c r="I45" s="166"/>
      <c r="J45" s="168" t="s">
        <v>565</v>
      </c>
    </row>
  </sheetData>
  <mergeCells count="8">
    <mergeCell ref="G34:H34"/>
    <mergeCell ref="I34:J34"/>
    <mergeCell ref="M34:W34"/>
    <mergeCell ref="M28:W28"/>
    <mergeCell ref="G29:H29"/>
    <mergeCell ref="G30:H30"/>
    <mergeCell ref="G31:H31"/>
    <mergeCell ref="M33:W33"/>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47"/>
  <sheetViews>
    <sheetView topLeftCell="A16" zoomScale="85" zoomScaleNormal="85" zoomScaleSheetLayoutView="85" workbookViewId="0">
      <selection activeCell="K23" sqref="K23"/>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75"/>
      <c r="J10" s="376"/>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934</v>
      </c>
      <c r="C18" s="195" t="str">
        <f>IF(D18="","",VLOOKUP(B18,Data!$B$5:$L$403,2,FALSE))</f>
        <v/>
      </c>
      <c r="D18" s="220"/>
      <c r="E18" s="220"/>
      <c r="F18" s="321"/>
      <c r="G18" s="187" t="str">
        <f>IF(D18="","",VLOOKUP(B18,Data!$B$5:$L$403,11,FALSE))</f>
        <v/>
      </c>
      <c r="H18" s="335" t="str">
        <f t="shared" ref="H18:H27"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O18" s="330"/>
      <c r="P18" s="331"/>
      <c r="Q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R18" s="331"/>
      <c r="S18" s="331"/>
      <c r="T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U18" s="332"/>
      <c r="V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293</v>
      </c>
      <c r="C19" s="195" t="str">
        <f>IF(D19="","",VLOOKUP(B19,Data!$B$5:$L$403,2,FALSE))</f>
        <v>WY44110</v>
      </c>
      <c r="D19" s="220">
        <v>1</v>
      </c>
      <c r="E19" s="220"/>
      <c r="F19" s="373" t="s">
        <v>519</v>
      </c>
      <c r="G19" s="187">
        <f>IF(D19="","",VLOOKUP(B19,Data!$B$5:$L$403,11,FALSE))</f>
        <v>2895.95</v>
      </c>
      <c r="H19" s="193">
        <f t="shared" si="0"/>
        <v>2895.95</v>
      </c>
      <c r="I19" s="188" t="str">
        <f>IF(D19="","",VLOOKUP(B19,Data!$B$5:$D$403,3,FALSE))</f>
        <v>C/T</v>
      </c>
      <c r="J19" s="189" t="str">
        <f>IF(D19="","",VLOOKUP(B19,Data!$B$5:$M$403,12,FALSE))</f>
        <v>Indonesia</v>
      </c>
      <c r="K19" s="194" t="s">
        <v>935</v>
      </c>
      <c r="L19" s="190">
        <f>IF(D19="","",VLOOKUP(B19,Data!$B$5:$E$403,4,FALSE)*D19)</f>
        <v>266</v>
      </c>
      <c r="M19" s="195">
        <f>IF(D19="","",VLOOKUP(B19,Data!$B$5:$F$403,5,FALSE)*D19)</f>
        <v>246</v>
      </c>
      <c r="N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O19" s="330"/>
      <c r="P19" s="331"/>
      <c r="Q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R19" s="331"/>
      <c r="S19" s="331"/>
      <c r="T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U19" s="332"/>
      <c r="V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W19" s="191">
        <f>IF(D19="","",VLOOKUP(B19,Data!$B$5:$J$403,9,FALSE)*D19)</f>
        <v>1.488</v>
      </c>
      <c r="AC19" s="165" t="s">
        <v>877</v>
      </c>
      <c r="AD19" s="165">
        <v>6</v>
      </c>
      <c r="AE19" s="165">
        <v>1</v>
      </c>
    </row>
    <row r="20" spans="1:31" ht="16.25" customHeight="1">
      <c r="A20" s="87"/>
      <c r="B20" s="295" t="s">
        <v>941</v>
      </c>
      <c r="C20" s="195" t="str">
        <f>IF(D20="","",VLOOKUP(B20,Data!$B$5:$L$403,2,FALSE))</f>
        <v/>
      </c>
      <c r="D20" s="220"/>
      <c r="E20" s="220"/>
      <c r="F20" s="321"/>
      <c r="G20" s="187" t="str">
        <f>IF(D20="","",VLOOKUP(B20,Data!$B$5:$L$403,11,FALSE))</f>
        <v/>
      </c>
      <c r="H20" s="335" t="str">
        <f t="shared" ref="H20:H21" si="1">IF(D20&gt;0,D20*G20,"-")</f>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v>2</v>
      </c>
      <c r="B21" s="297" t="s">
        <v>352</v>
      </c>
      <c r="C21" s="195" t="str">
        <f>IF(D21="","",VLOOKUP(B21,Data!$B$5:$L$403,2,FALSE))</f>
        <v>WQ78260</v>
      </c>
      <c r="D21" s="220">
        <v>2</v>
      </c>
      <c r="E21" s="220"/>
      <c r="F21" s="373" t="s">
        <v>520</v>
      </c>
      <c r="G21" s="187">
        <f>IF(D21="","",VLOOKUP(B21,Data!$B$5:$L$403,11,FALSE))</f>
        <v>4283.6499999999996</v>
      </c>
      <c r="H21" s="193">
        <f t="shared" si="1"/>
        <v>8567.2999999999993</v>
      </c>
      <c r="I21" s="188" t="str">
        <f>IF(D21="","",VLOOKUP(B21,Data!$B$5:$D$403,3,FALSE))</f>
        <v>C/T</v>
      </c>
      <c r="J21" s="189" t="str">
        <f>IF(D21="","",VLOOKUP(B21,Data!$B$5:$M$403,12,FALSE))</f>
        <v>Indonesia</v>
      </c>
      <c r="K21" s="194" t="s">
        <v>942</v>
      </c>
      <c r="L21" s="190">
        <f>IF(D21="","",VLOOKUP(B21,Data!$B$5:$E$403,4,FALSE)*D21)</f>
        <v>610</v>
      </c>
      <c r="M21" s="195">
        <f>IF(D21="","",VLOOKUP(B21,Data!$B$5:$F$403,5,FALSE)*D21)</f>
        <v>538</v>
      </c>
      <c r="N21" s="193" t="e">
        <f>IF(B21=Data!#REF!,Data!#REF!,(IF(B21=Data!B93,Data!G93,(IF(B21=Data!#REF!,Data!#REF!,(IF(B21=Data!#REF!,Data!#REF!,(IF(B21=Data!#REF!,Data!#REF!,(IF(B21=Data!#REF!,Data!#REF!,(IF(B21=Data!#REF!,Data!#REF!,(IF(B21=Data!#REF!,Data!#REF!,Data!#REF!)))))))))))))))&amp;IF(B21=Data!#REF!,Data!#REF!,(IF(B21=Data!#REF!,Data!#REF!,(IF(B21=Data!#REF!,Data!#REF!,(IF(B21=Data!#REF!,Data!#REF!,(IF(B21=Data!B72,Data!G72,(IF(B21=Data!B75,Data!G891,(IF(B21=Data!#REF!,Data!#REF!,(IF(B21=Data!#REF!,Data!#REF!,Data!#REF!)))))))))))))))&amp;IF(B21=Data!#REF!,Data!#REF!,(IF(B21=Data!#REF!,Data!#REF!,(IF(B21=Data!#REF!,Data!#REF!,(IF(B21=Data!#REF!,Data!#REF!,(IF(B21=Data!#REF!,Data!#REF!,Data!#REF!)))))))))</f>
        <v>#REF!</v>
      </c>
      <c r="O21" s="330"/>
      <c r="P21" s="331"/>
      <c r="Q21" s="196" t="e">
        <f>IF(B21=Data!#REF!,Data!#REF!,(IF(B21=Data!B93,Data!H93,(IF(B21=Data!#REF!,Data!#REF!,(IF(B21=Data!#REF!,Data!#REF!,(IF(B21=Data!#REF!,Data!#REF!,(IF(B21=Data!#REF!,Data!#REF!,(IF(B21=Data!#REF!,Data!#REF!,(IF(B21=Data!#REF!,Data!#REF!,Data!#REF!)))))))))))))))&amp;IF(B21=Data!#REF!,Data!#REF!,(IF(B21=Data!#REF!,Data!#REF!,(IF(B21=Data!#REF!,Data!#REF!,(IF(B21=Data!#REF!,Data!#REF!,(IF(B21=Data!B72,Data!H72,(IF(B21=Data!B75,Data!H891,(IF(B21=Data!#REF!,Data!#REF!,(IF(B21=Data!#REF!,Data!#REF!,Data!#REF!)))))))))))))))&amp;IF(B21=Data!#REF!,Data!#REF!,(IF(B21=Data!#REF!,Data!#REF!,(IF(B21=Data!#REF!,Data!#REF!,(IF(B21=Data!#REF!,Data!#REF!,(IF(B21=Data!#REF!,Data!#REF!,Data!#REF!)))))))))</f>
        <v>#REF!</v>
      </c>
      <c r="R21" s="331"/>
      <c r="S21" s="331"/>
      <c r="T21" s="196" t="e">
        <f>IF(B21=Data!#REF!,Data!#REF!,(IF(B21=Data!B93,Data!I93,(IF(B21=Data!#REF!,Data!#REF!,(IF(B21=Data!#REF!,Data!#REF!,(IF(B21=Data!#REF!,Data!#REF!,(IF(B21=Data!#REF!,Data!#REF!,(IF(B21=Data!#REF!,Data!#REF!,(IF(B21=Data!#REF!,Data!#REF!,Data!#REF!)))))))))))))))&amp;IF(B21=Data!#REF!,Data!#REF!,(IF(B21=Data!#REF!,Data!#REF!,(IF(B21=Data!#REF!,Data!#REF!,(IF(B21=Data!#REF!,Data!#REF!,(IF(B21=Data!B72,Data!I72,(IF(B21=Data!B75,Data!I891,(IF(B21=Data!#REF!,Data!#REF!,(IF(B21=Data!#REF!,Data!#REF!,Data!#REF!)))))))))))))))&amp;IF(B21=Data!#REF!,Data!#REF!,(IF(B21=Data!#REF!,Data!#REF!,(IF(B21=Data!#REF!,Data!#REF!,(IF(B21=Data!#REF!,Data!#REF!,(IF(B21=Data!#REF!,Data!#REF!,Data!#REF!)))))))))</f>
        <v>#REF!</v>
      </c>
      <c r="U21" s="332"/>
      <c r="V21" s="196" t="e">
        <f>IF(B21=Data!#REF!,Data!#REF!,(IF(B21=Data!B93,Data!J93,(IF(B21=Data!#REF!,Data!#REF!,(IF(B21=Data!#REF!,Data!#REF!,(IF(B21=Data!#REF!,Data!#REF!,(IF(B21=Data!#REF!,Data!#REF!,(IF(B21=Data!#REF!,Data!#REF!,(IF(B21=Data!#REF!,Data!#REF!,Data!#REF!)))))))))))))))&amp;IF(B21=Data!#REF!,Data!#REF!,(IF(B21=Data!#REF!,Data!#REF!,(IF(B21=Data!#REF!,Data!#REF!,(IF(B21=Data!#REF!,Data!#REF!,(IF(B21=Data!B72,Data!J72,(IF(B21=Data!B75,Data!J891,(IF(B21=Data!#REF!,Data!#REF!,(IF(B21=Data!#REF!,Data!#REF!,Data!#REF!)))))))))))))))&amp;IF(B21=Data!#REF!,Data!#REF!,(IF(B21=Data!#REF!,Data!#REF!,(IF(B21=Data!#REF!,Data!#REF!,(IF(B21=Data!#REF!,Data!#REF!,(IF(B21=Data!#REF!,Data!#REF!,Data!#REF!)))))))))</f>
        <v>#REF!</v>
      </c>
      <c r="W21" s="191">
        <f>IF(D21="","",VLOOKUP(B21,Data!$B$5:$J$403,9,FALSE)*D21)</f>
        <v>3.0680000000000001</v>
      </c>
      <c r="AC21" s="165" t="s">
        <v>877</v>
      </c>
      <c r="AD21" s="165">
        <v>6</v>
      </c>
      <c r="AE21" s="165">
        <v>1</v>
      </c>
    </row>
    <row r="22" spans="1:31" ht="16.25" customHeight="1">
      <c r="A22" s="346">
        <v>3</v>
      </c>
      <c r="B22" s="297" t="s">
        <v>195</v>
      </c>
      <c r="C22" s="195" t="str">
        <f>IF(D22="","",VLOOKUP(B22,Data!$B$5:$L$403,2,FALSE))</f>
        <v>WH50350</v>
      </c>
      <c r="D22" s="220">
        <v>19</v>
      </c>
      <c r="E22" s="220"/>
      <c r="F22" s="321"/>
      <c r="G22" s="187">
        <f>IF(D22="","",VLOOKUP(B22,Data!$B$5:$L$403,11,FALSE))</f>
        <v>1751.45</v>
      </c>
      <c r="H22" s="367">
        <f t="shared" si="0"/>
        <v>33277.550000000003</v>
      </c>
      <c r="I22" s="188" t="str">
        <f>IF(D22="","",VLOOKUP(B22,Data!$B$5:$D$403,3,FALSE))</f>
        <v>C/T</v>
      </c>
      <c r="J22" s="189" t="str">
        <f>IF(D22="","",VLOOKUP(B22,Data!$B$5:$M$403,12,FALSE))</f>
        <v>Indonesia</v>
      </c>
      <c r="K22" s="194" t="s">
        <v>942</v>
      </c>
      <c r="L22" s="190">
        <f>IF(D22="","",VLOOKUP(B22,Data!$B$5:$E$403,4,FALSE)*D22)</f>
        <v>3819</v>
      </c>
      <c r="M22" s="195">
        <f>IF(D22="","",VLOOKUP(B22,Data!$B$5:$F$403,5,FALSE)*D22)</f>
        <v>3439</v>
      </c>
      <c r="N22" s="193" t="e">
        <f>IF(B22=Data!#REF!,Data!#REF!,(IF(B22=Data!B84,Data!G84,(IF(B22=Data!#REF!,Data!#REF!,(IF(B22=Data!#REF!,Data!#REF!,(IF(B22=Data!#REF!,Data!#REF!,(IF(B22=Data!#REF!,Data!#REF!,(IF(B22=Data!#REF!,Data!#REF!,(IF(B22=Data!#REF!,Data!#REF!,Data!#REF!)))))))))))))))&amp;IF(B22=Data!#REF!,Data!#REF!,(IF(B22=Data!#REF!,Data!#REF!,(IF(B22=Data!#REF!,Data!#REF!,(IF(B22=Data!#REF!,Data!#REF!,(IF(B22=Data!B63,Data!G63,(IF(B22=Data!B66,Data!G882,(IF(B22=Data!#REF!,Data!#REF!,(IF(B22=Data!#REF!,Data!#REF!,Data!#REF!)))))))))))))))&amp;IF(B22=Data!#REF!,Data!#REF!,(IF(B22=Data!#REF!,Data!#REF!,(IF(B22=Data!#REF!,Data!#REF!,(IF(B22=Data!#REF!,Data!#REF!,(IF(B22=Data!#REF!,Data!#REF!,Data!#REF!)))))))))</f>
        <v>#REF!</v>
      </c>
      <c r="O22" s="330"/>
      <c r="P22" s="331"/>
      <c r="Q22" s="196" t="e">
        <f>IF(B22=Data!#REF!,Data!#REF!,(IF(B22=Data!B84,Data!H84,(IF(B22=Data!#REF!,Data!#REF!,(IF(B22=Data!#REF!,Data!#REF!,(IF(B22=Data!#REF!,Data!#REF!,(IF(B22=Data!#REF!,Data!#REF!,(IF(B22=Data!#REF!,Data!#REF!,(IF(B22=Data!#REF!,Data!#REF!,Data!#REF!)))))))))))))))&amp;IF(B22=Data!#REF!,Data!#REF!,(IF(B22=Data!#REF!,Data!#REF!,(IF(B22=Data!#REF!,Data!#REF!,(IF(B22=Data!#REF!,Data!#REF!,(IF(B22=Data!B63,Data!H63,(IF(B22=Data!B66,Data!H882,(IF(B22=Data!#REF!,Data!#REF!,(IF(B22=Data!#REF!,Data!#REF!,Data!#REF!)))))))))))))))&amp;IF(B22=Data!#REF!,Data!#REF!,(IF(B22=Data!#REF!,Data!#REF!,(IF(B22=Data!#REF!,Data!#REF!,(IF(B22=Data!#REF!,Data!#REF!,(IF(B22=Data!#REF!,Data!#REF!,Data!#REF!)))))))))</f>
        <v>#REF!</v>
      </c>
      <c r="R22" s="331"/>
      <c r="S22" s="331"/>
      <c r="T22" s="196" t="e">
        <f>IF(B22=Data!#REF!,Data!#REF!,(IF(B22=Data!B84,Data!I84,(IF(B22=Data!#REF!,Data!#REF!,(IF(B22=Data!#REF!,Data!#REF!,(IF(B22=Data!#REF!,Data!#REF!,(IF(B22=Data!#REF!,Data!#REF!,(IF(B22=Data!#REF!,Data!#REF!,(IF(B22=Data!#REF!,Data!#REF!,Data!#REF!)))))))))))))))&amp;IF(B22=Data!#REF!,Data!#REF!,(IF(B22=Data!#REF!,Data!#REF!,(IF(B22=Data!#REF!,Data!#REF!,(IF(B22=Data!#REF!,Data!#REF!,(IF(B22=Data!B63,Data!I63,(IF(B22=Data!B66,Data!I882,(IF(B22=Data!#REF!,Data!#REF!,(IF(B22=Data!#REF!,Data!#REF!,Data!#REF!)))))))))))))))&amp;IF(B22=Data!#REF!,Data!#REF!,(IF(B22=Data!#REF!,Data!#REF!,(IF(B22=Data!#REF!,Data!#REF!,(IF(B22=Data!#REF!,Data!#REF!,(IF(B22=Data!#REF!,Data!#REF!,Data!#REF!)))))))))</f>
        <v>#REF!</v>
      </c>
      <c r="U22" s="332"/>
      <c r="V22" s="196" t="e">
        <f>IF(B22=Data!#REF!,Data!#REF!,(IF(B22=Data!B84,Data!J84,(IF(B22=Data!#REF!,Data!#REF!,(IF(B22=Data!#REF!,Data!#REF!,(IF(B22=Data!#REF!,Data!#REF!,(IF(B22=Data!#REF!,Data!#REF!,(IF(B22=Data!#REF!,Data!#REF!,(IF(B22=Data!#REF!,Data!#REF!,Data!#REF!)))))))))))))))&amp;IF(B22=Data!#REF!,Data!#REF!,(IF(B22=Data!#REF!,Data!#REF!,(IF(B22=Data!#REF!,Data!#REF!,(IF(B22=Data!#REF!,Data!#REF!,(IF(B22=Data!B63,Data!J63,(IF(B22=Data!B66,Data!J882,(IF(B22=Data!#REF!,Data!#REF!,(IF(B22=Data!#REF!,Data!#REF!,Data!#REF!)))))))))))))))&amp;IF(B22=Data!#REF!,Data!#REF!,(IF(B22=Data!#REF!,Data!#REF!,(IF(B22=Data!#REF!,Data!#REF!,(IF(B22=Data!#REF!,Data!#REF!,(IF(B22=Data!#REF!,Data!#REF!,Data!#REF!)))))))))</f>
        <v>#REF!</v>
      </c>
      <c r="W22" s="191">
        <f>IF(D22="","",VLOOKUP(B22,Data!$B$5:$J$403,9,FALSE)*D22)</f>
        <v>21.849999999999998</v>
      </c>
      <c r="AC22" s="165" t="s">
        <v>930</v>
      </c>
      <c r="AD22" s="165">
        <v>1</v>
      </c>
      <c r="AE22" s="165">
        <v>1</v>
      </c>
    </row>
    <row r="23" spans="1:31" ht="16.25" customHeight="1">
      <c r="A23" s="346">
        <v>4</v>
      </c>
      <c r="B23" s="297" t="s">
        <v>238</v>
      </c>
      <c r="C23" s="195" t="str">
        <f>IF(D23="","",VLOOKUP(B23,Data!$B$5:$L$403,2,FALSE))</f>
        <v>AAC7366</v>
      </c>
      <c r="D23" s="220">
        <v>13</v>
      </c>
      <c r="E23" s="220"/>
      <c r="F23" s="374" t="s">
        <v>525</v>
      </c>
      <c r="G23" s="187">
        <f>IF(D23="","",VLOOKUP(B23,Data!$B$5:$L$403,11,FALSE))</f>
        <v>2618.06</v>
      </c>
      <c r="H23" s="367">
        <f t="shared" si="0"/>
        <v>34034.78</v>
      </c>
      <c r="I23" s="188" t="str">
        <f>IF(D23="","",VLOOKUP(B23,Data!$B$5:$D$403,3,FALSE))</f>
        <v>C/T</v>
      </c>
      <c r="J23" s="189" t="str">
        <f>IF(D23="","",VLOOKUP(B23,Data!$B$5:$M$403,12,FALSE))</f>
        <v>Indonesia</v>
      </c>
      <c r="K23" s="194" t="s">
        <v>942</v>
      </c>
      <c r="L23" s="190">
        <f>IF(D23="","",VLOOKUP(B23,Data!$B$5:$E$403,4,FALSE)*D23)</f>
        <v>3458</v>
      </c>
      <c r="M23" s="195">
        <f>IF(D23="","",VLOOKUP(B23,Data!$B$5:$F$403,5,FALSE)*D23)</f>
        <v>3198</v>
      </c>
      <c r="N23" s="193" t="e">
        <f>IF(B23=Data!#REF!,Data!#REF!,(IF(B23=Data!B85,Data!G85,(IF(B23=Data!#REF!,Data!#REF!,(IF(B23=Data!#REF!,Data!#REF!,(IF(B23=Data!#REF!,Data!#REF!,(IF(B23=Data!#REF!,Data!#REF!,(IF(B23=Data!#REF!,Data!#REF!,(IF(B23=Data!#REF!,Data!#REF!,Data!#REF!)))))))))))))))&amp;IF(B23=Data!#REF!,Data!#REF!,(IF(B23=Data!#REF!,Data!#REF!,(IF(B23=Data!#REF!,Data!#REF!,(IF(B23=Data!#REF!,Data!#REF!,(IF(B23=Data!B64,Data!G64,(IF(B23=Data!B67,Data!G883,(IF(B23=Data!#REF!,Data!#REF!,(IF(B23=Data!#REF!,Data!#REF!,Data!#REF!)))))))))))))))&amp;IF(B23=Data!#REF!,Data!#REF!,(IF(B23=Data!#REF!,Data!#REF!,(IF(B23=Data!#REF!,Data!#REF!,(IF(B23=Data!#REF!,Data!#REF!,(IF(B23=Data!#REF!,Data!#REF!,Data!#REF!)))))))))</f>
        <v>#REF!</v>
      </c>
      <c r="O23" s="330"/>
      <c r="P23" s="331"/>
      <c r="Q23" s="196" t="e">
        <f>IF(B23=Data!#REF!,Data!#REF!,(IF(B23=Data!B85,Data!H85,(IF(B23=Data!#REF!,Data!#REF!,(IF(B23=Data!#REF!,Data!#REF!,(IF(B23=Data!#REF!,Data!#REF!,(IF(B23=Data!#REF!,Data!#REF!,(IF(B23=Data!#REF!,Data!#REF!,(IF(B23=Data!#REF!,Data!#REF!,Data!#REF!)))))))))))))))&amp;IF(B23=Data!#REF!,Data!#REF!,(IF(B23=Data!#REF!,Data!#REF!,(IF(B23=Data!#REF!,Data!#REF!,(IF(B23=Data!#REF!,Data!#REF!,(IF(B23=Data!B64,Data!H64,(IF(B23=Data!B67,Data!H883,(IF(B23=Data!#REF!,Data!#REF!,(IF(B23=Data!#REF!,Data!#REF!,Data!#REF!)))))))))))))))&amp;IF(B23=Data!#REF!,Data!#REF!,(IF(B23=Data!#REF!,Data!#REF!,(IF(B23=Data!#REF!,Data!#REF!,(IF(B23=Data!#REF!,Data!#REF!,(IF(B23=Data!#REF!,Data!#REF!,Data!#REF!)))))))))</f>
        <v>#REF!</v>
      </c>
      <c r="R23" s="331"/>
      <c r="S23" s="331"/>
      <c r="T23" s="196" t="e">
        <f>IF(B23=Data!#REF!,Data!#REF!,(IF(B23=Data!B85,Data!I85,(IF(B23=Data!#REF!,Data!#REF!,(IF(B23=Data!#REF!,Data!#REF!,(IF(B23=Data!#REF!,Data!#REF!,(IF(B23=Data!#REF!,Data!#REF!,(IF(B23=Data!#REF!,Data!#REF!,(IF(B23=Data!#REF!,Data!#REF!,Data!#REF!)))))))))))))))&amp;IF(B23=Data!#REF!,Data!#REF!,(IF(B23=Data!#REF!,Data!#REF!,(IF(B23=Data!#REF!,Data!#REF!,(IF(B23=Data!#REF!,Data!#REF!,(IF(B23=Data!B64,Data!I64,(IF(B23=Data!B67,Data!I883,(IF(B23=Data!#REF!,Data!#REF!,(IF(B23=Data!#REF!,Data!#REF!,Data!#REF!)))))))))))))))&amp;IF(B23=Data!#REF!,Data!#REF!,(IF(B23=Data!#REF!,Data!#REF!,(IF(B23=Data!#REF!,Data!#REF!,(IF(B23=Data!#REF!,Data!#REF!,(IF(B23=Data!#REF!,Data!#REF!,Data!#REF!)))))))))</f>
        <v>#REF!</v>
      </c>
      <c r="U23" s="332"/>
      <c r="V23" s="196" t="e">
        <f>IF(B23=Data!#REF!,Data!#REF!,(IF(B23=Data!B85,Data!J85,(IF(B23=Data!#REF!,Data!#REF!,(IF(B23=Data!#REF!,Data!#REF!,(IF(B23=Data!#REF!,Data!#REF!,(IF(B23=Data!#REF!,Data!#REF!,(IF(B23=Data!#REF!,Data!#REF!,(IF(B23=Data!#REF!,Data!#REF!,Data!#REF!)))))))))))))))&amp;IF(B23=Data!#REF!,Data!#REF!,(IF(B23=Data!#REF!,Data!#REF!,(IF(B23=Data!#REF!,Data!#REF!,(IF(B23=Data!#REF!,Data!#REF!,(IF(B23=Data!B64,Data!J64,(IF(B23=Data!B67,Data!J883,(IF(B23=Data!#REF!,Data!#REF!,(IF(B23=Data!#REF!,Data!#REF!,Data!#REF!)))))))))))))))&amp;IF(B23=Data!#REF!,Data!#REF!,(IF(B23=Data!#REF!,Data!#REF!,(IF(B23=Data!#REF!,Data!#REF!,(IF(B23=Data!#REF!,Data!#REF!,(IF(B23=Data!#REF!,Data!#REF!,Data!#REF!)))))))))</f>
        <v>#REF!</v>
      </c>
      <c r="W23" s="191">
        <f>IF(D23="","",VLOOKUP(B23,Data!$B$5:$J$403,9,FALSE)*D23)</f>
        <v>19.344000000000001</v>
      </c>
      <c r="AC23" s="165" t="s">
        <v>930</v>
      </c>
      <c r="AD23" s="165">
        <v>1</v>
      </c>
      <c r="AE23" s="165">
        <v>1</v>
      </c>
    </row>
    <row r="24" spans="1:31" ht="16.25" customHeight="1">
      <c r="A24" s="346"/>
      <c r="B24" s="297"/>
      <c r="C24" s="195" t="str">
        <f>IF(D24="","",VLOOKUP(B24,Data!$B$5:$L$403,2,FALSE))</f>
        <v/>
      </c>
      <c r="D24" s="220"/>
      <c r="E24" s="220"/>
      <c r="F24" s="321"/>
      <c r="G24" s="187" t="str">
        <f>IF(D24="","",VLOOKUP(B24,Data!$B$5:$L$403,11,FALSE))</f>
        <v/>
      </c>
      <c r="H24" s="367"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86,Data!G86,(IF(B24=Data!#REF!,Data!#REF!,(IF(B24=Data!#REF!,Data!#REF!,(IF(B24=Data!#REF!,Data!#REF!,(IF(B24=Data!#REF!,Data!#REF!,(IF(B24=Data!#REF!,Data!#REF!,(IF(B24=Data!#REF!,Data!#REF!,Data!#REF!)))))))))))))))&amp;IF(B24=Data!#REF!,Data!#REF!,(IF(B24=Data!#REF!,Data!#REF!,(IF(B24=Data!#REF!,Data!#REF!,(IF(B24=Data!#REF!,Data!#REF!,(IF(B24=Data!B65,Data!G65,(IF(B24=Data!B68,Data!G884,(IF(B24=Data!#REF!,Data!#REF!,(IF(B24=Data!#REF!,Data!#REF!,Data!#REF!)))))))))))))))&amp;IF(B24=Data!#REF!,Data!#REF!,(IF(B24=Data!#REF!,Data!#REF!,(IF(B24=Data!#REF!,Data!#REF!,(IF(B24=Data!#REF!,Data!#REF!,(IF(B24=Data!#REF!,Data!#REF!,Data!#REF!)))))))))</f>
        <v>#REF!</v>
      </c>
      <c r="O24" s="330"/>
      <c r="P24" s="331"/>
      <c r="Q24" s="196" t="e">
        <f>IF(B24=Data!#REF!,Data!#REF!,(IF(B24=Data!B86,Data!H86,(IF(B24=Data!#REF!,Data!#REF!,(IF(B24=Data!#REF!,Data!#REF!,(IF(B24=Data!#REF!,Data!#REF!,(IF(B24=Data!#REF!,Data!#REF!,(IF(B24=Data!#REF!,Data!#REF!,(IF(B24=Data!#REF!,Data!#REF!,Data!#REF!)))))))))))))))&amp;IF(B24=Data!#REF!,Data!#REF!,(IF(B24=Data!#REF!,Data!#REF!,(IF(B24=Data!#REF!,Data!#REF!,(IF(B24=Data!#REF!,Data!#REF!,(IF(B24=Data!B65,Data!H65,(IF(B24=Data!B68,Data!H884,(IF(B24=Data!#REF!,Data!#REF!,(IF(B24=Data!#REF!,Data!#REF!,Data!#REF!)))))))))))))))&amp;IF(B24=Data!#REF!,Data!#REF!,(IF(B24=Data!#REF!,Data!#REF!,(IF(B24=Data!#REF!,Data!#REF!,(IF(B24=Data!#REF!,Data!#REF!,(IF(B24=Data!#REF!,Data!#REF!,Data!#REF!)))))))))</f>
        <v>#REF!</v>
      </c>
      <c r="R24" s="331"/>
      <c r="S24" s="331"/>
      <c r="T24" s="196" t="e">
        <f>IF(B24=Data!#REF!,Data!#REF!,(IF(B24=Data!B86,Data!I86,(IF(B24=Data!#REF!,Data!#REF!,(IF(B24=Data!#REF!,Data!#REF!,(IF(B24=Data!#REF!,Data!#REF!,(IF(B24=Data!#REF!,Data!#REF!,(IF(B24=Data!#REF!,Data!#REF!,(IF(B24=Data!#REF!,Data!#REF!,Data!#REF!)))))))))))))))&amp;IF(B24=Data!#REF!,Data!#REF!,(IF(B24=Data!#REF!,Data!#REF!,(IF(B24=Data!#REF!,Data!#REF!,(IF(B24=Data!#REF!,Data!#REF!,(IF(B24=Data!B65,Data!I65,(IF(B24=Data!B68,Data!I884,(IF(B24=Data!#REF!,Data!#REF!,(IF(B24=Data!#REF!,Data!#REF!,Data!#REF!)))))))))))))))&amp;IF(B24=Data!#REF!,Data!#REF!,(IF(B24=Data!#REF!,Data!#REF!,(IF(B24=Data!#REF!,Data!#REF!,(IF(B24=Data!#REF!,Data!#REF!,(IF(B24=Data!#REF!,Data!#REF!,Data!#REF!)))))))))</f>
        <v>#REF!</v>
      </c>
      <c r="U24" s="332"/>
      <c r="V24" s="196" t="e">
        <f>IF(B24=Data!#REF!,Data!#REF!,(IF(B24=Data!B86,Data!J86,(IF(B24=Data!#REF!,Data!#REF!,(IF(B24=Data!#REF!,Data!#REF!,(IF(B24=Data!#REF!,Data!#REF!,(IF(B24=Data!#REF!,Data!#REF!,(IF(B24=Data!#REF!,Data!#REF!,(IF(B24=Data!#REF!,Data!#REF!,Data!#REF!)))))))))))))))&amp;IF(B24=Data!#REF!,Data!#REF!,(IF(B24=Data!#REF!,Data!#REF!,(IF(B24=Data!#REF!,Data!#REF!,(IF(B24=Data!#REF!,Data!#REF!,(IF(B24=Data!B65,Data!J65,(IF(B24=Data!B68,Data!J884,(IF(B24=Data!#REF!,Data!#REF!,(IF(B24=Data!#REF!,Data!#REF!,Data!#REF!)))))))))))))))&amp;IF(B24=Data!#REF!,Data!#REF!,(IF(B24=Data!#REF!,Data!#REF!,(IF(B24=Data!#REF!,Data!#REF!,(IF(B24=Data!#REF!,Data!#REF!,(IF(B24=Data!#REF!,Data!#REF!,Data!#REF!)))))))))</f>
        <v>#REF!</v>
      </c>
      <c r="W24" s="191" t="str">
        <f>IF(D24="","",VLOOKUP(B24,Data!$B$5:$J$403,9,FALSE)*D24)</f>
        <v/>
      </c>
      <c r="AC24" s="165" t="s">
        <v>930</v>
      </c>
      <c r="AD24" s="165">
        <v>1</v>
      </c>
      <c r="AE24" s="165">
        <v>1</v>
      </c>
    </row>
    <row r="25" spans="1:31" ht="16.25" customHeight="1">
      <c r="A25" s="346"/>
      <c r="B25" s="297"/>
      <c r="C25" s="195" t="str">
        <f>IF(D25="","",VLOOKUP(B25,Data!$B$5:$L$403,2,FALSE))</f>
        <v/>
      </c>
      <c r="D25" s="220"/>
      <c r="E25" s="220"/>
      <c r="F25" s="374"/>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87,Data!G87,(IF(B25=Data!#REF!,Data!#REF!,(IF(B25=Data!#REF!,Data!#REF!,(IF(B25=Data!#REF!,Data!#REF!,(IF(B25=Data!#REF!,Data!#REF!,(IF(B25=Data!#REF!,Data!#REF!,(IF(B25=Data!#REF!,Data!#REF!,Data!#REF!)))))))))))))))&amp;IF(B25=Data!#REF!,Data!#REF!,(IF(B25=Data!#REF!,Data!#REF!,(IF(B25=Data!#REF!,Data!#REF!,(IF(B25=Data!#REF!,Data!#REF!,(IF(B25=Data!B66,Data!G66,(IF(B25=Data!B69,Data!G885,(IF(B25=Data!#REF!,Data!#REF!,(IF(B25=Data!#REF!,Data!#REF!,Data!#REF!)))))))))))))))&amp;IF(B25=Data!#REF!,Data!#REF!,(IF(B25=Data!#REF!,Data!#REF!,(IF(B25=Data!#REF!,Data!#REF!,(IF(B25=Data!#REF!,Data!#REF!,(IF(B25=Data!#REF!,Data!#REF!,Data!#REF!)))))))))</f>
        <v>#REF!</v>
      </c>
      <c r="O25" s="330"/>
      <c r="P25" s="331"/>
      <c r="Q25" s="196" t="e">
        <f>IF(B25=Data!#REF!,Data!#REF!,(IF(B25=Data!B87,Data!H87,(IF(B25=Data!#REF!,Data!#REF!,(IF(B25=Data!#REF!,Data!#REF!,(IF(B25=Data!#REF!,Data!#REF!,(IF(B25=Data!#REF!,Data!#REF!,(IF(B25=Data!#REF!,Data!#REF!,(IF(B25=Data!#REF!,Data!#REF!,Data!#REF!)))))))))))))))&amp;IF(B25=Data!#REF!,Data!#REF!,(IF(B25=Data!#REF!,Data!#REF!,(IF(B25=Data!#REF!,Data!#REF!,(IF(B25=Data!#REF!,Data!#REF!,(IF(B25=Data!B66,Data!H66,(IF(B25=Data!B69,Data!H885,(IF(B25=Data!#REF!,Data!#REF!,(IF(B25=Data!#REF!,Data!#REF!,Data!#REF!)))))))))))))))&amp;IF(B25=Data!#REF!,Data!#REF!,(IF(B25=Data!#REF!,Data!#REF!,(IF(B25=Data!#REF!,Data!#REF!,(IF(B25=Data!#REF!,Data!#REF!,(IF(B25=Data!#REF!,Data!#REF!,Data!#REF!)))))))))</f>
        <v>#REF!</v>
      </c>
      <c r="R25" s="331"/>
      <c r="S25" s="331"/>
      <c r="T25" s="196" t="e">
        <f>IF(B25=Data!#REF!,Data!#REF!,(IF(B25=Data!B87,Data!I87,(IF(B25=Data!#REF!,Data!#REF!,(IF(B25=Data!#REF!,Data!#REF!,(IF(B25=Data!#REF!,Data!#REF!,(IF(B25=Data!#REF!,Data!#REF!,(IF(B25=Data!#REF!,Data!#REF!,(IF(B25=Data!#REF!,Data!#REF!,Data!#REF!)))))))))))))))&amp;IF(B25=Data!#REF!,Data!#REF!,(IF(B25=Data!#REF!,Data!#REF!,(IF(B25=Data!#REF!,Data!#REF!,(IF(B25=Data!#REF!,Data!#REF!,(IF(B25=Data!B66,Data!I66,(IF(B25=Data!B69,Data!I885,(IF(B25=Data!#REF!,Data!#REF!,(IF(B25=Data!#REF!,Data!#REF!,Data!#REF!)))))))))))))))&amp;IF(B25=Data!#REF!,Data!#REF!,(IF(B25=Data!#REF!,Data!#REF!,(IF(B25=Data!#REF!,Data!#REF!,(IF(B25=Data!#REF!,Data!#REF!,(IF(B25=Data!#REF!,Data!#REF!,Data!#REF!)))))))))</f>
        <v>#REF!</v>
      </c>
      <c r="U25" s="332"/>
      <c r="V25" s="196" t="e">
        <f>IF(B25=Data!#REF!,Data!#REF!,(IF(B25=Data!B87,Data!J87,(IF(B25=Data!#REF!,Data!#REF!,(IF(B25=Data!#REF!,Data!#REF!,(IF(B25=Data!#REF!,Data!#REF!,(IF(B25=Data!#REF!,Data!#REF!,(IF(B25=Data!#REF!,Data!#REF!,(IF(B25=Data!#REF!,Data!#REF!,Data!#REF!)))))))))))))))&amp;IF(B25=Data!#REF!,Data!#REF!,(IF(B25=Data!#REF!,Data!#REF!,(IF(B25=Data!#REF!,Data!#REF!,(IF(B25=Data!#REF!,Data!#REF!,(IF(B25=Data!B66,Data!J66,(IF(B25=Data!B69,Data!J885,(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87"/>
      <c r="B26" s="298"/>
      <c r="C26" s="195" t="str">
        <f>IF(D26="","",VLOOKUP(B26,Data!$B$5:$L$403,2,FALSE))</f>
        <v/>
      </c>
      <c r="D26" s="220"/>
      <c r="E26" s="220"/>
      <c r="F26" s="91"/>
      <c r="G26" s="187" t="str">
        <f>IF(D26="","",VLOOKUP(B26,Data!$B$5:$L$403,11,FALSE))</f>
        <v/>
      </c>
      <c r="H26" s="335"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O26" s="330"/>
      <c r="P26" s="331"/>
      <c r="Q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R26" s="331"/>
      <c r="S26" s="331"/>
      <c r="T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U26" s="332"/>
      <c r="V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W26" s="191" t="str">
        <f>IF(D26="","",VLOOKUP(B26,Data!$B$5:$J$403,9,FALSE)*D26)</f>
        <v/>
      </c>
    </row>
    <row r="27" spans="1:31" ht="16.25" customHeight="1">
      <c r="A27" s="87"/>
      <c r="B27" s="298"/>
      <c r="C27" s="195" t="str">
        <f>IF(D27="","",VLOOKUP(B27,Data!$B$5:$L$403,2,FALSE))</f>
        <v/>
      </c>
      <c r="D27" s="296"/>
      <c r="E27" s="296"/>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t="str">
        <f>IF(D27="","",VLOOKUP(B27,Data!$B$5:$J$403,9,FALSE)*D27)</f>
        <v/>
      </c>
    </row>
    <row r="28" spans="1:31" ht="17.5">
      <c r="A28" s="102"/>
      <c r="B28" s="100"/>
      <c r="C28" s="101"/>
      <c r="D28" s="305">
        <f>SUM(D18:D27)</f>
        <v>35</v>
      </c>
      <c r="E28" s="305"/>
      <c r="F28" s="109"/>
      <c r="G28" s="159"/>
      <c r="H28" s="361">
        <f>SUM(H18:H27)</f>
        <v>78775.58</v>
      </c>
      <c r="I28" s="362"/>
      <c r="J28" s="362"/>
      <c r="K28" s="362"/>
      <c r="L28" s="363">
        <f>SUM(L18:L27)</f>
        <v>8153</v>
      </c>
      <c r="M28" s="363">
        <f>SUM(M18:M27)</f>
        <v>7421</v>
      </c>
      <c r="N28" s="361" t="e">
        <f>SUM(N16:N27)</f>
        <v>#REF!</v>
      </c>
      <c r="O28" s="361">
        <f>SUM(O18:O27)</f>
        <v>0</v>
      </c>
      <c r="P28" s="361">
        <f>SUM(P16:P27)</f>
        <v>0</v>
      </c>
      <c r="Q28" s="361" t="e">
        <f>SUM(Q16:Q27)</f>
        <v>#REF!</v>
      </c>
      <c r="R28" s="361">
        <f>SUM(R18:R27)</f>
        <v>0</v>
      </c>
      <c r="S28" s="361">
        <f>SUM(S16:S27)</f>
        <v>0</v>
      </c>
      <c r="T28" s="361" t="e">
        <f>SUM(T16:T27)</f>
        <v>#REF!</v>
      </c>
      <c r="U28" s="361">
        <f>SUM(U18:U27)</f>
        <v>0</v>
      </c>
      <c r="V28" s="361" t="e">
        <f>SUM(V16:V27)</f>
        <v>#REF!</v>
      </c>
      <c r="W28" s="364">
        <f>SUM(W18:W27)</f>
        <v>45.75</v>
      </c>
    </row>
    <row r="29" spans="1:31" ht="11.25" customHeight="1">
      <c r="A29" s="300"/>
      <c r="B29" s="156"/>
      <c r="C29" s="271"/>
      <c r="D29" s="301"/>
      <c r="E29" s="372"/>
      <c r="F29" s="269"/>
      <c r="G29" s="302" t="s">
        <v>866</v>
      </c>
      <c r="H29" s="273"/>
      <c r="I29" s="300"/>
      <c r="J29" s="300"/>
      <c r="K29" s="300"/>
      <c r="L29" s="303"/>
      <c r="M29" s="261"/>
      <c r="N29" s="259"/>
      <c r="U29" s="259"/>
      <c r="V29" s="259"/>
      <c r="W29" s="265"/>
    </row>
    <row r="30" spans="1:31" ht="14">
      <c r="A30" s="10" t="s">
        <v>521</v>
      </c>
      <c r="B30" s="157"/>
      <c r="C30" s="1"/>
      <c r="D30" s="304" t="s">
        <v>80</v>
      </c>
      <c r="E30" s="304"/>
      <c r="F30" s="263"/>
      <c r="G30" s="77" t="s">
        <v>81</v>
      </c>
      <c r="H30" s="81"/>
      <c r="I30" s="267" t="s">
        <v>82</v>
      </c>
      <c r="J30" s="282"/>
      <c r="K30" s="262" t="s">
        <v>83</v>
      </c>
      <c r="L30" s="262"/>
      <c r="M30" s="442" t="s">
        <v>84</v>
      </c>
      <c r="N30" s="443"/>
      <c r="O30" s="443"/>
      <c r="P30" s="443"/>
      <c r="Q30" s="443"/>
      <c r="R30" s="443"/>
      <c r="S30" s="443"/>
      <c r="T30" s="443"/>
      <c r="U30" s="443"/>
      <c r="V30" s="443"/>
      <c r="W30" s="444"/>
    </row>
    <row r="31" spans="1:31" ht="14">
      <c r="A31" s="26" t="s">
        <v>522</v>
      </c>
      <c r="B31" s="280"/>
      <c r="C31" s="56"/>
      <c r="D31" t="s">
        <v>86</v>
      </c>
      <c r="G31" s="445"/>
      <c r="H31" s="446"/>
      <c r="I31" s="26" t="s">
        <v>87</v>
      </c>
      <c r="J31" s="283"/>
      <c r="K31" s="253" t="s">
        <v>88</v>
      </c>
      <c r="M31" s="260"/>
      <c r="W31" s="265"/>
    </row>
    <row r="32" spans="1:31">
      <c r="A32" s="26" t="s">
        <v>523</v>
      </c>
      <c r="B32" s="26"/>
      <c r="C32" s="259"/>
      <c r="G32" s="445"/>
      <c r="H32" s="446"/>
      <c r="I32" s="26"/>
      <c r="J32" s="283"/>
      <c r="K32" s="253" t="s">
        <v>92</v>
      </c>
      <c r="M32" s="260"/>
      <c r="W32" s="265"/>
    </row>
    <row r="33" spans="1:23" ht="10.5" customHeight="1">
      <c r="A33" s="269"/>
      <c r="B33" s="284"/>
      <c r="C33" s="285"/>
      <c r="D33" t="s">
        <v>93</v>
      </c>
      <c r="G33" s="445"/>
      <c r="H33" s="446"/>
      <c r="I33" s="26" t="s">
        <v>94</v>
      </c>
      <c r="J33" s="283"/>
      <c r="K33" s="253"/>
      <c r="M33" s="260"/>
      <c r="W33" s="265"/>
    </row>
    <row r="34" spans="1:23" ht="13">
      <c r="A34" s="10" t="s">
        <v>95</v>
      </c>
      <c r="C34" s="258"/>
      <c r="D34" t="s">
        <v>96</v>
      </c>
      <c r="G34" s="85" t="s">
        <v>97</v>
      </c>
      <c r="H34" s="82"/>
      <c r="I34" s="26" t="s">
        <v>87</v>
      </c>
      <c r="J34" s="283"/>
      <c r="K34" s="253" t="s">
        <v>98</v>
      </c>
      <c r="M34" s="260"/>
      <c r="W34" s="265"/>
    </row>
    <row r="35" spans="1:23" ht="10.5" customHeight="1">
      <c r="A35" s="26" t="s">
        <v>867</v>
      </c>
      <c r="C35" s="259"/>
      <c r="D35" t="s">
        <v>99</v>
      </c>
      <c r="G35" s="286"/>
      <c r="H35" s="287"/>
      <c r="I35" s="26" t="s">
        <v>100</v>
      </c>
      <c r="J35" s="283"/>
      <c r="K35" s="253" t="s">
        <v>524</v>
      </c>
      <c r="M35" s="447" t="s">
        <v>102</v>
      </c>
      <c r="N35" s="448"/>
      <c r="O35" s="448"/>
      <c r="P35" s="448"/>
      <c r="Q35" s="448"/>
      <c r="R35" s="448"/>
      <c r="S35" s="448"/>
      <c r="T35" s="448"/>
      <c r="U35" s="448"/>
      <c r="V35" s="448"/>
      <c r="W35" s="449"/>
    </row>
    <row r="36" spans="1:23">
      <c r="A36" s="269"/>
      <c r="B36" s="270"/>
      <c r="C36" s="271"/>
      <c r="D36" s="124"/>
      <c r="E36" s="124"/>
      <c r="F36" s="270"/>
      <c r="G36" s="437" t="s">
        <v>939</v>
      </c>
      <c r="H36" s="438"/>
      <c r="I36" s="437" t="s">
        <v>940</v>
      </c>
      <c r="J36" s="438"/>
      <c r="K36" s="274" t="s">
        <v>103</v>
      </c>
      <c r="L36" s="274"/>
      <c r="M36" s="439" t="s">
        <v>104</v>
      </c>
      <c r="N36" s="440"/>
      <c r="O36" s="440"/>
      <c r="P36" s="440"/>
      <c r="Q36" s="440"/>
      <c r="R36" s="440"/>
      <c r="S36" s="440"/>
      <c r="T36" s="440"/>
      <c r="U36" s="440"/>
      <c r="V36" s="440"/>
      <c r="W36" s="441"/>
    </row>
    <row r="37" spans="1:23">
      <c r="B37" s="263"/>
      <c r="G37" s="166"/>
      <c r="H37" s="166"/>
      <c r="I37" s="4"/>
      <c r="J37" s="4"/>
    </row>
    <row r="42" spans="1:23" ht="18.75" customHeight="1">
      <c r="A42" s="168" t="s">
        <v>895</v>
      </c>
      <c r="B42" s="166"/>
      <c r="C42" s="168" t="s">
        <v>565</v>
      </c>
      <c r="D42" s="323"/>
      <c r="E42" s="323"/>
      <c r="F42" s="323"/>
      <c r="G42" s="324"/>
      <c r="H42" s="168" t="s">
        <v>889</v>
      </c>
      <c r="I42" s="166"/>
      <c r="J42" s="168" t="s">
        <v>565</v>
      </c>
    </row>
    <row r="43" spans="1:23" ht="20">
      <c r="A43" s="168" t="s">
        <v>896</v>
      </c>
      <c r="B43" s="166"/>
      <c r="C43" s="168" t="s">
        <v>900</v>
      </c>
      <c r="D43" s="323"/>
      <c r="E43" s="323"/>
      <c r="F43" s="323"/>
      <c r="G43" s="324"/>
      <c r="H43" s="250" t="s">
        <v>890</v>
      </c>
      <c r="I43" s="336"/>
      <c r="J43" s="250" t="s">
        <v>900</v>
      </c>
    </row>
    <row r="44" spans="1:23" ht="20">
      <c r="A44" s="168" t="s">
        <v>897</v>
      </c>
      <c r="B44" s="166"/>
      <c r="C44" s="168" t="s">
        <v>900</v>
      </c>
      <c r="D44" s="323"/>
      <c r="E44" s="323"/>
      <c r="F44" s="323"/>
      <c r="G44" s="324"/>
      <c r="H44" s="168" t="s">
        <v>891</v>
      </c>
      <c r="I44" s="166"/>
      <c r="J44" s="168" t="s">
        <v>565</v>
      </c>
    </row>
    <row r="45" spans="1:23" ht="20">
      <c r="A45" s="168" t="s">
        <v>898</v>
      </c>
      <c r="B45" s="166"/>
      <c r="C45" s="168" t="s">
        <v>565</v>
      </c>
      <c r="D45" s="323"/>
      <c r="E45" s="323"/>
      <c r="F45" s="323"/>
      <c r="G45" s="324"/>
      <c r="H45" s="168" t="s">
        <v>892</v>
      </c>
      <c r="I45" s="166"/>
      <c r="J45" s="168" t="s">
        <v>565</v>
      </c>
    </row>
    <row r="46" spans="1:23" ht="20">
      <c r="A46" s="168" t="s">
        <v>899</v>
      </c>
      <c r="B46" s="166"/>
      <c r="C46" s="168" t="s">
        <v>565</v>
      </c>
      <c r="D46" s="323"/>
      <c r="E46" s="323"/>
      <c r="F46" s="323"/>
      <c r="G46" s="324"/>
      <c r="H46" s="168" t="s">
        <v>894</v>
      </c>
      <c r="I46" s="166"/>
      <c r="J46" s="168" t="s">
        <v>565</v>
      </c>
    </row>
    <row r="47" spans="1:23" ht="18.75" customHeight="1">
      <c r="A47" s="337"/>
      <c r="B47" s="337"/>
      <c r="C47" s="337"/>
      <c r="D47" s="337"/>
      <c r="E47" s="337"/>
      <c r="F47" s="337"/>
      <c r="G47" s="322"/>
      <c r="H47" s="168" t="s">
        <v>893</v>
      </c>
      <c r="I47" s="166"/>
      <c r="J47" s="168" t="s">
        <v>565</v>
      </c>
    </row>
  </sheetData>
  <mergeCells count="8">
    <mergeCell ref="G36:H36"/>
    <mergeCell ref="I36:J36"/>
    <mergeCell ref="M36:W36"/>
    <mergeCell ref="M30:W30"/>
    <mergeCell ref="G31:H31"/>
    <mergeCell ref="G32:H32"/>
    <mergeCell ref="G33:H33"/>
    <mergeCell ref="M35:W35"/>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E45"/>
  <sheetViews>
    <sheetView topLeftCell="A10" zoomScale="85" zoomScaleNormal="85" zoomScaleSheetLayoutView="85" workbookViewId="0">
      <selection activeCell="K23" sqref="K23"/>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77"/>
      <c r="J10" s="378"/>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941</v>
      </c>
      <c r="C18" s="195" t="str">
        <f>IF(D18="","",VLOOKUP(B18,Data!$B$5:$L$403,2,FALSE))</f>
        <v/>
      </c>
      <c r="D18" s="220"/>
      <c r="E18" s="220"/>
      <c r="F18" s="321"/>
      <c r="G18" s="187" t="str">
        <f>IF(D18="","",VLOOKUP(B18,Data!$B$5:$L$403,11,FALSE))</f>
        <v/>
      </c>
      <c r="H18" s="335" t="str">
        <f t="shared" ref="H18:H25"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93,Data!G93,(IF(B18=Data!#REF!,Data!#REF!,(IF(B18=Data!#REF!,Data!#REF!,(IF(B18=Data!#REF!,Data!#REF!,(IF(B18=Data!#REF!,Data!#REF!,(IF(B18=Data!#REF!,Data!#REF!,(IF(B18=Data!#REF!,Data!#REF!,Data!#REF!)))))))))))))))&amp;IF(B18=Data!#REF!,Data!#REF!,(IF(B18=Data!#REF!,Data!#REF!,(IF(B18=Data!#REF!,Data!#REF!,(IF(B18=Data!#REF!,Data!#REF!,(IF(B18=Data!B72,Data!G72,(IF(B18=Data!B75,Data!G891,(IF(B18=Data!#REF!,Data!#REF!,(IF(B18=Data!#REF!,Data!#REF!,Data!#REF!)))))))))))))))&amp;IF(B18=Data!#REF!,Data!#REF!,(IF(B18=Data!#REF!,Data!#REF!,(IF(B18=Data!#REF!,Data!#REF!,(IF(B18=Data!#REF!,Data!#REF!,(IF(B18=Data!#REF!,Data!#REF!,Data!#REF!)))))))))</f>
        <v>#REF!</v>
      </c>
      <c r="O18" s="330"/>
      <c r="P18" s="331"/>
      <c r="Q18" s="196" t="e">
        <f>IF(B18=Data!#REF!,Data!#REF!,(IF(B18=Data!B93,Data!H93,(IF(B18=Data!#REF!,Data!#REF!,(IF(B18=Data!#REF!,Data!#REF!,(IF(B18=Data!#REF!,Data!#REF!,(IF(B18=Data!#REF!,Data!#REF!,(IF(B18=Data!#REF!,Data!#REF!,(IF(B18=Data!#REF!,Data!#REF!,Data!#REF!)))))))))))))))&amp;IF(B18=Data!#REF!,Data!#REF!,(IF(B18=Data!#REF!,Data!#REF!,(IF(B18=Data!#REF!,Data!#REF!,(IF(B18=Data!#REF!,Data!#REF!,(IF(B18=Data!B72,Data!H72,(IF(B18=Data!B75,Data!H891,(IF(B18=Data!#REF!,Data!#REF!,(IF(B18=Data!#REF!,Data!#REF!,Data!#REF!)))))))))))))))&amp;IF(B18=Data!#REF!,Data!#REF!,(IF(B18=Data!#REF!,Data!#REF!,(IF(B18=Data!#REF!,Data!#REF!,(IF(B18=Data!#REF!,Data!#REF!,(IF(B18=Data!#REF!,Data!#REF!,Data!#REF!)))))))))</f>
        <v>#REF!</v>
      </c>
      <c r="R18" s="331"/>
      <c r="S18" s="331"/>
      <c r="T18" s="196" t="e">
        <f>IF(B18=Data!#REF!,Data!#REF!,(IF(B18=Data!B93,Data!I93,(IF(B18=Data!#REF!,Data!#REF!,(IF(B18=Data!#REF!,Data!#REF!,(IF(B18=Data!#REF!,Data!#REF!,(IF(B18=Data!#REF!,Data!#REF!,(IF(B18=Data!#REF!,Data!#REF!,(IF(B18=Data!#REF!,Data!#REF!,Data!#REF!)))))))))))))))&amp;IF(B18=Data!#REF!,Data!#REF!,(IF(B18=Data!#REF!,Data!#REF!,(IF(B18=Data!#REF!,Data!#REF!,(IF(B18=Data!#REF!,Data!#REF!,(IF(B18=Data!B72,Data!I72,(IF(B18=Data!B75,Data!I891,(IF(B18=Data!#REF!,Data!#REF!,(IF(B18=Data!#REF!,Data!#REF!,Data!#REF!)))))))))))))))&amp;IF(B18=Data!#REF!,Data!#REF!,(IF(B18=Data!#REF!,Data!#REF!,(IF(B18=Data!#REF!,Data!#REF!,(IF(B18=Data!#REF!,Data!#REF!,(IF(B18=Data!#REF!,Data!#REF!,Data!#REF!)))))))))</f>
        <v>#REF!</v>
      </c>
      <c r="U18" s="332"/>
      <c r="V18" s="196" t="e">
        <f>IF(B18=Data!#REF!,Data!#REF!,(IF(B18=Data!B93,Data!J93,(IF(B18=Data!#REF!,Data!#REF!,(IF(B18=Data!#REF!,Data!#REF!,(IF(B18=Data!#REF!,Data!#REF!,(IF(B18=Data!#REF!,Data!#REF!,(IF(B18=Data!#REF!,Data!#REF!,(IF(B18=Data!#REF!,Data!#REF!,Data!#REF!)))))))))))))))&amp;IF(B18=Data!#REF!,Data!#REF!,(IF(B18=Data!#REF!,Data!#REF!,(IF(B18=Data!#REF!,Data!#REF!,(IF(B18=Data!#REF!,Data!#REF!,(IF(B18=Data!B72,Data!J72,(IF(B18=Data!B75,Data!J891,(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352</v>
      </c>
      <c r="C19" s="195" t="str">
        <f>IF(D19="","",VLOOKUP(B19,Data!$B$5:$L$403,2,FALSE))</f>
        <v>WQ78260</v>
      </c>
      <c r="D19" s="220">
        <v>5</v>
      </c>
      <c r="E19" s="220"/>
      <c r="F19" s="373" t="s">
        <v>519</v>
      </c>
      <c r="G19" s="187">
        <f>IF(D19="","",VLOOKUP(B19,Data!$B$5:$L$403,11,FALSE))</f>
        <v>4283.6499999999996</v>
      </c>
      <c r="H19" s="193">
        <f t="shared" si="0"/>
        <v>21418.25</v>
      </c>
      <c r="I19" s="188" t="str">
        <f>IF(D19="","",VLOOKUP(B19,Data!$B$5:$D$403,3,FALSE))</f>
        <v>C/T</v>
      </c>
      <c r="J19" s="189" t="str">
        <f>IF(D19="","",VLOOKUP(B19,Data!$B$5:$M$403,12,FALSE))</f>
        <v>Indonesia</v>
      </c>
      <c r="K19" s="194" t="s">
        <v>942</v>
      </c>
      <c r="L19" s="190">
        <f>IF(D19="","",VLOOKUP(B19,Data!$B$5:$E$403,4,FALSE)*D19)</f>
        <v>1525</v>
      </c>
      <c r="M19" s="195">
        <f>IF(D19="","",VLOOKUP(B19,Data!$B$5:$F$403,5,FALSE)*D19)</f>
        <v>1345</v>
      </c>
      <c r="N19" s="193" t="e">
        <f>IF(B19=Data!#REF!,Data!#REF!,(IF(B19=Data!B93,Data!G93,(IF(B19=Data!#REF!,Data!#REF!,(IF(B19=Data!#REF!,Data!#REF!,(IF(B19=Data!#REF!,Data!#REF!,(IF(B19=Data!#REF!,Data!#REF!,(IF(B19=Data!#REF!,Data!#REF!,(IF(B19=Data!#REF!,Data!#REF!,Data!#REF!)))))))))))))))&amp;IF(B19=Data!#REF!,Data!#REF!,(IF(B19=Data!#REF!,Data!#REF!,(IF(B19=Data!#REF!,Data!#REF!,(IF(B19=Data!#REF!,Data!#REF!,(IF(B19=Data!B72,Data!G72,(IF(B19=Data!B75,Data!G891,(IF(B19=Data!#REF!,Data!#REF!,(IF(B19=Data!#REF!,Data!#REF!,Data!#REF!)))))))))))))))&amp;IF(B19=Data!#REF!,Data!#REF!,(IF(B19=Data!#REF!,Data!#REF!,(IF(B19=Data!#REF!,Data!#REF!,(IF(B19=Data!#REF!,Data!#REF!,(IF(B19=Data!#REF!,Data!#REF!,Data!#REF!)))))))))</f>
        <v>#REF!</v>
      </c>
      <c r="O19" s="330"/>
      <c r="P19" s="331"/>
      <c r="Q19" s="196" t="e">
        <f>IF(B19=Data!#REF!,Data!#REF!,(IF(B19=Data!B93,Data!H93,(IF(B19=Data!#REF!,Data!#REF!,(IF(B19=Data!#REF!,Data!#REF!,(IF(B19=Data!#REF!,Data!#REF!,(IF(B19=Data!#REF!,Data!#REF!,(IF(B19=Data!#REF!,Data!#REF!,(IF(B19=Data!#REF!,Data!#REF!,Data!#REF!)))))))))))))))&amp;IF(B19=Data!#REF!,Data!#REF!,(IF(B19=Data!#REF!,Data!#REF!,(IF(B19=Data!#REF!,Data!#REF!,(IF(B19=Data!#REF!,Data!#REF!,(IF(B19=Data!B72,Data!H72,(IF(B19=Data!B75,Data!H891,(IF(B19=Data!#REF!,Data!#REF!,(IF(B19=Data!#REF!,Data!#REF!,Data!#REF!)))))))))))))))&amp;IF(B19=Data!#REF!,Data!#REF!,(IF(B19=Data!#REF!,Data!#REF!,(IF(B19=Data!#REF!,Data!#REF!,(IF(B19=Data!#REF!,Data!#REF!,(IF(B19=Data!#REF!,Data!#REF!,Data!#REF!)))))))))</f>
        <v>#REF!</v>
      </c>
      <c r="R19" s="331"/>
      <c r="S19" s="331"/>
      <c r="T19" s="196" t="e">
        <f>IF(B19=Data!#REF!,Data!#REF!,(IF(B19=Data!B93,Data!I93,(IF(B19=Data!#REF!,Data!#REF!,(IF(B19=Data!#REF!,Data!#REF!,(IF(B19=Data!#REF!,Data!#REF!,(IF(B19=Data!#REF!,Data!#REF!,(IF(B19=Data!#REF!,Data!#REF!,(IF(B19=Data!#REF!,Data!#REF!,Data!#REF!)))))))))))))))&amp;IF(B19=Data!#REF!,Data!#REF!,(IF(B19=Data!#REF!,Data!#REF!,(IF(B19=Data!#REF!,Data!#REF!,(IF(B19=Data!#REF!,Data!#REF!,(IF(B19=Data!B72,Data!I72,(IF(B19=Data!B75,Data!I891,(IF(B19=Data!#REF!,Data!#REF!,(IF(B19=Data!#REF!,Data!#REF!,Data!#REF!)))))))))))))))&amp;IF(B19=Data!#REF!,Data!#REF!,(IF(B19=Data!#REF!,Data!#REF!,(IF(B19=Data!#REF!,Data!#REF!,(IF(B19=Data!#REF!,Data!#REF!,(IF(B19=Data!#REF!,Data!#REF!,Data!#REF!)))))))))</f>
        <v>#REF!</v>
      </c>
      <c r="U19" s="332"/>
      <c r="V19" s="196" t="e">
        <f>IF(B19=Data!#REF!,Data!#REF!,(IF(B19=Data!B93,Data!J93,(IF(B19=Data!#REF!,Data!#REF!,(IF(B19=Data!#REF!,Data!#REF!,(IF(B19=Data!#REF!,Data!#REF!,(IF(B19=Data!#REF!,Data!#REF!,(IF(B19=Data!#REF!,Data!#REF!,(IF(B19=Data!#REF!,Data!#REF!,Data!#REF!)))))))))))))))&amp;IF(B19=Data!#REF!,Data!#REF!,(IF(B19=Data!#REF!,Data!#REF!,(IF(B19=Data!#REF!,Data!#REF!,(IF(B19=Data!#REF!,Data!#REF!,(IF(B19=Data!B72,Data!J72,(IF(B19=Data!B75,Data!J891,(IF(B19=Data!#REF!,Data!#REF!,(IF(B19=Data!#REF!,Data!#REF!,Data!#REF!)))))))))))))))&amp;IF(B19=Data!#REF!,Data!#REF!,(IF(B19=Data!#REF!,Data!#REF!,(IF(B19=Data!#REF!,Data!#REF!,(IF(B19=Data!#REF!,Data!#REF!,(IF(B19=Data!#REF!,Data!#REF!,Data!#REF!)))))))))</f>
        <v>#REF!</v>
      </c>
      <c r="W19" s="191">
        <f>IF(D19="","",VLOOKUP(B19,Data!$B$5:$J$403,9,FALSE)*D19)</f>
        <v>7.67</v>
      </c>
      <c r="AC19" s="165" t="s">
        <v>877</v>
      </c>
      <c r="AD19" s="165">
        <v>6</v>
      </c>
      <c r="AE19" s="165">
        <v>1</v>
      </c>
    </row>
    <row r="20" spans="1:31" ht="16.25" customHeight="1">
      <c r="A20" s="346"/>
      <c r="B20" s="297" t="s">
        <v>212</v>
      </c>
      <c r="C20" s="195" t="str">
        <f>IF(D20="","",VLOOKUP(B20,Data!$B$5:$L$403,2,FALSE))</f>
        <v>WH50410</v>
      </c>
      <c r="D20" s="220">
        <v>8</v>
      </c>
      <c r="E20" s="220"/>
      <c r="F20" s="373"/>
      <c r="G20" s="187">
        <f>IF(D20="","",VLOOKUP(B20,Data!$B$5:$L$403,11,FALSE))</f>
        <v>1897.4</v>
      </c>
      <c r="H20" s="367">
        <f t="shared" si="0"/>
        <v>15179.2</v>
      </c>
      <c r="I20" s="188" t="str">
        <f>IF(D20="","",VLOOKUP(B20,Data!$B$5:$D$403,3,FALSE))</f>
        <v>C/T</v>
      </c>
      <c r="J20" s="189" t="str">
        <f>IF(D20="","",VLOOKUP(B20,Data!$B$5:$M$403,12,FALSE))</f>
        <v>Indonesia</v>
      </c>
      <c r="K20" s="194" t="s">
        <v>942</v>
      </c>
      <c r="L20" s="190">
        <f>IF(D20="","",VLOOKUP(B20,Data!$B$5:$E$403,4,FALSE)*D20)</f>
        <v>1776</v>
      </c>
      <c r="M20" s="195">
        <f>IF(D20="","",VLOOKUP(B20,Data!$B$5:$F$403,5,FALSE)*D20)</f>
        <v>1608</v>
      </c>
      <c r="N20" s="193" t="e">
        <f>IF(B20=Data!#REF!,Data!#REF!,(IF(B20=Data!B86,Data!G86,(IF(B20=Data!#REF!,Data!#REF!,(IF(B20=Data!#REF!,Data!#REF!,(IF(B20=Data!#REF!,Data!#REF!,(IF(B20=Data!#REF!,Data!#REF!,(IF(B20=Data!#REF!,Data!#REF!,(IF(B20=Data!#REF!,Data!#REF!,Data!#REF!)))))))))))))))&amp;IF(B20=Data!#REF!,Data!#REF!,(IF(B20=Data!#REF!,Data!#REF!,(IF(B20=Data!#REF!,Data!#REF!,(IF(B20=Data!#REF!,Data!#REF!,(IF(B20=Data!B65,Data!G65,(IF(B20=Data!B68,Data!G884,(IF(B20=Data!#REF!,Data!#REF!,(IF(B20=Data!#REF!,Data!#REF!,Data!#REF!)))))))))))))))&amp;IF(B20=Data!#REF!,Data!#REF!,(IF(B20=Data!#REF!,Data!#REF!,(IF(B20=Data!#REF!,Data!#REF!,(IF(B20=Data!#REF!,Data!#REF!,(IF(B20=Data!#REF!,Data!#REF!,Data!#REF!)))))))))</f>
        <v>#REF!</v>
      </c>
      <c r="O20" s="330"/>
      <c r="P20" s="331"/>
      <c r="Q20" s="196" t="e">
        <f>IF(B20=Data!#REF!,Data!#REF!,(IF(B20=Data!B86,Data!H86,(IF(B20=Data!#REF!,Data!#REF!,(IF(B20=Data!#REF!,Data!#REF!,(IF(B20=Data!#REF!,Data!#REF!,(IF(B20=Data!#REF!,Data!#REF!,(IF(B20=Data!#REF!,Data!#REF!,(IF(B20=Data!#REF!,Data!#REF!,Data!#REF!)))))))))))))))&amp;IF(B20=Data!#REF!,Data!#REF!,(IF(B20=Data!#REF!,Data!#REF!,(IF(B20=Data!#REF!,Data!#REF!,(IF(B20=Data!#REF!,Data!#REF!,(IF(B20=Data!B65,Data!H65,(IF(B20=Data!B68,Data!H884,(IF(B20=Data!#REF!,Data!#REF!,(IF(B20=Data!#REF!,Data!#REF!,Data!#REF!)))))))))))))))&amp;IF(B20=Data!#REF!,Data!#REF!,(IF(B20=Data!#REF!,Data!#REF!,(IF(B20=Data!#REF!,Data!#REF!,(IF(B20=Data!#REF!,Data!#REF!,(IF(B20=Data!#REF!,Data!#REF!,Data!#REF!)))))))))</f>
        <v>#REF!</v>
      </c>
      <c r="R20" s="331"/>
      <c r="S20" s="331"/>
      <c r="T20" s="196" t="e">
        <f>IF(B20=Data!#REF!,Data!#REF!,(IF(B20=Data!B86,Data!I86,(IF(B20=Data!#REF!,Data!#REF!,(IF(B20=Data!#REF!,Data!#REF!,(IF(B20=Data!#REF!,Data!#REF!,(IF(B20=Data!#REF!,Data!#REF!,(IF(B20=Data!#REF!,Data!#REF!,(IF(B20=Data!#REF!,Data!#REF!,Data!#REF!)))))))))))))))&amp;IF(B20=Data!#REF!,Data!#REF!,(IF(B20=Data!#REF!,Data!#REF!,(IF(B20=Data!#REF!,Data!#REF!,(IF(B20=Data!#REF!,Data!#REF!,(IF(B20=Data!B65,Data!I65,(IF(B20=Data!B68,Data!I884,(IF(B20=Data!#REF!,Data!#REF!,(IF(B20=Data!#REF!,Data!#REF!,Data!#REF!)))))))))))))))&amp;IF(B20=Data!#REF!,Data!#REF!,(IF(B20=Data!#REF!,Data!#REF!,(IF(B20=Data!#REF!,Data!#REF!,(IF(B20=Data!#REF!,Data!#REF!,(IF(B20=Data!#REF!,Data!#REF!,Data!#REF!)))))))))</f>
        <v>#REF!</v>
      </c>
      <c r="U20" s="332"/>
      <c r="V20" s="196" t="e">
        <f>IF(B20=Data!#REF!,Data!#REF!,(IF(B20=Data!B86,Data!J86,(IF(B20=Data!#REF!,Data!#REF!,(IF(B20=Data!#REF!,Data!#REF!,(IF(B20=Data!#REF!,Data!#REF!,(IF(B20=Data!#REF!,Data!#REF!,(IF(B20=Data!#REF!,Data!#REF!,(IF(B20=Data!#REF!,Data!#REF!,Data!#REF!)))))))))))))))&amp;IF(B20=Data!#REF!,Data!#REF!,(IF(B20=Data!#REF!,Data!#REF!,(IF(B20=Data!#REF!,Data!#REF!,(IF(B20=Data!#REF!,Data!#REF!,(IF(B20=Data!B65,Data!J65,(IF(B20=Data!B68,Data!J884,(IF(B20=Data!#REF!,Data!#REF!,(IF(B20=Data!#REF!,Data!#REF!,Data!#REF!)))))))))))))))&amp;IF(B20=Data!#REF!,Data!#REF!,(IF(B20=Data!#REF!,Data!#REF!,(IF(B20=Data!#REF!,Data!#REF!,(IF(B20=Data!#REF!,Data!#REF!,(IF(B20=Data!#REF!,Data!#REF!,Data!#REF!)))))))))</f>
        <v>#REF!</v>
      </c>
      <c r="W20" s="191">
        <f>IF(D20="","",VLOOKUP(B20,Data!$B$5:$J$403,9,FALSE)*D20)</f>
        <v>9.5920000000000005</v>
      </c>
      <c r="AC20" s="165" t="s">
        <v>930</v>
      </c>
      <c r="AD20" s="165">
        <v>1</v>
      </c>
      <c r="AE20" s="165">
        <v>1</v>
      </c>
    </row>
    <row r="21" spans="1:31" ht="16.25" customHeight="1">
      <c r="A21" s="346"/>
      <c r="B21" s="297" t="s">
        <v>238</v>
      </c>
      <c r="C21" s="195" t="str">
        <f>IF(D21="","",VLOOKUP(B21,Data!$B$5:$L$403,2,FALSE))</f>
        <v>AAC7366</v>
      </c>
      <c r="D21" s="220">
        <v>22</v>
      </c>
      <c r="E21" s="220"/>
      <c r="F21" s="373" t="s">
        <v>520</v>
      </c>
      <c r="G21" s="187">
        <f>IF(D21="","",VLOOKUP(B21,Data!$B$5:$L$403,11,FALSE))</f>
        <v>2618.06</v>
      </c>
      <c r="H21" s="335">
        <f t="shared" ref="H21:H22" si="1">IF(D21&gt;0,D21*G21,"-")</f>
        <v>57597.32</v>
      </c>
      <c r="I21" s="188" t="str">
        <f>IF(D21="","",VLOOKUP(B21,Data!$B$5:$D$403,3,FALSE))</f>
        <v>C/T</v>
      </c>
      <c r="J21" s="189" t="str">
        <f>IF(D21="","",VLOOKUP(B21,Data!$B$5:$M$403,12,FALSE))</f>
        <v>Indonesia</v>
      </c>
      <c r="K21" s="194" t="s">
        <v>942</v>
      </c>
      <c r="L21" s="190">
        <f>IF(D21="","",VLOOKUP(B21,Data!$B$5:$E$403,4,FALSE)*D21)</f>
        <v>5852</v>
      </c>
      <c r="M21" s="195">
        <f>IF(D21="","",VLOOKUP(B21,Data!$B$5:$F$403,5,FALSE)*D21)</f>
        <v>5412</v>
      </c>
      <c r="N21" s="193" t="e">
        <f>IF(B21=Data!#REF!,Data!#REF!,(IF(B21=Data!B85,Data!G85,(IF(B21=Data!#REF!,Data!#REF!,(IF(B21=Data!#REF!,Data!#REF!,(IF(B21=Data!#REF!,Data!#REF!,(IF(B21=Data!#REF!,Data!#REF!,(IF(B21=Data!#REF!,Data!#REF!,(IF(B21=Data!#REF!,Data!#REF!,Data!#REF!)))))))))))))))&amp;IF(B21=Data!#REF!,Data!#REF!,(IF(B21=Data!#REF!,Data!#REF!,(IF(B21=Data!#REF!,Data!#REF!,(IF(B21=Data!#REF!,Data!#REF!,(IF(B21=Data!B64,Data!G64,(IF(B21=Data!B67,Data!G883,(IF(B21=Data!#REF!,Data!#REF!,(IF(B21=Data!#REF!,Data!#REF!,Data!#REF!)))))))))))))))&amp;IF(B21=Data!#REF!,Data!#REF!,(IF(B21=Data!#REF!,Data!#REF!,(IF(B21=Data!#REF!,Data!#REF!,(IF(B21=Data!#REF!,Data!#REF!,(IF(B21=Data!#REF!,Data!#REF!,Data!#REF!)))))))))</f>
        <v>#REF!</v>
      </c>
      <c r="O21" s="330"/>
      <c r="P21" s="331"/>
      <c r="Q21" s="196" t="e">
        <f>IF(B21=Data!#REF!,Data!#REF!,(IF(B21=Data!B85,Data!H85,(IF(B21=Data!#REF!,Data!#REF!,(IF(B21=Data!#REF!,Data!#REF!,(IF(B21=Data!#REF!,Data!#REF!,(IF(B21=Data!#REF!,Data!#REF!,(IF(B21=Data!#REF!,Data!#REF!,(IF(B21=Data!#REF!,Data!#REF!,Data!#REF!)))))))))))))))&amp;IF(B21=Data!#REF!,Data!#REF!,(IF(B21=Data!#REF!,Data!#REF!,(IF(B21=Data!#REF!,Data!#REF!,(IF(B21=Data!#REF!,Data!#REF!,(IF(B21=Data!B64,Data!H64,(IF(B21=Data!B67,Data!H883,(IF(B21=Data!#REF!,Data!#REF!,(IF(B21=Data!#REF!,Data!#REF!,Data!#REF!)))))))))))))))&amp;IF(B21=Data!#REF!,Data!#REF!,(IF(B21=Data!#REF!,Data!#REF!,(IF(B21=Data!#REF!,Data!#REF!,(IF(B21=Data!#REF!,Data!#REF!,(IF(B21=Data!#REF!,Data!#REF!,Data!#REF!)))))))))</f>
        <v>#REF!</v>
      </c>
      <c r="R21" s="331"/>
      <c r="S21" s="331"/>
      <c r="T21" s="196" t="e">
        <f>IF(B21=Data!#REF!,Data!#REF!,(IF(B21=Data!B85,Data!I85,(IF(B21=Data!#REF!,Data!#REF!,(IF(B21=Data!#REF!,Data!#REF!,(IF(B21=Data!#REF!,Data!#REF!,(IF(B21=Data!#REF!,Data!#REF!,(IF(B21=Data!#REF!,Data!#REF!,(IF(B21=Data!#REF!,Data!#REF!,Data!#REF!)))))))))))))))&amp;IF(B21=Data!#REF!,Data!#REF!,(IF(B21=Data!#REF!,Data!#REF!,(IF(B21=Data!#REF!,Data!#REF!,(IF(B21=Data!#REF!,Data!#REF!,(IF(B21=Data!B64,Data!I64,(IF(B21=Data!B67,Data!I883,(IF(B21=Data!#REF!,Data!#REF!,(IF(B21=Data!#REF!,Data!#REF!,Data!#REF!)))))))))))))))&amp;IF(B21=Data!#REF!,Data!#REF!,(IF(B21=Data!#REF!,Data!#REF!,(IF(B21=Data!#REF!,Data!#REF!,(IF(B21=Data!#REF!,Data!#REF!,(IF(B21=Data!#REF!,Data!#REF!,Data!#REF!)))))))))</f>
        <v>#REF!</v>
      </c>
      <c r="U21" s="332"/>
      <c r="V21" s="196" t="e">
        <f>IF(B21=Data!#REF!,Data!#REF!,(IF(B21=Data!B85,Data!J85,(IF(B21=Data!#REF!,Data!#REF!,(IF(B21=Data!#REF!,Data!#REF!,(IF(B21=Data!#REF!,Data!#REF!,(IF(B21=Data!#REF!,Data!#REF!,(IF(B21=Data!#REF!,Data!#REF!,(IF(B21=Data!#REF!,Data!#REF!,Data!#REF!)))))))))))))))&amp;IF(B21=Data!#REF!,Data!#REF!,(IF(B21=Data!#REF!,Data!#REF!,(IF(B21=Data!#REF!,Data!#REF!,(IF(B21=Data!#REF!,Data!#REF!,(IF(B21=Data!B64,Data!J64,(IF(B21=Data!B67,Data!J883,(IF(B21=Data!#REF!,Data!#REF!,(IF(B21=Data!#REF!,Data!#REF!,Data!#REF!)))))))))))))))&amp;IF(B21=Data!#REF!,Data!#REF!,(IF(B21=Data!#REF!,Data!#REF!,(IF(B21=Data!#REF!,Data!#REF!,(IF(B21=Data!#REF!,Data!#REF!,(IF(B21=Data!#REF!,Data!#REF!,Data!#REF!)))))))))</f>
        <v>#REF!</v>
      </c>
      <c r="W21" s="191">
        <f>IF(D21="","",VLOOKUP(B21,Data!$B$5:$J$403,9,FALSE)*D21)</f>
        <v>32.735999999999997</v>
      </c>
      <c r="AC21" s="165" t="s">
        <v>930</v>
      </c>
      <c r="AD21" s="165">
        <v>1</v>
      </c>
      <c r="AE21" s="165">
        <v>1</v>
      </c>
    </row>
    <row r="22" spans="1:31" ht="16.25" customHeight="1">
      <c r="A22" s="346"/>
      <c r="B22" s="297"/>
      <c r="C22" s="195" t="str">
        <f>IF(D22="","",VLOOKUP(B22,Data!$B$5:$L$403,2,FALSE))</f>
        <v/>
      </c>
      <c r="D22" s="220"/>
      <c r="E22" s="220"/>
      <c r="F22" s="374"/>
      <c r="G22" s="187" t="str">
        <f>IF(D22="","",VLOOKUP(B22,Data!$B$5:$L$403,11,FALSE))</f>
        <v/>
      </c>
      <c r="H22" s="335" t="str">
        <f t="shared" si="1"/>
        <v>-</v>
      </c>
      <c r="I22" s="188" t="str">
        <f>IF(D22="","",VLOOKUP(B22,Data!$B$5:$D$403,3,FALSE))</f>
        <v/>
      </c>
      <c r="J22" s="189" t="str">
        <f>IF(D22="","",VLOOKUP(B22,Data!$B$5:$M$403,12,FALSE))</f>
        <v/>
      </c>
      <c r="K22" s="194"/>
      <c r="L22" s="190" t="str">
        <f>IF(D22="","",VLOOKUP(B22,Data!$B$5:$E$403,4,FALSE)*D22)</f>
        <v/>
      </c>
      <c r="M22" s="195" t="str">
        <f>IF(D22="","",VLOOKUP(B22,Data!$B$5:$F$403,5,FALSE)*D22)</f>
        <v/>
      </c>
      <c r="N22" s="193" t="e">
        <f>IF(B22=Data!#REF!,Data!#REF!,(IF(B22=Data!B86,Data!G86,(IF(B22=Data!#REF!,Data!#REF!,(IF(B22=Data!#REF!,Data!#REF!,(IF(B22=Data!#REF!,Data!#REF!,(IF(B22=Data!#REF!,Data!#REF!,(IF(B22=Data!#REF!,Data!#REF!,(IF(B22=Data!#REF!,Data!#REF!,Data!#REF!)))))))))))))))&amp;IF(B22=Data!#REF!,Data!#REF!,(IF(B22=Data!#REF!,Data!#REF!,(IF(B22=Data!#REF!,Data!#REF!,(IF(B22=Data!#REF!,Data!#REF!,(IF(B22=Data!B65,Data!G65,(IF(B22=Data!B68,Data!G884,(IF(B22=Data!#REF!,Data!#REF!,(IF(B22=Data!#REF!,Data!#REF!,Data!#REF!)))))))))))))))&amp;IF(B22=Data!#REF!,Data!#REF!,(IF(B22=Data!#REF!,Data!#REF!,(IF(B22=Data!#REF!,Data!#REF!,(IF(B22=Data!#REF!,Data!#REF!,(IF(B22=Data!#REF!,Data!#REF!,Data!#REF!)))))))))</f>
        <v>#REF!</v>
      </c>
      <c r="O22" s="330"/>
      <c r="P22" s="331"/>
      <c r="Q22" s="196" t="e">
        <f>IF(B22=Data!#REF!,Data!#REF!,(IF(B22=Data!B86,Data!H86,(IF(B22=Data!#REF!,Data!#REF!,(IF(B22=Data!#REF!,Data!#REF!,(IF(B22=Data!#REF!,Data!#REF!,(IF(B22=Data!#REF!,Data!#REF!,(IF(B22=Data!#REF!,Data!#REF!,(IF(B22=Data!#REF!,Data!#REF!,Data!#REF!)))))))))))))))&amp;IF(B22=Data!#REF!,Data!#REF!,(IF(B22=Data!#REF!,Data!#REF!,(IF(B22=Data!#REF!,Data!#REF!,(IF(B22=Data!#REF!,Data!#REF!,(IF(B22=Data!B65,Data!H65,(IF(B22=Data!B68,Data!H884,(IF(B22=Data!#REF!,Data!#REF!,(IF(B22=Data!#REF!,Data!#REF!,Data!#REF!)))))))))))))))&amp;IF(B22=Data!#REF!,Data!#REF!,(IF(B22=Data!#REF!,Data!#REF!,(IF(B22=Data!#REF!,Data!#REF!,(IF(B22=Data!#REF!,Data!#REF!,(IF(B22=Data!#REF!,Data!#REF!,Data!#REF!)))))))))</f>
        <v>#REF!</v>
      </c>
      <c r="R22" s="331"/>
      <c r="S22" s="331"/>
      <c r="T22" s="196" t="e">
        <f>IF(B22=Data!#REF!,Data!#REF!,(IF(B22=Data!B86,Data!I86,(IF(B22=Data!#REF!,Data!#REF!,(IF(B22=Data!#REF!,Data!#REF!,(IF(B22=Data!#REF!,Data!#REF!,(IF(B22=Data!#REF!,Data!#REF!,(IF(B22=Data!#REF!,Data!#REF!,(IF(B22=Data!#REF!,Data!#REF!,Data!#REF!)))))))))))))))&amp;IF(B22=Data!#REF!,Data!#REF!,(IF(B22=Data!#REF!,Data!#REF!,(IF(B22=Data!#REF!,Data!#REF!,(IF(B22=Data!#REF!,Data!#REF!,(IF(B22=Data!B65,Data!I65,(IF(B22=Data!B68,Data!I884,(IF(B22=Data!#REF!,Data!#REF!,(IF(B22=Data!#REF!,Data!#REF!,Data!#REF!)))))))))))))))&amp;IF(B22=Data!#REF!,Data!#REF!,(IF(B22=Data!#REF!,Data!#REF!,(IF(B22=Data!#REF!,Data!#REF!,(IF(B22=Data!#REF!,Data!#REF!,(IF(B22=Data!#REF!,Data!#REF!,Data!#REF!)))))))))</f>
        <v>#REF!</v>
      </c>
      <c r="U22" s="332"/>
      <c r="V22" s="196" t="e">
        <f>IF(B22=Data!#REF!,Data!#REF!,(IF(B22=Data!B86,Data!J86,(IF(B22=Data!#REF!,Data!#REF!,(IF(B22=Data!#REF!,Data!#REF!,(IF(B22=Data!#REF!,Data!#REF!,(IF(B22=Data!#REF!,Data!#REF!,(IF(B22=Data!#REF!,Data!#REF!,(IF(B22=Data!#REF!,Data!#REF!,Data!#REF!)))))))))))))))&amp;IF(B22=Data!#REF!,Data!#REF!,(IF(B22=Data!#REF!,Data!#REF!,(IF(B22=Data!#REF!,Data!#REF!,(IF(B22=Data!#REF!,Data!#REF!,(IF(B22=Data!B65,Data!J65,(IF(B22=Data!B68,Data!J884,(IF(B22=Data!#REF!,Data!#REF!,(IF(B22=Data!#REF!,Data!#REF!,Data!#REF!)))))))))))))))&amp;IF(B22=Data!#REF!,Data!#REF!,(IF(B22=Data!#REF!,Data!#REF!,(IF(B22=Data!#REF!,Data!#REF!,(IF(B22=Data!#REF!,Data!#REF!,(IF(B22=Data!#REF!,Data!#REF!,Data!#REF!)))))))))</f>
        <v>#REF!</v>
      </c>
      <c r="W22" s="191" t="str">
        <f>IF(D22="","",VLOOKUP(B22,Data!$B$5:$J$403,9,FALSE)*D22)</f>
        <v/>
      </c>
      <c r="AC22" s="165" t="s">
        <v>930</v>
      </c>
      <c r="AD22" s="165">
        <v>1</v>
      </c>
      <c r="AE22" s="165">
        <v>1</v>
      </c>
    </row>
    <row r="23" spans="1:31" ht="16.25" customHeight="1">
      <c r="A23" s="346"/>
      <c r="B23" s="297"/>
      <c r="C23" s="195" t="str">
        <f>IF(D23="","",VLOOKUP(B23,Data!$B$5:$L$403,2,FALSE))</f>
        <v/>
      </c>
      <c r="D23" s="220"/>
      <c r="E23" s="220"/>
      <c r="F23" s="374" t="s">
        <v>525</v>
      </c>
      <c r="G23" s="187" t="str">
        <f>IF(D23="","",VLOOKUP(B23,Data!$B$5:$L$403,11,FALSE))</f>
        <v/>
      </c>
      <c r="H23" s="335" t="str">
        <f t="shared" si="0"/>
        <v>-</v>
      </c>
      <c r="I23" s="188" t="str">
        <f>IF(D23="","",VLOOKUP(B23,Data!$B$5:$D$403,3,FALSE))</f>
        <v/>
      </c>
      <c r="J23" s="189" t="str">
        <f>IF(D23="","",VLOOKUP(B23,Data!$B$5:$M$403,12,FALSE))</f>
        <v/>
      </c>
      <c r="K23" s="194"/>
      <c r="L23" s="190" t="str">
        <f>IF(D23="","",VLOOKUP(B23,Data!$B$5:$E$403,4,FALSE)*D23)</f>
        <v/>
      </c>
      <c r="M23" s="195" t="str">
        <f>IF(D23="","",VLOOKUP(B23,Data!$B$5:$F$403,5,FALSE)*D23)</f>
        <v/>
      </c>
      <c r="N23" s="193" t="e">
        <f>IF(B23=Data!#REF!,Data!#REF!,(IF(B23=Data!B87,Data!G87,(IF(B23=Data!#REF!,Data!#REF!,(IF(B23=Data!#REF!,Data!#REF!,(IF(B23=Data!#REF!,Data!#REF!,(IF(B23=Data!#REF!,Data!#REF!,(IF(B23=Data!#REF!,Data!#REF!,(IF(B23=Data!#REF!,Data!#REF!,Data!#REF!)))))))))))))))&amp;IF(B23=Data!#REF!,Data!#REF!,(IF(B23=Data!#REF!,Data!#REF!,(IF(B23=Data!#REF!,Data!#REF!,(IF(B23=Data!#REF!,Data!#REF!,(IF(B23=Data!B66,Data!G66,(IF(B23=Data!B69,Data!G885,(IF(B23=Data!#REF!,Data!#REF!,(IF(B23=Data!#REF!,Data!#REF!,Data!#REF!)))))))))))))))&amp;IF(B23=Data!#REF!,Data!#REF!,(IF(B23=Data!#REF!,Data!#REF!,(IF(B23=Data!#REF!,Data!#REF!,(IF(B23=Data!#REF!,Data!#REF!,(IF(B23=Data!#REF!,Data!#REF!,Data!#REF!)))))))))</f>
        <v>#REF!</v>
      </c>
      <c r="O23" s="330"/>
      <c r="P23" s="331"/>
      <c r="Q23" s="196" t="e">
        <f>IF(B23=Data!#REF!,Data!#REF!,(IF(B23=Data!B87,Data!H87,(IF(B23=Data!#REF!,Data!#REF!,(IF(B23=Data!#REF!,Data!#REF!,(IF(B23=Data!#REF!,Data!#REF!,(IF(B23=Data!#REF!,Data!#REF!,(IF(B23=Data!#REF!,Data!#REF!,(IF(B23=Data!#REF!,Data!#REF!,Data!#REF!)))))))))))))))&amp;IF(B23=Data!#REF!,Data!#REF!,(IF(B23=Data!#REF!,Data!#REF!,(IF(B23=Data!#REF!,Data!#REF!,(IF(B23=Data!#REF!,Data!#REF!,(IF(B23=Data!B66,Data!H66,(IF(B23=Data!B69,Data!H885,(IF(B23=Data!#REF!,Data!#REF!,(IF(B23=Data!#REF!,Data!#REF!,Data!#REF!)))))))))))))))&amp;IF(B23=Data!#REF!,Data!#REF!,(IF(B23=Data!#REF!,Data!#REF!,(IF(B23=Data!#REF!,Data!#REF!,(IF(B23=Data!#REF!,Data!#REF!,(IF(B23=Data!#REF!,Data!#REF!,Data!#REF!)))))))))</f>
        <v>#REF!</v>
      </c>
      <c r="R23" s="331"/>
      <c r="S23" s="331"/>
      <c r="T23" s="196" t="e">
        <f>IF(B23=Data!#REF!,Data!#REF!,(IF(B23=Data!B87,Data!I87,(IF(B23=Data!#REF!,Data!#REF!,(IF(B23=Data!#REF!,Data!#REF!,(IF(B23=Data!#REF!,Data!#REF!,(IF(B23=Data!#REF!,Data!#REF!,(IF(B23=Data!#REF!,Data!#REF!,(IF(B23=Data!#REF!,Data!#REF!,Data!#REF!)))))))))))))))&amp;IF(B23=Data!#REF!,Data!#REF!,(IF(B23=Data!#REF!,Data!#REF!,(IF(B23=Data!#REF!,Data!#REF!,(IF(B23=Data!#REF!,Data!#REF!,(IF(B23=Data!B66,Data!I66,(IF(B23=Data!B69,Data!I885,(IF(B23=Data!#REF!,Data!#REF!,(IF(B23=Data!#REF!,Data!#REF!,Data!#REF!)))))))))))))))&amp;IF(B23=Data!#REF!,Data!#REF!,(IF(B23=Data!#REF!,Data!#REF!,(IF(B23=Data!#REF!,Data!#REF!,(IF(B23=Data!#REF!,Data!#REF!,(IF(B23=Data!#REF!,Data!#REF!,Data!#REF!)))))))))</f>
        <v>#REF!</v>
      </c>
      <c r="U23" s="332"/>
      <c r="V23" s="196" t="e">
        <f>IF(B23=Data!#REF!,Data!#REF!,(IF(B23=Data!B87,Data!J87,(IF(B23=Data!#REF!,Data!#REF!,(IF(B23=Data!#REF!,Data!#REF!,(IF(B23=Data!#REF!,Data!#REF!,(IF(B23=Data!#REF!,Data!#REF!,(IF(B23=Data!#REF!,Data!#REF!,(IF(B23=Data!#REF!,Data!#REF!,Data!#REF!)))))))))))))))&amp;IF(B23=Data!#REF!,Data!#REF!,(IF(B23=Data!#REF!,Data!#REF!,(IF(B23=Data!#REF!,Data!#REF!,(IF(B23=Data!#REF!,Data!#REF!,(IF(B23=Data!B66,Data!J66,(IF(B23=Data!B69,Data!J885,(IF(B23=Data!#REF!,Data!#REF!,(IF(B23=Data!#REF!,Data!#REF!,Data!#REF!)))))))))))))))&amp;IF(B23=Data!#REF!,Data!#REF!,(IF(B23=Data!#REF!,Data!#REF!,(IF(B23=Data!#REF!,Data!#REF!,(IF(B23=Data!#REF!,Data!#REF!,(IF(B23=Data!#REF!,Data!#REF!,Data!#REF!)))))))))</f>
        <v>#REF!</v>
      </c>
      <c r="W23" s="191" t="str">
        <f>IF(D23="","",VLOOKUP(B23,Data!$B$5:$J$403,9,FALSE)*D23)</f>
        <v/>
      </c>
      <c r="AC23" s="165" t="s">
        <v>930</v>
      </c>
      <c r="AD23" s="165">
        <v>1</v>
      </c>
      <c r="AE23" s="165">
        <v>1</v>
      </c>
    </row>
    <row r="24" spans="1:31" ht="16.25" customHeight="1">
      <c r="A24" s="87"/>
      <c r="B24" s="298"/>
      <c r="C24" s="195" t="str">
        <f>IF(D24="","",VLOOKUP(B24,Data!$B$5:$L$403,2,FALSE))</f>
        <v/>
      </c>
      <c r="D24" s="220"/>
      <c r="E24" s="220"/>
      <c r="F24" s="91"/>
      <c r="G24" s="187" t="str">
        <f>IF(D24="","",VLOOKUP(B24,Data!$B$5:$L$403,11,FALSE))</f>
        <v/>
      </c>
      <c r="H24" s="335"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97,Data!G97,(IF(B24=Data!#REF!,Data!#REF!,(IF(B24=Data!#REF!,Data!#REF!,(IF(B24=Data!#REF!,Data!#REF!,(IF(B24=Data!#REF!,Data!#REF!,(IF(B24=Data!#REF!,Data!#REF!,(IF(B24=Data!#REF!,Data!#REF!,Data!#REF!)))))))))))))))&amp;IF(B24=Data!#REF!,Data!#REF!,(IF(B24=Data!#REF!,Data!#REF!,(IF(B24=Data!#REF!,Data!#REF!,(IF(B24=Data!#REF!,Data!#REF!,(IF(B24=Data!B76,Data!G76,(IF(B24=Data!B79,Data!G895,(IF(B24=Data!#REF!,Data!#REF!,(IF(B24=Data!#REF!,Data!#REF!,Data!#REF!)))))))))))))))&amp;IF(B24=Data!#REF!,Data!#REF!,(IF(B24=Data!#REF!,Data!#REF!,(IF(B24=Data!#REF!,Data!#REF!,(IF(B24=Data!#REF!,Data!#REF!,(IF(B24=Data!#REF!,Data!#REF!,Data!#REF!)))))))))</f>
        <v>#REF!</v>
      </c>
      <c r="O24" s="330"/>
      <c r="P24" s="331"/>
      <c r="Q24" s="196" t="e">
        <f>IF(B24=Data!#REF!,Data!#REF!,(IF(B24=Data!B97,Data!H97,(IF(B24=Data!#REF!,Data!#REF!,(IF(B24=Data!#REF!,Data!#REF!,(IF(B24=Data!#REF!,Data!#REF!,(IF(B24=Data!#REF!,Data!#REF!,(IF(B24=Data!#REF!,Data!#REF!,(IF(B24=Data!#REF!,Data!#REF!,Data!#REF!)))))))))))))))&amp;IF(B24=Data!#REF!,Data!#REF!,(IF(B24=Data!#REF!,Data!#REF!,(IF(B24=Data!#REF!,Data!#REF!,(IF(B24=Data!#REF!,Data!#REF!,(IF(B24=Data!B76,Data!H76,(IF(B24=Data!B79,Data!H895,(IF(B24=Data!#REF!,Data!#REF!,(IF(B24=Data!#REF!,Data!#REF!,Data!#REF!)))))))))))))))&amp;IF(B24=Data!#REF!,Data!#REF!,(IF(B24=Data!#REF!,Data!#REF!,(IF(B24=Data!#REF!,Data!#REF!,(IF(B24=Data!#REF!,Data!#REF!,(IF(B24=Data!#REF!,Data!#REF!,Data!#REF!)))))))))</f>
        <v>#REF!</v>
      </c>
      <c r="R24" s="331"/>
      <c r="S24" s="331"/>
      <c r="T24" s="196" t="e">
        <f>IF(B24=Data!#REF!,Data!#REF!,(IF(B24=Data!B97,Data!I97,(IF(B24=Data!#REF!,Data!#REF!,(IF(B24=Data!#REF!,Data!#REF!,(IF(B24=Data!#REF!,Data!#REF!,(IF(B24=Data!#REF!,Data!#REF!,(IF(B24=Data!#REF!,Data!#REF!,(IF(B24=Data!#REF!,Data!#REF!,Data!#REF!)))))))))))))))&amp;IF(B24=Data!#REF!,Data!#REF!,(IF(B24=Data!#REF!,Data!#REF!,(IF(B24=Data!#REF!,Data!#REF!,(IF(B24=Data!#REF!,Data!#REF!,(IF(B24=Data!B76,Data!I76,(IF(B24=Data!B79,Data!I895,(IF(B24=Data!#REF!,Data!#REF!,(IF(B24=Data!#REF!,Data!#REF!,Data!#REF!)))))))))))))))&amp;IF(B24=Data!#REF!,Data!#REF!,(IF(B24=Data!#REF!,Data!#REF!,(IF(B24=Data!#REF!,Data!#REF!,(IF(B24=Data!#REF!,Data!#REF!,(IF(B24=Data!#REF!,Data!#REF!,Data!#REF!)))))))))</f>
        <v>#REF!</v>
      </c>
      <c r="U24" s="332"/>
      <c r="V24" s="196" t="e">
        <f>IF(B24=Data!#REF!,Data!#REF!,(IF(B24=Data!B97,Data!J97,(IF(B24=Data!#REF!,Data!#REF!,(IF(B24=Data!#REF!,Data!#REF!,(IF(B24=Data!#REF!,Data!#REF!,(IF(B24=Data!#REF!,Data!#REF!,(IF(B24=Data!#REF!,Data!#REF!,(IF(B24=Data!#REF!,Data!#REF!,Data!#REF!)))))))))))))))&amp;IF(B24=Data!#REF!,Data!#REF!,(IF(B24=Data!#REF!,Data!#REF!,(IF(B24=Data!#REF!,Data!#REF!,(IF(B24=Data!#REF!,Data!#REF!,(IF(B24=Data!B76,Data!J76,(IF(B24=Data!B79,Data!J895,(IF(B24=Data!#REF!,Data!#REF!,(IF(B24=Data!#REF!,Data!#REF!,Data!#REF!)))))))))))))))&amp;IF(B24=Data!#REF!,Data!#REF!,(IF(B24=Data!#REF!,Data!#REF!,(IF(B24=Data!#REF!,Data!#REF!,(IF(B24=Data!#REF!,Data!#REF!,(IF(B24=Data!#REF!,Data!#REF!,Data!#REF!)))))))))</f>
        <v>#REF!</v>
      </c>
      <c r="W24" s="191" t="str">
        <f>IF(D24="","",VLOOKUP(B24,Data!$B$5:$J$403,9,FALSE)*D24)</f>
        <v/>
      </c>
    </row>
    <row r="25" spans="1:31" ht="16.25" customHeight="1">
      <c r="A25" s="87"/>
      <c r="B25" s="298"/>
      <c r="C25" s="195" t="str">
        <f>IF(D25="","",VLOOKUP(B25,Data!$B$5:$L$403,2,FALSE))</f>
        <v/>
      </c>
      <c r="D25" s="296"/>
      <c r="E25" s="296"/>
      <c r="F25" s="91"/>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98,Data!G98,(IF(B25=Data!#REF!,Data!#REF!,(IF(B25=Data!#REF!,Data!#REF!,(IF(B25=Data!#REF!,Data!#REF!,(IF(B25=Data!#REF!,Data!#REF!,(IF(B25=Data!#REF!,Data!#REF!,(IF(B25=Data!#REF!,Data!#REF!,Data!#REF!)))))))))))))))&amp;IF(B25=Data!#REF!,Data!#REF!,(IF(B25=Data!#REF!,Data!#REF!,(IF(B25=Data!#REF!,Data!#REF!,(IF(B25=Data!#REF!,Data!#REF!,(IF(B25=Data!B77,Data!G77,(IF(B25=Data!B80,Data!G896,(IF(B25=Data!#REF!,Data!#REF!,(IF(B25=Data!#REF!,Data!#REF!,Data!#REF!)))))))))))))))&amp;IF(B25=Data!#REF!,Data!#REF!,(IF(B25=Data!#REF!,Data!#REF!,(IF(B25=Data!#REF!,Data!#REF!,(IF(B25=Data!#REF!,Data!#REF!,(IF(B25=Data!#REF!,Data!#REF!,Data!#REF!)))))))))</f>
        <v>#REF!</v>
      </c>
      <c r="O25" s="330"/>
      <c r="P25" s="331"/>
      <c r="Q25" s="196" t="e">
        <f>IF(B25=Data!#REF!,Data!#REF!,(IF(B25=Data!B98,Data!H98,(IF(B25=Data!#REF!,Data!#REF!,(IF(B25=Data!#REF!,Data!#REF!,(IF(B25=Data!#REF!,Data!#REF!,(IF(B25=Data!#REF!,Data!#REF!,(IF(B25=Data!#REF!,Data!#REF!,(IF(B25=Data!#REF!,Data!#REF!,Data!#REF!)))))))))))))))&amp;IF(B25=Data!#REF!,Data!#REF!,(IF(B25=Data!#REF!,Data!#REF!,(IF(B25=Data!#REF!,Data!#REF!,(IF(B25=Data!#REF!,Data!#REF!,(IF(B25=Data!B77,Data!H77,(IF(B25=Data!B80,Data!H896,(IF(B25=Data!#REF!,Data!#REF!,(IF(B25=Data!#REF!,Data!#REF!,Data!#REF!)))))))))))))))&amp;IF(B25=Data!#REF!,Data!#REF!,(IF(B25=Data!#REF!,Data!#REF!,(IF(B25=Data!#REF!,Data!#REF!,(IF(B25=Data!#REF!,Data!#REF!,(IF(B25=Data!#REF!,Data!#REF!,Data!#REF!)))))))))</f>
        <v>#REF!</v>
      </c>
      <c r="R25" s="331"/>
      <c r="S25" s="331"/>
      <c r="T25" s="196" t="e">
        <f>IF(B25=Data!#REF!,Data!#REF!,(IF(B25=Data!B98,Data!I98,(IF(B25=Data!#REF!,Data!#REF!,(IF(B25=Data!#REF!,Data!#REF!,(IF(B25=Data!#REF!,Data!#REF!,(IF(B25=Data!#REF!,Data!#REF!,(IF(B25=Data!#REF!,Data!#REF!,(IF(B25=Data!#REF!,Data!#REF!,Data!#REF!)))))))))))))))&amp;IF(B25=Data!#REF!,Data!#REF!,(IF(B25=Data!#REF!,Data!#REF!,(IF(B25=Data!#REF!,Data!#REF!,(IF(B25=Data!#REF!,Data!#REF!,(IF(B25=Data!B77,Data!I77,(IF(B25=Data!B80,Data!I896,(IF(B25=Data!#REF!,Data!#REF!,(IF(B25=Data!#REF!,Data!#REF!,Data!#REF!)))))))))))))))&amp;IF(B25=Data!#REF!,Data!#REF!,(IF(B25=Data!#REF!,Data!#REF!,(IF(B25=Data!#REF!,Data!#REF!,(IF(B25=Data!#REF!,Data!#REF!,(IF(B25=Data!#REF!,Data!#REF!,Data!#REF!)))))))))</f>
        <v>#REF!</v>
      </c>
      <c r="U25" s="332"/>
      <c r="V25" s="196" t="e">
        <f>IF(B25=Data!#REF!,Data!#REF!,(IF(B25=Data!B98,Data!J98,(IF(B25=Data!#REF!,Data!#REF!,(IF(B25=Data!#REF!,Data!#REF!,(IF(B25=Data!#REF!,Data!#REF!,(IF(B25=Data!#REF!,Data!#REF!,(IF(B25=Data!#REF!,Data!#REF!,(IF(B25=Data!#REF!,Data!#REF!,Data!#REF!)))))))))))))))&amp;IF(B25=Data!#REF!,Data!#REF!,(IF(B25=Data!#REF!,Data!#REF!,(IF(B25=Data!#REF!,Data!#REF!,(IF(B25=Data!#REF!,Data!#REF!,(IF(B25=Data!B77,Data!J77,(IF(B25=Data!B80,Data!J896,(IF(B25=Data!#REF!,Data!#REF!,(IF(B25=Data!#REF!,Data!#REF!,Data!#REF!)))))))))))))))&amp;IF(B25=Data!#REF!,Data!#REF!,(IF(B25=Data!#REF!,Data!#REF!,(IF(B25=Data!#REF!,Data!#REF!,(IF(B25=Data!#REF!,Data!#REF!,(IF(B25=Data!#REF!,Data!#REF!,Data!#REF!)))))))))</f>
        <v>#REF!</v>
      </c>
      <c r="W25" s="191" t="str">
        <f>IF(D25="","",VLOOKUP(B25,Data!$B$5:$J$403,9,FALSE)*D25)</f>
        <v/>
      </c>
    </row>
    <row r="26" spans="1:31" ht="17.5">
      <c r="A26" s="102"/>
      <c r="B26" s="100"/>
      <c r="C26" s="101"/>
      <c r="D26" s="305">
        <f>SUM(D18:D25)</f>
        <v>35</v>
      </c>
      <c r="E26" s="305"/>
      <c r="F26" s="109"/>
      <c r="G26" s="159"/>
      <c r="H26" s="361">
        <f>SUM(H18:H25)</f>
        <v>94194.76999999999</v>
      </c>
      <c r="I26" s="362"/>
      <c r="J26" s="362"/>
      <c r="K26" s="362"/>
      <c r="L26" s="363">
        <f>SUM(L18:L25)</f>
        <v>9153</v>
      </c>
      <c r="M26" s="363">
        <f>SUM(M18:M25)</f>
        <v>8365</v>
      </c>
      <c r="N26" s="361" t="e">
        <f>SUM(N16:N25)</f>
        <v>#REF!</v>
      </c>
      <c r="O26" s="361">
        <f>SUM(O18:O25)</f>
        <v>0</v>
      </c>
      <c r="P26" s="361">
        <f>SUM(P16:P25)</f>
        <v>0</v>
      </c>
      <c r="Q26" s="361" t="e">
        <f>SUM(Q16:Q25)</f>
        <v>#REF!</v>
      </c>
      <c r="R26" s="361">
        <f>SUM(R18:R25)</f>
        <v>0</v>
      </c>
      <c r="S26" s="361">
        <f>SUM(S16:S25)</f>
        <v>0</v>
      </c>
      <c r="T26" s="361" t="e">
        <f>SUM(T16:T25)</f>
        <v>#REF!</v>
      </c>
      <c r="U26" s="361">
        <f>SUM(U18:U25)</f>
        <v>0</v>
      </c>
      <c r="V26" s="361" t="e">
        <f>SUM(V16:V25)</f>
        <v>#REF!</v>
      </c>
      <c r="W26" s="364">
        <f>SUM(W18:W25)</f>
        <v>49.997999999999998</v>
      </c>
    </row>
    <row r="27" spans="1:31" ht="11.25" customHeight="1">
      <c r="A27" s="300"/>
      <c r="B27" s="156"/>
      <c r="C27" s="271"/>
      <c r="D27" s="301"/>
      <c r="E27" s="372"/>
      <c r="F27" s="269"/>
      <c r="G27" s="302" t="s">
        <v>866</v>
      </c>
      <c r="H27" s="273"/>
      <c r="I27" s="300"/>
      <c r="J27" s="300"/>
      <c r="K27" s="300"/>
      <c r="L27" s="303"/>
      <c r="M27" s="261"/>
      <c r="N27" s="259"/>
      <c r="U27" s="259"/>
      <c r="V27" s="259"/>
      <c r="W27" s="265"/>
    </row>
    <row r="28" spans="1:31" ht="14">
      <c r="A28" s="10" t="s">
        <v>521</v>
      </c>
      <c r="B28" s="157"/>
      <c r="C28" s="1"/>
      <c r="D28" s="304" t="s">
        <v>80</v>
      </c>
      <c r="E28" s="304"/>
      <c r="F28" s="263"/>
      <c r="G28" s="77" t="s">
        <v>81</v>
      </c>
      <c r="H28" s="81"/>
      <c r="I28" s="267" t="s">
        <v>82</v>
      </c>
      <c r="J28" s="282"/>
      <c r="K28" s="262" t="s">
        <v>83</v>
      </c>
      <c r="L28" s="262"/>
      <c r="M28" s="442" t="s">
        <v>84</v>
      </c>
      <c r="N28" s="443"/>
      <c r="O28" s="443"/>
      <c r="P28" s="443"/>
      <c r="Q28" s="443"/>
      <c r="R28" s="443"/>
      <c r="S28" s="443"/>
      <c r="T28" s="443"/>
      <c r="U28" s="443"/>
      <c r="V28" s="443"/>
      <c r="W28" s="444"/>
    </row>
    <row r="29" spans="1:31" ht="14">
      <c r="A29" s="26" t="s">
        <v>522</v>
      </c>
      <c r="B29" s="280"/>
      <c r="C29" s="56"/>
      <c r="D29" t="s">
        <v>86</v>
      </c>
      <c r="G29" s="445"/>
      <c r="H29" s="446"/>
      <c r="I29" s="26" t="s">
        <v>87</v>
      </c>
      <c r="J29" s="283"/>
      <c r="K29" s="253" t="s">
        <v>88</v>
      </c>
      <c r="M29" s="260"/>
      <c r="W29" s="265"/>
    </row>
    <row r="30" spans="1:31">
      <c r="A30" s="26" t="s">
        <v>523</v>
      </c>
      <c r="B30" s="26"/>
      <c r="C30" s="259"/>
      <c r="G30" s="445"/>
      <c r="H30" s="446"/>
      <c r="I30" s="26"/>
      <c r="J30" s="283"/>
      <c r="K30" s="253" t="s">
        <v>92</v>
      </c>
      <c r="M30" s="260"/>
      <c r="W30" s="265"/>
    </row>
    <row r="31" spans="1:31" ht="10.5" customHeight="1">
      <c r="A31" s="269"/>
      <c r="B31" s="284"/>
      <c r="C31" s="285"/>
      <c r="D31" t="s">
        <v>93</v>
      </c>
      <c r="G31" s="445"/>
      <c r="H31" s="446"/>
      <c r="I31" s="26" t="s">
        <v>94</v>
      </c>
      <c r="J31" s="283"/>
      <c r="K31" s="253"/>
      <c r="M31" s="260"/>
      <c r="W31" s="265"/>
    </row>
    <row r="32" spans="1:31" ht="13">
      <c r="A32" s="10" t="s">
        <v>95</v>
      </c>
      <c r="C32" s="258"/>
      <c r="D32" t="s">
        <v>96</v>
      </c>
      <c r="G32" s="85" t="s">
        <v>97</v>
      </c>
      <c r="H32" s="82"/>
      <c r="I32" s="26" t="s">
        <v>87</v>
      </c>
      <c r="J32" s="283"/>
      <c r="K32" s="253" t="s">
        <v>98</v>
      </c>
      <c r="M32" s="260"/>
      <c r="W32" s="265"/>
    </row>
    <row r="33" spans="1:23" ht="10.5" customHeight="1">
      <c r="A33" s="26" t="s">
        <v>867</v>
      </c>
      <c r="C33" s="259"/>
      <c r="D33" t="s">
        <v>99</v>
      </c>
      <c r="G33" s="286"/>
      <c r="H33" s="287"/>
      <c r="I33" s="26" t="s">
        <v>100</v>
      </c>
      <c r="J33" s="283"/>
      <c r="K33" s="253" t="s">
        <v>524</v>
      </c>
      <c r="M33" s="447" t="s">
        <v>102</v>
      </c>
      <c r="N33" s="448"/>
      <c r="O33" s="448"/>
      <c r="P33" s="448"/>
      <c r="Q33" s="448"/>
      <c r="R33" s="448"/>
      <c r="S33" s="448"/>
      <c r="T33" s="448"/>
      <c r="U33" s="448"/>
      <c r="V33" s="448"/>
      <c r="W33" s="449"/>
    </row>
    <row r="34" spans="1:23">
      <c r="A34" s="269"/>
      <c r="B34" s="270"/>
      <c r="C34" s="271"/>
      <c r="D34" s="124"/>
      <c r="E34" s="124"/>
      <c r="F34" s="270"/>
      <c r="G34" s="437" t="s">
        <v>951</v>
      </c>
      <c r="H34" s="438"/>
      <c r="I34" s="437" t="s">
        <v>952</v>
      </c>
      <c r="J34" s="438"/>
      <c r="K34" s="274" t="s">
        <v>103</v>
      </c>
      <c r="L34" s="274"/>
      <c r="M34" s="439" t="s">
        <v>104</v>
      </c>
      <c r="N34" s="440"/>
      <c r="O34" s="440"/>
      <c r="P34" s="440"/>
      <c r="Q34" s="440"/>
      <c r="R34" s="440"/>
      <c r="S34" s="440"/>
      <c r="T34" s="440"/>
      <c r="U34" s="440"/>
      <c r="V34" s="440"/>
      <c r="W34" s="441"/>
    </row>
    <row r="35" spans="1:23">
      <c r="B35" s="263"/>
      <c r="G35" s="166"/>
      <c r="H35" s="166"/>
      <c r="I35" s="4"/>
      <c r="J35" s="4"/>
    </row>
    <row r="40" spans="1:23" ht="18.75" customHeight="1">
      <c r="A40" s="168" t="s">
        <v>895</v>
      </c>
      <c r="B40" s="166"/>
      <c r="C40" s="168" t="s">
        <v>565</v>
      </c>
      <c r="D40" s="323"/>
      <c r="E40" s="323"/>
      <c r="F40" s="323"/>
      <c r="G40" s="324"/>
      <c r="H40" s="168" t="s">
        <v>889</v>
      </c>
      <c r="I40" s="166"/>
      <c r="J40" s="168" t="s">
        <v>565</v>
      </c>
    </row>
    <row r="41" spans="1:23" ht="20">
      <c r="A41" s="168" t="s">
        <v>896</v>
      </c>
      <c r="B41" s="166"/>
      <c r="C41" s="168" t="s">
        <v>900</v>
      </c>
      <c r="D41" s="323"/>
      <c r="E41" s="323"/>
      <c r="F41" s="323"/>
      <c r="G41" s="324"/>
      <c r="H41" s="250" t="s">
        <v>890</v>
      </c>
      <c r="I41" s="336"/>
      <c r="J41" s="250" t="s">
        <v>900</v>
      </c>
    </row>
    <row r="42" spans="1:23" ht="20">
      <c r="A42" s="168" t="s">
        <v>897</v>
      </c>
      <c r="B42" s="166"/>
      <c r="C42" s="168" t="s">
        <v>900</v>
      </c>
      <c r="D42" s="323"/>
      <c r="E42" s="323"/>
      <c r="F42" s="323"/>
      <c r="G42" s="324"/>
      <c r="H42" s="168" t="s">
        <v>891</v>
      </c>
      <c r="I42" s="166"/>
      <c r="J42" s="168" t="s">
        <v>565</v>
      </c>
    </row>
    <row r="43" spans="1:23" ht="20">
      <c r="A43" s="168" t="s">
        <v>898</v>
      </c>
      <c r="B43" s="166"/>
      <c r="C43" s="168" t="s">
        <v>565</v>
      </c>
      <c r="D43" s="323"/>
      <c r="E43" s="323"/>
      <c r="F43" s="323"/>
      <c r="G43" s="324"/>
      <c r="H43" s="168" t="s">
        <v>892</v>
      </c>
      <c r="I43" s="166"/>
      <c r="J43" s="168" t="s">
        <v>565</v>
      </c>
    </row>
    <row r="44" spans="1:23" ht="20">
      <c r="A44" s="168" t="s">
        <v>899</v>
      </c>
      <c r="B44" s="166"/>
      <c r="C44" s="168" t="s">
        <v>565</v>
      </c>
      <c r="D44" s="323"/>
      <c r="E44" s="323"/>
      <c r="F44" s="323"/>
      <c r="G44" s="324"/>
      <c r="H44" s="168" t="s">
        <v>894</v>
      </c>
      <c r="I44" s="166"/>
      <c r="J44" s="168" t="s">
        <v>565</v>
      </c>
    </row>
    <row r="45" spans="1:23" ht="18.75" customHeight="1">
      <c r="A45" s="337"/>
      <c r="B45" s="337"/>
      <c r="C45" s="337"/>
      <c r="D45" s="337"/>
      <c r="E45" s="337"/>
      <c r="F45" s="337"/>
      <c r="G45" s="322"/>
      <c r="H45" s="168" t="s">
        <v>893</v>
      </c>
      <c r="I45" s="166"/>
      <c r="J45" s="168" t="s">
        <v>565</v>
      </c>
    </row>
  </sheetData>
  <mergeCells count="8">
    <mergeCell ref="G34:H34"/>
    <mergeCell ref="I34:J34"/>
    <mergeCell ref="M34:W34"/>
    <mergeCell ref="M28:W28"/>
    <mergeCell ref="G29:H29"/>
    <mergeCell ref="G30:H30"/>
    <mergeCell ref="G31:H31"/>
    <mergeCell ref="M33:W33"/>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E47"/>
  <sheetViews>
    <sheetView topLeftCell="A10" zoomScale="85" zoomScaleNormal="85" zoomScaleSheetLayoutView="85" workbookViewId="0">
      <selection activeCell="K23" sqref="K23"/>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5.6328125" style="165" bestFit="1"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340" t="s">
        <v>949</v>
      </c>
      <c r="K9" s="259"/>
      <c r="L9" s="260" t="s">
        <v>55</v>
      </c>
      <c r="O9" s="259"/>
      <c r="P9" s="165" t="s">
        <v>56</v>
      </c>
      <c r="W9" s="265"/>
    </row>
    <row r="10" spans="1:31">
      <c r="A10" s="26"/>
      <c r="C10" s="259"/>
      <c r="D10" s="120" t="s">
        <v>57</v>
      </c>
      <c r="E10" s="370"/>
      <c r="G10" s="260"/>
      <c r="H10" s="261"/>
      <c r="I10" s="377"/>
      <c r="J10" s="378"/>
      <c r="K10" s="266"/>
      <c r="L10" s="260"/>
      <c r="O10" s="259"/>
      <c r="W10" s="265"/>
    </row>
    <row r="11" spans="1:31" ht="13">
      <c r="A11" s="26"/>
      <c r="C11" s="56" t="s">
        <v>864</v>
      </c>
      <c r="D11" s="291"/>
      <c r="E11" s="304"/>
      <c r="F11" s="268"/>
      <c r="G11" s="260" t="s">
        <v>58</v>
      </c>
      <c r="H11" s="261"/>
      <c r="I11" s="340" t="s">
        <v>950</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c r="C18" s="195" t="str">
        <f>IF(D18="","",VLOOKUP(B18,Data!$B$5:$L$403,2,FALSE))</f>
        <v/>
      </c>
      <c r="D18" s="220"/>
      <c r="E18" s="220"/>
      <c r="F18" s="321"/>
      <c r="G18" s="187" t="str">
        <f>IF(D18="","",VLOOKUP(B18,Data!$B$5:$L$403,11,FALSE))</f>
        <v/>
      </c>
      <c r="H18" s="335" t="str">
        <f t="shared" ref="H18:H27"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O18" s="330"/>
      <c r="P18" s="331"/>
      <c r="Q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R18" s="331"/>
      <c r="S18" s="331"/>
      <c r="T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U18" s="332"/>
      <c r="V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944</v>
      </c>
      <c r="C19" s="195" t="s">
        <v>943</v>
      </c>
      <c r="D19" s="220">
        <v>1</v>
      </c>
      <c r="E19" s="220"/>
      <c r="F19" s="373"/>
      <c r="G19" s="187">
        <v>50.35</v>
      </c>
      <c r="H19" s="193">
        <f t="shared" si="0"/>
        <v>50.35</v>
      </c>
      <c r="I19" s="188" t="s">
        <v>189</v>
      </c>
      <c r="J19" s="189" t="s">
        <v>945</v>
      </c>
      <c r="K19" s="194" t="s">
        <v>946</v>
      </c>
      <c r="L19" s="190">
        <v>7</v>
      </c>
      <c r="M19" s="195">
        <v>6.4</v>
      </c>
      <c r="N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O19" s="330"/>
      <c r="P19" s="331"/>
      <c r="Q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R19" s="331"/>
      <c r="S19" s="331"/>
      <c r="T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U19" s="332"/>
      <c r="V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W19" s="191">
        <v>3.2000000000000001E-2</v>
      </c>
      <c r="AC19" s="165" t="s">
        <v>877</v>
      </c>
      <c r="AD19" s="165">
        <v>6</v>
      </c>
      <c r="AE19" s="165">
        <v>1</v>
      </c>
    </row>
    <row r="20" spans="1:31" ht="16.25" customHeight="1">
      <c r="A20" s="87"/>
      <c r="B20" s="295"/>
      <c r="C20" s="195" t="str">
        <f>IF(D20="","",VLOOKUP(B20,Data!$B$5:$L$403,2,FALSE))</f>
        <v/>
      </c>
      <c r="D20" s="220"/>
      <c r="E20" s="220"/>
      <c r="F20" s="321"/>
      <c r="G20" s="187" t="str">
        <f>IF(D20="","",VLOOKUP(B20,Data!$B$5:$L$403,11,FALSE))</f>
        <v/>
      </c>
      <c r="H20" s="335" t="str">
        <f t="shared" si="0"/>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c r="B21" s="297"/>
      <c r="C21" s="195" t="str">
        <f>IF(D21="","",VLOOKUP(B21,Data!$B$5:$L$403,2,FALSE))</f>
        <v/>
      </c>
      <c r="D21" s="220"/>
      <c r="E21" s="220"/>
      <c r="F21" s="373"/>
      <c r="G21" s="187" t="str">
        <f>IF(D21="","",VLOOKUP(B21,Data!$B$5:$L$403,11,FALSE))</f>
        <v/>
      </c>
      <c r="H21" s="193" t="str">
        <f t="shared" si="0"/>
        <v>-</v>
      </c>
      <c r="I21" s="188" t="str">
        <f>IF(D21="","",VLOOKUP(B21,Data!$B$5:$D$403,3,FALSE))</f>
        <v/>
      </c>
      <c r="J21" s="189" t="str">
        <f>IF(D21="","",VLOOKUP(B21,Data!$B$5:$M$403,12,FALSE))</f>
        <v/>
      </c>
      <c r="K21" s="194"/>
      <c r="L21" s="190" t="str">
        <f>IF(D21="","",VLOOKUP(B21,Data!$B$5:$E$403,4,FALSE)*D21)</f>
        <v/>
      </c>
      <c r="M21" s="195" t="str">
        <f>IF(D21="","",VLOOKUP(B21,Data!$B$5:$F$403,5,FALSE)*D21)</f>
        <v/>
      </c>
      <c r="N21" s="193" t="e">
        <f>IF(B21=Data!#REF!,Data!#REF!,(IF(B21=Data!B93,Data!G93,(IF(B21=Data!#REF!,Data!#REF!,(IF(B21=Data!#REF!,Data!#REF!,(IF(B21=Data!#REF!,Data!#REF!,(IF(B21=Data!#REF!,Data!#REF!,(IF(B21=Data!#REF!,Data!#REF!,(IF(B21=Data!#REF!,Data!#REF!,Data!#REF!)))))))))))))))&amp;IF(B21=Data!#REF!,Data!#REF!,(IF(B21=Data!#REF!,Data!#REF!,(IF(B21=Data!#REF!,Data!#REF!,(IF(B21=Data!#REF!,Data!#REF!,(IF(B21=Data!B72,Data!G72,(IF(B21=Data!B75,Data!G891,(IF(B21=Data!#REF!,Data!#REF!,(IF(B21=Data!#REF!,Data!#REF!,Data!#REF!)))))))))))))))&amp;IF(B21=Data!#REF!,Data!#REF!,(IF(B21=Data!#REF!,Data!#REF!,(IF(B21=Data!#REF!,Data!#REF!,(IF(B21=Data!#REF!,Data!#REF!,(IF(B21=Data!#REF!,Data!#REF!,Data!#REF!)))))))))</f>
        <v>#REF!</v>
      </c>
      <c r="O21" s="330"/>
      <c r="P21" s="331"/>
      <c r="Q21" s="196" t="e">
        <f>IF(B21=Data!#REF!,Data!#REF!,(IF(B21=Data!B93,Data!H93,(IF(B21=Data!#REF!,Data!#REF!,(IF(B21=Data!#REF!,Data!#REF!,(IF(B21=Data!#REF!,Data!#REF!,(IF(B21=Data!#REF!,Data!#REF!,(IF(B21=Data!#REF!,Data!#REF!,(IF(B21=Data!#REF!,Data!#REF!,Data!#REF!)))))))))))))))&amp;IF(B21=Data!#REF!,Data!#REF!,(IF(B21=Data!#REF!,Data!#REF!,(IF(B21=Data!#REF!,Data!#REF!,(IF(B21=Data!#REF!,Data!#REF!,(IF(B21=Data!B72,Data!H72,(IF(B21=Data!B75,Data!H891,(IF(B21=Data!#REF!,Data!#REF!,(IF(B21=Data!#REF!,Data!#REF!,Data!#REF!)))))))))))))))&amp;IF(B21=Data!#REF!,Data!#REF!,(IF(B21=Data!#REF!,Data!#REF!,(IF(B21=Data!#REF!,Data!#REF!,(IF(B21=Data!#REF!,Data!#REF!,(IF(B21=Data!#REF!,Data!#REF!,Data!#REF!)))))))))</f>
        <v>#REF!</v>
      </c>
      <c r="R21" s="331"/>
      <c r="S21" s="331"/>
      <c r="T21" s="196" t="e">
        <f>IF(B21=Data!#REF!,Data!#REF!,(IF(B21=Data!B93,Data!I93,(IF(B21=Data!#REF!,Data!#REF!,(IF(B21=Data!#REF!,Data!#REF!,(IF(B21=Data!#REF!,Data!#REF!,(IF(B21=Data!#REF!,Data!#REF!,(IF(B21=Data!#REF!,Data!#REF!,(IF(B21=Data!#REF!,Data!#REF!,Data!#REF!)))))))))))))))&amp;IF(B21=Data!#REF!,Data!#REF!,(IF(B21=Data!#REF!,Data!#REF!,(IF(B21=Data!#REF!,Data!#REF!,(IF(B21=Data!#REF!,Data!#REF!,(IF(B21=Data!B72,Data!I72,(IF(B21=Data!B75,Data!I891,(IF(B21=Data!#REF!,Data!#REF!,(IF(B21=Data!#REF!,Data!#REF!,Data!#REF!)))))))))))))))&amp;IF(B21=Data!#REF!,Data!#REF!,(IF(B21=Data!#REF!,Data!#REF!,(IF(B21=Data!#REF!,Data!#REF!,(IF(B21=Data!#REF!,Data!#REF!,(IF(B21=Data!#REF!,Data!#REF!,Data!#REF!)))))))))</f>
        <v>#REF!</v>
      </c>
      <c r="U21" s="332"/>
      <c r="V21" s="196" t="e">
        <f>IF(B21=Data!#REF!,Data!#REF!,(IF(B21=Data!B93,Data!J93,(IF(B21=Data!#REF!,Data!#REF!,(IF(B21=Data!#REF!,Data!#REF!,(IF(B21=Data!#REF!,Data!#REF!,(IF(B21=Data!#REF!,Data!#REF!,(IF(B21=Data!#REF!,Data!#REF!,(IF(B21=Data!#REF!,Data!#REF!,Data!#REF!)))))))))))))))&amp;IF(B21=Data!#REF!,Data!#REF!,(IF(B21=Data!#REF!,Data!#REF!,(IF(B21=Data!#REF!,Data!#REF!,(IF(B21=Data!#REF!,Data!#REF!,(IF(B21=Data!B72,Data!J72,(IF(B21=Data!B75,Data!J891,(IF(B21=Data!#REF!,Data!#REF!,(IF(B21=Data!#REF!,Data!#REF!,Data!#REF!)))))))))))))))&amp;IF(B21=Data!#REF!,Data!#REF!,(IF(B21=Data!#REF!,Data!#REF!,(IF(B21=Data!#REF!,Data!#REF!,(IF(B21=Data!#REF!,Data!#REF!,(IF(B21=Data!#REF!,Data!#REF!,Data!#REF!)))))))))</f>
        <v>#REF!</v>
      </c>
      <c r="W21" s="191" t="str">
        <f>IF(D21="","",VLOOKUP(B21,Data!$B$5:$J$403,9,FALSE)*D21)</f>
        <v/>
      </c>
      <c r="AC21" s="165" t="s">
        <v>877</v>
      </c>
      <c r="AD21" s="165">
        <v>6</v>
      </c>
      <c r="AE21" s="165">
        <v>1</v>
      </c>
    </row>
    <row r="22" spans="1:31" ht="16.25" customHeight="1">
      <c r="A22" s="346"/>
      <c r="B22" s="297"/>
      <c r="C22" s="195" t="str">
        <f>IF(D22="","",VLOOKUP(B22,Data!$B$5:$L$403,2,FALSE))</f>
        <v/>
      </c>
      <c r="D22" s="220"/>
      <c r="E22" s="220"/>
      <c r="F22" s="321"/>
      <c r="G22" s="187" t="str">
        <f>IF(D22="","",VLOOKUP(B22,Data!$B$5:$L$403,11,FALSE))</f>
        <v/>
      </c>
      <c r="H22" s="367" t="str">
        <f t="shared" si="0"/>
        <v>-</v>
      </c>
      <c r="I22" s="188" t="str">
        <f>IF(D22="","",VLOOKUP(B22,Data!$B$5:$D$403,3,FALSE))</f>
        <v/>
      </c>
      <c r="J22" s="189" t="str">
        <f>IF(D22="","",VLOOKUP(B22,Data!$B$5:$M$403,12,FALSE))</f>
        <v/>
      </c>
      <c r="K22" s="194"/>
      <c r="L22" s="190" t="str">
        <f>IF(D22="","",VLOOKUP(B22,Data!$B$5:$E$403,4,FALSE)*D22)</f>
        <v/>
      </c>
      <c r="M22" s="195" t="str">
        <f>IF(D22="","",VLOOKUP(B22,Data!$B$5:$F$403,5,FALSE)*D22)</f>
        <v/>
      </c>
      <c r="N22" s="193" t="e">
        <f>IF(B22=Data!#REF!,Data!#REF!,(IF(B22=Data!B84,Data!G84,(IF(B22=Data!#REF!,Data!#REF!,(IF(B22=Data!#REF!,Data!#REF!,(IF(B22=Data!#REF!,Data!#REF!,(IF(B22=Data!#REF!,Data!#REF!,(IF(B22=Data!#REF!,Data!#REF!,(IF(B22=Data!#REF!,Data!#REF!,Data!#REF!)))))))))))))))&amp;IF(B22=Data!#REF!,Data!#REF!,(IF(B22=Data!#REF!,Data!#REF!,(IF(B22=Data!#REF!,Data!#REF!,(IF(B22=Data!#REF!,Data!#REF!,(IF(B22=Data!B63,Data!G63,(IF(B22=Data!B66,Data!G882,(IF(B22=Data!#REF!,Data!#REF!,(IF(B22=Data!#REF!,Data!#REF!,Data!#REF!)))))))))))))))&amp;IF(B22=Data!#REF!,Data!#REF!,(IF(B22=Data!#REF!,Data!#REF!,(IF(B22=Data!#REF!,Data!#REF!,(IF(B22=Data!#REF!,Data!#REF!,(IF(B22=Data!#REF!,Data!#REF!,Data!#REF!)))))))))</f>
        <v>#REF!</v>
      </c>
      <c r="O22" s="330"/>
      <c r="P22" s="331"/>
      <c r="Q22" s="196" t="e">
        <f>IF(B22=Data!#REF!,Data!#REF!,(IF(B22=Data!B84,Data!H84,(IF(B22=Data!#REF!,Data!#REF!,(IF(B22=Data!#REF!,Data!#REF!,(IF(B22=Data!#REF!,Data!#REF!,(IF(B22=Data!#REF!,Data!#REF!,(IF(B22=Data!#REF!,Data!#REF!,(IF(B22=Data!#REF!,Data!#REF!,Data!#REF!)))))))))))))))&amp;IF(B22=Data!#REF!,Data!#REF!,(IF(B22=Data!#REF!,Data!#REF!,(IF(B22=Data!#REF!,Data!#REF!,(IF(B22=Data!#REF!,Data!#REF!,(IF(B22=Data!B63,Data!H63,(IF(B22=Data!B66,Data!H882,(IF(B22=Data!#REF!,Data!#REF!,(IF(B22=Data!#REF!,Data!#REF!,Data!#REF!)))))))))))))))&amp;IF(B22=Data!#REF!,Data!#REF!,(IF(B22=Data!#REF!,Data!#REF!,(IF(B22=Data!#REF!,Data!#REF!,(IF(B22=Data!#REF!,Data!#REF!,(IF(B22=Data!#REF!,Data!#REF!,Data!#REF!)))))))))</f>
        <v>#REF!</v>
      </c>
      <c r="R22" s="331"/>
      <c r="S22" s="331"/>
      <c r="T22" s="196" t="e">
        <f>IF(B22=Data!#REF!,Data!#REF!,(IF(B22=Data!B84,Data!I84,(IF(B22=Data!#REF!,Data!#REF!,(IF(B22=Data!#REF!,Data!#REF!,(IF(B22=Data!#REF!,Data!#REF!,(IF(B22=Data!#REF!,Data!#REF!,(IF(B22=Data!#REF!,Data!#REF!,(IF(B22=Data!#REF!,Data!#REF!,Data!#REF!)))))))))))))))&amp;IF(B22=Data!#REF!,Data!#REF!,(IF(B22=Data!#REF!,Data!#REF!,(IF(B22=Data!#REF!,Data!#REF!,(IF(B22=Data!#REF!,Data!#REF!,(IF(B22=Data!B63,Data!I63,(IF(B22=Data!B66,Data!I882,(IF(B22=Data!#REF!,Data!#REF!,(IF(B22=Data!#REF!,Data!#REF!,Data!#REF!)))))))))))))))&amp;IF(B22=Data!#REF!,Data!#REF!,(IF(B22=Data!#REF!,Data!#REF!,(IF(B22=Data!#REF!,Data!#REF!,(IF(B22=Data!#REF!,Data!#REF!,(IF(B22=Data!#REF!,Data!#REF!,Data!#REF!)))))))))</f>
        <v>#REF!</v>
      </c>
      <c r="U22" s="332"/>
      <c r="V22" s="196" t="e">
        <f>IF(B22=Data!#REF!,Data!#REF!,(IF(B22=Data!B84,Data!J84,(IF(B22=Data!#REF!,Data!#REF!,(IF(B22=Data!#REF!,Data!#REF!,(IF(B22=Data!#REF!,Data!#REF!,(IF(B22=Data!#REF!,Data!#REF!,(IF(B22=Data!#REF!,Data!#REF!,(IF(B22=Data!#REF!,Data!#REF!,Data!#REF!)))))))))))))))&amp;IF(B22=Data!#REF!,Data!#REF!,(IF(B22=Data!#REF!,Data!#REF!,(IF(B22=Data!#REF!,Data!#REF!,(IF(B22=Data!#REF!,Data!#REF!,(IF(B22=Data!B63,Data!J63,(IF(B22=Data!B66,Data!J882,(IF(B22=Data!#REF!,Data!#REF!,(IF(B22=Data!#REF!,Data!#REF!,Data!#REF!)))))))))))))))&amp;IF(B22=Data!#REF!,Data!#REF!,(IF(B22=Data!#REF!,Data!#REF!,(IF(B22=Data!#REF!,Data!#REF!,(IF(B22=Data!#REF!,Data!#REF!,(IF(B22=Data!#REF!,Data!#REF!,Data!#REF!)))))))))</f>
        <v>#REF!</v>
      </c>
      <c r="W22" s="191" t="str">
        <f>IF(D22="","",VLOOKUP(B22,Data!$B$5:$J$403,9,FALSE)*D22)</f>
        <v/>
      </c>
      <c r="AC22" s="165" t="s">
        <v>930</v>
      </c>
      <c r="AD22" s="165">
        <v>1</v>
      </c>
      <c r="AE22" s="165">
        <v>1</v>
      </c>
    </row>
    <row r="23" spans="1:31" ht="16.25" customHeight="1">
      <c r="A23" s="346"/>
      <c r="B23" s="297"/>
      <c r="C23" s="195" t="str">
        <f>IF(D23="","",VLOOKUP(B23,Data!$B$5:$L$403,2,FALSE))</f>
        <v/>
      </c>
      <c r="D23" s="220"/>
      <c r="E23" s="220"/>
      <c r="F23" s="374"/>
      <c r="G23" s="187" t="str">
        <f>IF(D23="","",VLOOKUP(B23,Data!$B$5:$L$403,11,FALSE))</f>
        <v/>
      </c>
      <c r="H23" s="367" t="str">
        <f t="shared" si="0"/>
        <v>-</v>
      </c>
      <c r="I23" s="188" t="str">
        <f>IF(D23="","",VLOOKUP(B23,Data!$B$5:$D$403,3,FALSE))</f>
        <v/>
      </c>
      <c r="J23" s="189" t="str">
        <f>IF(D23="","",VLOOKUP(B23,Data!$B$5:$M$403,12,FALSE))</f>
        <v/>
      </c>
      <c r="K23" s="194"/>
      <c r="L23" s="190" t="str">
        <f>IF(D23="","",VLOOKUP(B23,Data!$B$5:$E$403,4,FALSE)*D23)</f>
        <v/>
      </c>
      <c r="M23" s="195" t="str">
        <f>IF(D23="","",VLOOKUP(B23,Data!$B$5:$F$403,5,FALSE)*D23)</f>
        <v/>
      </c>
      <c r="N23" s="193" t="e">
        <f>IF(B23=Data!#REF!,Data!#REF!,(IF(B23=Data!B85,Data!G85,(IF(B23=Data!#REF!,Data!#REF!,(IF(B23=Data!#REF!,Data!#REF!,(IF(B23=Data!#REF!,Data!#REF!,(IF(B23=Data!#REF!,Data!#REF!,(IF(B23=Data!#REF!,Data!#REF!,(IF(B23=Data!#REF!,Data!#REF!,Data!#REF!)))))))))))))))&amp;IF(B23=Data!#REF!,Data!#REF!,(IF(B23=Data!#REF!,Data!#REF!,(IF(B23=Data!#REF!,Data!#REF!,(IF(B23=Data!#REF!,Data!#REF!,(IF(B23=Data!B64,Data!G64,(IF(B23=Data!B67,Data!G883,(IF(B23=Data!#REF!,Data!#REF!,(IF(B23=Data!#REF!,Data!#REF!,Data!#REF!)))))))))))))))&amp;IF(B23=Data!#REF!,Data!#REF!,(IF(B23=Data!#REF!,Data!#REF!,(IF(B23=Data!#REF!,Data!#REF!,(IF(B23=Data!#REF!,Data!#REF!,(IF(B23=Data!#REF!,Data!#REF!,Data!#REF!)))))))))</f>
        <v>#REF!</v>
      </c>
      <c r="O23" s="330"/>
      <c r="P23" s="331"/>
      <c r="Q23" s="196" t="e">
        <f>IF(B23=Data!#REF!,Data!#REF!,(IF(B23=Data!B85,Data!H85,(IF(B23=Data!#REF!,Data!#REF!,(IF(B23=Data!#REF!,Data!#REF!,(IF(B23=Data!#REF!,Data!#REF!,(IF(B23=Data!#REF!,Data!#REF!,(IF(B23=Data!#REF!,Data!#REF!,(IF(B23=Data!#REF!,Data!#REF!,Data!#REF!)))))))))))))))&amp;IF(B23=Data!#REF!,Data!#REF!,(IF(B23=Data!#REF!,Data!#REF!,(IF(B23=Data!#REF!,Data!#REF!,(IF(B23=Data!#REF!,Data!#REF!,(IF(B23=Data!B64,Data!H64,(IF(B23=Data!B67,Data!H883,(IF(B23=Data!#REF!,Data!#REF!,(IF(B23=Data!#REF!,Data!#REF!,Data!#REF!)))))))))))))))&amp;IF(B23=Data!#REF!,Data!#REF!,(IF(B23=Data!#REF!,Data!#REF!,(IF(B23=Data!#REF!,Data!#REF!,(IF(B23=Data!#REF!,Data!#REF!,(IF(B23=Data!#REF!,Data!#REF!,Data!#REF!)))))))))</f>
        <v>#REF!</v>
      </c>
      <c r="R23" s="331"/>
      <c r="S23" s="331"/>
      <c r="T23" s="196" t="e">
        <f>IF(B23=Data!#REF!,Data!#REF!,(IF(B23=Data!B85,Data!I85,(IF(B23=Data!#REF!,Data!#REF!,(IF(B23=Data!#REF!,Data!#REF!,(IF(B23=Data!#REF!,Data!#REF!,(IF(B23=Data!#REF!,Data!#REF!,(IF(B23=Data!#REF!,Data!#REF!,(IF(B23=Data!#REF!,Data!#REF!,Data!#REF!)))))))))))))))&amp;IF(B23=Data!#REF!,Data!#REF!,(IF(B23=Data!#REF!,Data!#REF!,(IF(B23=Data!#REF!,Data!#REF!,(IF(B23=Data!#REF!,Data!#REF!,(IF(B23=Data!B64,Data!I64,(IF(B23=Data!B67,Data!I883,(IF(B23=Data!#REF!,Data!#REF!,(IF(B23=Data!#REF!,Data!#REF!,Data!#REF!)))))))))))))))&amp;IF(B23=Data!#REF!,Data!#REF!,(IF(B23=Data!#REF!,Data!#REF!,(IF(B23=Data!#REF!,Data!#REF!,(IF(B23=Data!#REF!,Data!#REF!,(IF(B23=Data!#REF!,Data!#REF!,Data!#REF!)))))))))</f>
        <v>#REF!</v>
      </c>
      <c r="U23" s="332"/>
      <c r="V23" s="196" t="e">
        <f>IF(B23=Data!#REF!,Data!#REF!,(IF(B23=Data!B85,Data!J85,(IF(B23=Data!#REF!,Data!#REF!,(IF(B23=Data!#REF!,Data!#REF!,(IF(B23=Data!#REF!,Data!#REF!,(IF(B23=Data!#REF!,Data!#REF!,(IF(B23=Data!#REF!,Data!#REF!,(IF(B23=Data!#REF!,Data!#REF!,Data!#REF!)))))))))))))))&amp;IF(B23=Data!#REF!,Data!#REF!,(IF(B23=Data!#REF!,Data!#REF!,(IF(B23=Data!#REF!,Data!#REF!,(IF(B23=Data!#REF!,Data!#REF!,(IF(B23=Data!B64,Data!J64,(IF(B23=Data!B67,Data!J883,(IF(B23=Data!#REF!,Data!#REF!,(IF(B23=Data!#REF!,Data!#REF!,Data!#REF!)))))))))))))))&amp;IF(B23=Data!#REF!,Data!#REF!,(IF(B23=Data!#REF!,Data!#REF!,(IF(B23=Data!#REF!,Data!#REF!,(IF(B23=Data!#REF!,Data!#REF!,(IF(B23=Data!#REF!,Data!#REF!,Data!#REF!)))))))))</f>
        <v>#REF!</v>
      </c>
      <c r="W23" s="191" t="str">
        <f>IF(D23="","",VLOOKUP(B23,Data!$B$5:$J$403,9,FALSE)*D23)</f>
        <v/>
      </c>
      <c r="AC23" s="165" t="s">
        <v>930</v>
      </c>
      <c r="AD23" s="165">
        <v>1</v>
      </c>
      <c r="AE23" s="165">
        <v>1</v>
      </c>
    </row>
    <row r="24" spans="1:31" ht="16.25" customHeight="1">
      <c r="A24" s="346"/>
      <c r="B24" s="297"/>
      <c r="C24" s="195" t="str">
        <f>IF(D24="","",VLOOKUP(B24,Data!$B$5:$L$403,2,FALSE))</f>
        <v/>
      </c>
      <c r="D24" s="220"/>
      <c r="E24" s="220"/>
      <c r="F24" s="321"/>
      <c r="G24" s="187" t="str">
        <f>IF(D24="","",VLOOKUP(B24,Data!$B$5:$L$403,11,FALSE))</f>
        <v/>
      </c>
      <c r="H24" s="367"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86,Data!G86,(IF(B24=Data!#REF!,Data!#REF!,(IF(B24=Data!#REF!,Data!#REF!,(IF(B24=Data!#REF!,Data!#REF!,(IF(B24=Data!#REF!,Data!#REF!,(IF(B24=Data!#REF!,Data!#REF!,(IF(B24=Data!#REF!,Data!#REF!,Data!#REF!)))))))))))))))&amp;IF(B24=Data!#REF!,Data!#REF!,(IF(B24=Data!#REF!,Data!#REF!,(IF(B24=Data!#REF!,Data!#REF!,(IF(B24=Data!#REF!,Data!#REF!,(IF(B24=Data!B65,Data!G65,(IF(B24=Data!B68,Data!G884,(IF(B24=Data!#REF!,Data!#REF!,(IF(B24=Data!#REF!,Data!#REF!,Data!#REF!)))))))))))))))&amp;IF(B24=Data!#REF!,Data!#REF!,(IF(B24=Data!#REF!,Data!#REF!,(IF(B24=Data!#REF!,Data!#REF!,(IF(B24=Data!#REF!,Data!#REF!,(IF(B24=Data!#REF!,Data!#REF!,Data!#REF!)))))))))</f>
        <v>#REF!</v>
      </c>
      <c r="O24" s="330"/>
      <c r="P24" s="331"/>
      <c r="Q24" s="196" t="e">
        <f>IF(B24=Data!#REF!,Data!#REF!,(IF(B24=Data!B86,Data!H86,(IF(B24=Data!#REF!,Data!#REF!,(IF(B24=Data!#REF!,Data!#REF!,(IF(B24=Data!#REF!,Data!#REF!,(IF(B24=Data!#REF!,Data!#REF!,(IF(B24=Data!#REF!,Data!#REF!,(IF(B24=Data!#REF!,Data!#REF!,Data!#REF!)))))))))))))))&amp;IF(B24=Data!#REF!,Data!#REF!,(IF(B24=Data!#REF!,Data!#REF!,(IF(B24=Data!#REF!,Data!#REF!,(IF(B24=Data!#REF!,Data!#REF!,(IF(B24=Data!B65,Data!H65,(IF(B24=Data!B68,Data!H884,(IF(B24=Data!#REF!,Data!#REF!,(IF(B24=Data!#REF!,Data!#REF!,Data!#REF!)))))))))))))))&amp;IF(B24=Data!#REF!,Data!#REF!,(IF(B24=Data!#REF!,Data!#REF!,(IF(B24=Data!#REF!,Data!#REF!,(IF(B24=Data!#REF!,Data!#REF!,(IF(B24=Data!#REF!,Data!#REF!,Data!#REF!)))))))))</f>
        <v>#REF!</v>
      </c>
      <c r="R24" s="331"/>
      <c r="S24" s="331"/>
      <c r="T24" s="196" t="e">
        <f>IF(B24=Data!#REF!,Data!#REF!,(IF(B24=Data!B86,Data!I86,(IF(B24=Data!#REF!,Data!#REF!,(IF(B24=Data!#REF!,Data!#REF!,(IF(B24=Data!#REF!,Data!#REF!,(IF(B24=Data!#REF!,Data!#REF!,(IF(B24=Data!#REF!,Data!#REF!,(IF(B24=Data!#REF!,Data!#REF!,Data!#REF!)))))))))))))))&amp;IF(B24=Data!#REF!,Data!#REF!,(IF(B24=Data!#REF!,Data!#REF!,(IF(B24=Data!#REF!,Data!#REF!,(IF(B24=Data!#REF!,Data!#REF!,(IF(B24=Data!B65,Data!I65,(IF(B24=Data!B68,Data!I884,(IF(B24=Data!#REF!,Data!#REF!,(IF(B24=Data!#REF!,Data!#REF!,Data!#REF!)))))))))))))))&amp;IF(B24=Data!#REF!,Data!#REF!,(IF(B24=Data!#REF!,Data!#REF!,(IF(B24=Data!#REF!,Data!#REF!,(IF(B24=Data!#REF!,Data!#REF!,(IF(B24=Data!#REF!,Data!#REF!,Data!#REF!)))))))))</f>
        <v>#REF!</v>
      </c>
      <c r="U24" s="332"/>
      <c r="V24" s="196" t="e">
        <f>IF(B24=Data!#REF!,Data!#REF!,(IF(B24=Data!B86,Data!J86,(IF(B24=Data!#REF!,Data!#REF!,(IF(B24=Data!#REF!,Data!#REF!,(IF(B24=Data!#REF!,Data!#REF!,(IF(B24=Data!#REF!,Data!#REF!,(IF(B24=Data!#REF!,Data!#REF!,(IF(B24=Data!#REF!,Data!#REF!,Data!#REF!)))))))))))))))&amp;IF(B24=Data!#REF!,Data!#REF!,(IF(B24=Data!#REF!,Data!#REF!,(IF(B24=Data!#REF!,Data!#REF!,(IF(B24=Data!#REF!,Data!#REF!,(IF(B24=Data!B65,Data!J65,(IF(B24=Data!B68,Data!J884,(IF(B24=Data!#REF!,Data!#REF!,(IF(B24=Data!#REF!,Data!#REF!,Data!#REF!)))))))))))))))&amp;IF(B24=Data!#REF!,Data!#REF!,(IF(B24=Data!#REF!,Data!#REF!,(IF(B24=Data!#REF!,Data!#REF!,(IF(B24=Data!#REF!,Data!#REF!,(IF(B24=Data!#REF!,Data!#REF!,Data!#REF!)))))))))</f>
        <v>#REF!</v>
      </c>
      <c r="W24" s="191" t="str">
        <f>IF(D24="","",VLOOKUP(B24,Data!$B$5:$J$403,9,FALSE)*D24)</f>
        <v/>
      </c>
      <c r="AC24" s="165" t="s">
        <v>930</v>
      </c>
      <c r="AD24" s="165">
        <v>1</v>
      </c>
      <c r="AE24" s="165">
        <v>1</v>
      </c>
    </row>
    <row r="25" spans="1:31" ht="16.25" customHeight="1">
      <c r="A25" s="346"/>
      <c r="B25" s="297"/>
      <c r="C25" s="195" t="str">
        <f>IF(D25="","",VLOOKUP(B25,Data!$B$5:$L$403,2,FALSE))</f>
        <v/>
      </c>
      <c r="D25" s="220"/>
      <c r="E25" s="220"/>
      <c r="F25" s="374"/>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87,Data!G87,(IF(B25=Data!#REF!,Data!#REF!,(IF(B25=Data!#REF!,Data!#REF!,(IF(B25=Data!#REF!,Data!#REF!,(IF(B25=Data!#REF!,Data!#REF!,(IF(B25=Data!#REF!,Data!#REF!,(IF(B25=Data!#REF!,Data!#REF!,Data!#REF!)))))))))))))))&amp;IF(B25=Data!#REF!,Data!#REF!,(IF(B25=Data!#REF!,Data!#REF!,(IF(B25=Data!#REF!,Data!#REF!,(IF(B25=Data!#REF!,Data!#REF!,(IF(B25=Data!B66,Data!G66,(IF(B25=Data!B69,Data!G885,(IF(B25=Data!#REF!,Data!#REF!,(IF(B25=Data!#REF!,Data!#REF!,Data!#REF!)))))))))))))))&amp;IF(B25=Data!#REF!,Data!#REF!,(IF(B25=Data!#REF!,Data!#REF!,(IF(B25=Data!#REF!,Data!#REF!,(IF(B25=Data!#REF!,Data!#REF!,(IF(B25=Data!#REF!,Data!#REF!,Data!#REF!)))))))))</f>
        <v>#REF!</v>
      </c>
      <c r="O25" s="330"/>
      <c r="P25" s="331"/>
      <c r="Q25" s="196" t="e">
        <f>IF(B25=Data!#REF!,Data!#REF!,(IF(B25=Data!B87,Data!H87,(IF(B25=Data!#REF!,Data!#REF!,(IF(B25=Data!#REF!,Data!#REF!,(IF(B25=Data!#REF!,Data!#REF!,(IF(B25=Data!#REF!,Data!#REF!,(IF(B25=Data!#REF!,Data!#REF!,(IF(B25=Data!#REF!,Data!#REF!,Data!#REF!)))))))))))))))&amp;IF(B25=Data!#REF!,Data!#REF!,(IF(B25=Data!#REF!,Data!#REF!,(IF(B25=Data!#REF!,Data!#REF!,(IF(B25=Data!#REF!,Data!#REF!,(IF(B25=Data!B66,Data!H66,(IF(B25=Data!B69,Data!H885,(IF(B25=Data!#REF!,Data!#REF!,(IF(B25=Data!#REF!,Data!#REF!,Data!#REF!)))))))))))))))&amp;IF(B25=Data!#REF!,Data!#REF!,(IF(B25=Data!#REF!,Data!#REF!,(IF(B25=Data!#REF!,Data!#REF!,(IF(B25=Data!#REF!,Data!#REF!,(IF(B25=Data!#REF!,Data!#REF!,Data!#REF!)))))))))</f>
        <v>#REF!</v>
      </c>
      <c r="R25" s="331"/>
      <c r="S25" s="331"/>
      <c r="T25" s="196" t="e">
        <f>IF(B25=Data!#REF!,Data!#REF!,(IF(B25=Data!B87,Data!I87,(IF(B25=Data!#REF!,Data!#REF!,(IF(B25=Data!#REF!,Data!#REF!,(IF(B25=Data!#REF!,Data!#REF!,(IF(B25=Data!#REF!,Data!#REF!,(IF(B25=Data!#REF!,Data!#REF!,(IF(B25=Data!#REF!,Data!#REF!,Data!#REF!)))))))))))))))&amp;IF(B25=Data!#REF!,Data!#REF!,(IF(B25=Data!#REF!,Data!#REF!,(IF(B25=Data!#REF!,Data!#REF!,(IF(B25=Data!#REF!,Data!#REF!,(IF(B25=Data!B66,Data!I66,(IF(B25=Data!B69,Data!I885,(IF(B25=Data!#REF!,Data!#REF!,(IF(B25=Data!#REF!,Data!#REF!,Data!#REF!)))))))))))))))&amp;IF(B25=Data!#REF!,Data!#REF!,(IF(B25=Data!#REF!,Data!#REF!,(IF(B25=Data!#REF!,Data!#REF!,(IF(B25=Data!#REF!,Data!#REF!,(IF(B25=Data!#REF!,Data!#REF!,Data!#REF!)))))))))</f>
        <v>#REF!</v>
      </c>
      <c r="U25" s="332"/>
      <c r="V25" s="196" t="e">
        <f>IF(B25=Data!#REF!,Data!#REF!,(IF(B25=Data!B87,Data!J87,(IF(B25=Data!#REF!,Data!#REF!,(IF(B25=Data!#REF!,Data!#REF!,(IF(B25=Data!#REF!,Data!#REF!,(IF(B25=Data!#REF!,Data!#REF!,(IF(B25=Data!#REF!,Data!#REF!,(IF(B25=Data!#REF!,Data!#REF!,Data!#REF!)))))))))))))))&amp;IF(B25=Data!#REF!,Data!#REF!,(IF(B25=Data!#REF!,Data!#REF!,(IF(B25=Data!#REF!,Data!#REF!,(IF(B25=Data!#REF!,Data!#REF!,(IF(B25=Data!B66,Data!J66,(IF(B25=Data!B69,Data!J885,(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87"/>
      <c r="B26" s="298"/>
      <c r="C26" s="195" t="str">
        <f>IF(D26="","",VLOOKUP(B26,Data!$B$5:$L$403,2,FALSE))</f>
        <v/>
      </c>
      <c r="D26" s="220"/>
      <c r="E26" s="220"/>
      <c r="F26" s="91"/>
      <c r="G26" s="187" t="str">
        <f>IF(D26="","",VLOOKUP(B26,Data!$B$5:$L$403,11,FALSE))</f>
        <v/>
      </c>
      <c r="H26" s="335"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O26" s="330"/>
      <c r="P26" s="331"/>
      <c r="Q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R26" s="331"/>
      <c r="S26" s="331"/>
      <c r="T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U26" s="332"/>
      <c r="V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W26" s="191" t="str">
        <f>IF(D26="","",VLOOKUP(B26,Data!$B$5:$J$403,9,FALSE)*D26)</f>
        <v/>
      </c>
    </row>
    <row r="27" spans="1:31" ht="16.25" customHeight="1">
      <c r="A27" s="87"/>
      <c r="B27" s="298"/>
      <c r="C27" s="195" t="str">
        <f>IF(D27="","",VLOOKUP(B27,Data!$B$5:$L$403,2,FALSE))</f>
        <v/>
      </c>
      <c r="D27" s="296"/>
      <c r="E27" s="296"/>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t="str">
        <f>IF(D27="","",VLOOKUP(B27,Data!$B$5:$J$403,9,FALSE)*D27)</f>
        <v/>
      </c>
    </row>
    <row r="28" spans="1:31" ht="17.5">
      <c r="A28" s="102"/>
      <c r="B28" s="100"/>
      <c r="C28" s="101"/>
      <c r="D28" s="305">
        <f>SUM(D18:D27)</f>
        <v>1</v>
      </c>
      <c r="E28" s="305"/>
      <c r="F28" s="109"/>
      <c r="G28" s="159"/>
      <c r="H28" s="361">
        <f>SUM(H18:H27)</f>
        <v>50.35</v>
      </c>
      <c r="I28" s="362"/>
      <c r="J28" s="362"/>
      <c r="K28" s="362"/>
      <c r="L28" s="363">
        <f>SUM(L18:L27)</f>
        <v>7</v>
      </c>
      <c r="M28" s="363">
        <f>SUM(M18:M27)</f>
        <v>6.4</v>
      </c>
      <c r="N28" s="361" t="e">
        <f>SUM(N16:N27)</f>
        <v>#REF!</v>
      </c>
      <c r="O28" s="361">
        <f>SUM(O18:O27)</f>
        <v>0</v>
      </c>
      <c r="P28" s="361">
        <f>SUM(P16:P27)</f>
        <v>0</v>
      </c>
      <c r="Q28" s="361" t="e">
        <f>SUM(Q16:Q27)</f>
        <v>#REF!</v>
      </c>
      <c r="R28" s="361">
        <f>SUM(R18:R27)</f>
        <v>0</v>
      </c>
      <c r="S28" s="361">
        <f>SUM(S16:S27)</f>
        <v>0</v>
      </c>
      <c r="T28" s="361" t="e">
        <f>SUM(T16:T27)</f>
        <v>#REF!</v>
      </c>
      <c r="U28" s="361">
        <f>SUM(U18:U27)</f>
        <v>0</v>
      </c>
      <c r="V28" s="361" t="e">
        <f>SUM(V16:V27)</f>
        <v>#REF!</v>
      </c>
      <c r="W28" s="364">
        <f>SUM(W18:W27)</f>
        <v>3.2000000000000001E-2</v>
      </c>
    </row>
    <row r="29" spans="1:31" ht="11.25" customHeight="1">
      <c r="A29" s="300"/>
      <c r="B29" s="156"/>
      <c r="C29" s="271"/>
      <c r="D29" s="301"/>
      <c r="E29" s="372"/>
      <c r="F29" s="269"/>
      <c r="G29" s="302" t="s">
        <v>866</v>
      </c>
      <c r="H29" s="273"/>
      <c r="I29" s="300"/>
      <c r="J29" s="300"/>
      <c r="K29" s="300"/>
      <c r="L29" s="303"/>
      <c r="M29" s="261"/>
      <c r="N29" s="259"/>
      <c r="U29" s="259"/>
      <c r="V29" s="259"/>
      <c r="W29" s="265"/>
    </row>
    <row r="30" spans="1:31" ht="14">
      <c r="A30" s="10" t="s">
        <v>521</v>
      </c>
      <c r="B30" s="157"/>
      <c r="C30" s="1"/>
      <c r="D30" s="304" t="s">
        <v>80</v>
      </c>
      <c r="E30" s="304"/>
      <c r="F30" s="263"/>
      <c r="G30" s="77" t="s">
        <v>81</v>
      </c>
      <c r="H30" s="81"/>
      <c r="I30" s="267" t="s">
        <v>82</v>
      </c>
      <c r="J30" s="282"/>
      <c r="K30" s="262" t="s">
        <v>83</v>
      </c>
      <c r="L30" s="262"/>
      <c r="M30" s="442" t="s">
        <v>84</v>
      </c>
      <c r="N30" s="443"/>
      <c r="O30" s="443"/>
      <c r="P30" s="443"/>
      <c r="Q30" s="443"/>
      <c r="R30" s="443"/>
      <c r="S30" s="443"/>
      <c r="T30" s="443"/>
      <c r="U30" s="443"/>
      <c r="V30" s="443"/>
      <c r="W30" s="444"/>
    </row>
    <row r="31" spans="1:31" ht="14">
      <c r="A31" s="340" t="s">
        <v>947</v>
      </c>
      <c r="B31" s="280"/>
      <c r="C31" s="56"/>
      <c r="D31" t="s">
        <v>86</v>
      </c>
      <c r="G31" s="445"/>
      <c r="H31" s="446"/>
      <c r="I31" s="26" t="s">
        <v>87</v>
      </c>
      <c r="J31" s="283"/>
      <c r="K31" s="253" t="s">
        <v>88</v>
      </c>
      <c r="M31" s="260"/>
      <c r="W31" s="265"/>
    </row>
    <row r="32" spans="1:31">
      <c r="A32" s="340" t="s">
        <v>948</v>
      </c>
      <c r="B32" s="26"/>
      <c r="C32" s="259"/>
      <c r="G32" s="445"/>
      <c r="H32" s="446"/>
      <c r="I32" s="26"/>
      <c r="J32" s="283"/>
      <c r="K32" s="253" t="s">
        <v>92</v>
      </c>
      <c r="M32" s="260"/>
      <c r="W32" s="265"/>
    </row>
    <row r="33" spans="1:23" ht="10.5" customHeight="1">
      <c r="A33" s="269"/>
      <c r="B33" s="284"/>
      <c r="C33" s="285"/>
      <c r="D33" t="s">
        <v>93</v>
      </c>
      <c r="G33" s="445"/>
      <c r="H33" s="446"/>
      <c r="I33" s="26" t="s">
        <v>94</v>
      </c>
      <c r="J33" s="283"/>
      <c r="K33" s="253"/>
      <c r="M33" s="260"/>
      <c r="W33" s="265"/>
    </row>
    <row r="34" spans="1:23" ht="13">
      <c r="A34" s="10" t="s">
        <v>95</v>
      </c>
      <c r="C34" s="258"/>
      <c r="D34" t="s">
        <v>96</v>
      </c>
      <c r="G34" s="85" t="s">
        <v>97</v>
      </c>
      <c r="H34" s="82"/>
      <c r="I34" s="26" t="s">
        <v>87</v>
      </c>
      <c r="J34" s="283"/>
      <c r="K34" s="253" t="s">
        <v>98</v>
      </c>
      <c r="M34" s="260"/>
      <c r="W34" s="265"/>
    </row>
    <row r="35" spans="1:23" ht="10.5" customHeight="1">
      <c r="A35" s="26" t="s">
        <v>867</v>
      </c>
      <c r="C35" s="259"/>
      <c r="D35" t="s">
        <v>99</v>
      </c>
      <c r="G35" s="286"/>
      <c r="H35" s="287"/>
      <c r="I35" s="26" t="s">
        <v>100</v>
      </c>
      <c r="J35" s="283"/>
      <c r="K35" s="253" t="s">
        <v>524</v>
      </c>
      <c r="M35" s="447" t="s">
        <v>102</v>
      </c>
      <c r="N35" s="448"/>
      <c r="O35" s="448"/>
      <c r="P35" s="448"/>
      <c r="Q35" s="448"/>
      <c r="R35" s="448"/>
      <c r="S35" s="448"/>
      <c r="T35" s="448"/>
      <c r="U35" s="448"/>
      <c r="V35" s="448"/>
      <c r="W35" s="449"/>
    </row>
    <row r="36" spans="1:23">
      <c r="A36" s="269"/>
      <c r="B36" s="270"/>
      <c r="C36" s="271"/>
      <c r="D36" s="124"/>
      <c r="E36" s="124"/>
      <c r="F36" s="270"/>
      <c r="G36" s="437" t="s">
        <v>951</v>
      </c>
      <c r="H36" s="438"/>
      <c r="I36" s="437" t="s">
        <v>952</v>
      </c>
      <c r="J36" s="438"/>
      <c r="K36" s="274" t="s">
        <v>103</v>
      </c>
      <c r="L36" s="274"/>
      <c r="M36" s="439" t="s">
        <v>104</v>
      </c>
      <c r="N36" s="440"/>
      <c r="O36" s="440"/>
      <c r="P36" s="440"/>
      <c r="Q36" s="440"/>
      <c r="R36" s="440"/>
      <c r="S36" s="440"/>
      <c r="T36" s="440"/>
      <c r="U36" s="440"/>
      <c r="V36" s="440"/>
      <c r="W36" s="441"/>
    </row>
    <row r="37" spans="1:23">
      <c r="B37" s="263"/>
      <c r="G37" s="166"/>
      <c r="H37" s="166"/>
      <c r="I37" s="4"/>
      <c r="J37" s="4"/>
    </row>
    <row r="42" spans="1:23" ht="18.75" customHeight="1">
      <c r="A42" s="168" t="s">
        <v>895</v>
      </c>
      <c r="B42" s="166"/>
      <c r="C42" s="168" t="s">
        <v>565</v>
      </c>
      <c r="D42" s="323"/>
      <c r="E42" s="323"/>
      <c r="F42" s="323"/>
      <c r="G42" s="324"/>
      <c r="H42" s="168" t="s">
        <v>889</v>
      </c>
      <c r="I42" s="166"/>
      <c r="J42" s="168" t="s">
        <v>565</v>
      </c>
    </row>
    <row r="43" spans="1:23" ht="20">
      <c r="A43" s="168" t="s">
        <v>896</v>
      </c>
      <c r="B43" s="166"/>
      <c r="C43" s="168" t="s">
        <v>900</v>
      </c>
      <c r="D43" s="323"/>
      <c r="E43" s="323"/>
      <c r="F43" s="323"/>
      <c r="G43" s="324"/>
      <c r="H43" s="250" t="s">
        <v>890</v>
      </c>
      <c r="I43" s="336"/>
      <c r="J43" s="250" t="s">
        <v>900</v>
      </c>
    </row>
    <row r="44" spans="1:23" ht="20">
      <c r="A44" s="168" t="s">
        <v>897</v>
      </c>
      <c r="B44" s="166"/>
      <c r="C44" s="168" t="s">
        <v>900</v>
      </c>
      <c r="D44" s="323"/>
      <c r="E44" s="323"/>
      <c r="F44" s="323"/>
      <c r="G44" s="324"/>
      <c r="H44" s="168" t="s">
        <v>891</v>
      </c>
      <c r="I44" s="166"/>
      <c r="J44" s="168" t="s">
        <v>565</v>
      </c>
    </row>
    <row r="45" spans="1:23" ht="20">
      <c r="A45" s="168" t="s">
        <v>898</v>
      </c>
      <c r="B45" s="166"/>
      <c r="C45" s="168" t="s">
        <v>565</v>
      </c>
      <c r="D45" s="323"/>
      <c r="E45" s="323"/>
      <c r="F45" s="323"/>
      <c r="G45" s="324"/>
      <c r="H45" s="168" t="s">
        <v>892</v>
      </c>
      <c r="I45" s="166"/>
      <c r="J45" s="168" t="s">
        <v>565</v>
      </c>
    </row>
    <row r="46" spans="1:23" ht="20">
      <c r="A46" s="168" t="s">
        <v>899</v>
      </c>
      <c r="B46" s="166"/>
      <c r="C46" s="168" t="s">
        <v>565</v>
      </c>
      <c r="D46" s="323"/>
      <c r="E46" s="323"/>
      <c r="F46" s="323"/>
      <c r="G46" s="324"/>
      <c r="H46" s="168" t="s">
        <v>894</v>
      </c>
      <c r="I46" s="166"/>
      <c r="J46" s="168" t="s">
        <v>565</v>
      </c>
    </row>
    <row r="47" spans="1:23" ht="18.75" customHeight="1">
      <c r="A47" s="337"/>
      <c r="B47" s="337"/>
      <c r="C47" s="337"/>
      <c r="D47" s="337"/>
      <c r="E47" s="337"/>
      <c r="F47" s="337"/>
      <c r="G47" s="322"/>
      <c r="H47" s="168" t="s">
        <v>893</v>
      </c>
      <c r="I47" s="166"/>
      <c r="J47" s="168" t="s">
        <v>565</v>
      </c>
    </row>
  </sheetData>
  <mergeCells count="8">
    <mergeCell ref="G36:H36"/>
    <mergeCell ref="I36:J36"/>
    <mergeCell ref="M36:W36"/>
    <mergeCell ref="M30:W30"/>
    <mergeCell ref="G31:H31"/>
    <mergeCell ref="G32:H32"/>
    <mergeCell ref="G33:H33"/>
    <mergeCell ref="M35:W35"/>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E45"/>
  <sheetViews>
    <sheetView zoomScale="85" zoomScaleNormal="85" zoomScaleSheetLayoutView="85" workbookViewId="0">
      <selection activeCell="J5" sqref="J5"/>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79"/>
      <c r="J10" s="380"/>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941</v>
      </c>
      <c r="C18" s="195" t="str">
        <f>IF(D18="","",VLOOKUP(B18,Data!$B$5:$L$403,2,FALSE))</f>
        <v/>
      </c>
      <c r="D18" s="220"/>
      <c r="E18" s="220"/>
      <c r="F18" s="321"/>
      <c r="G18" s="187" t="str">
        <f>IF(D18="","",VLOOKUP(B18,Data!$B$5:$L$403,11,FALSE))</f>
        <v/>
      </c>
      <c r="H18" s="335" t="str">
        <f t="shared" ref="H18:H25"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93,Data!G93,(IF(B18=Data!#REF!,Data!#REF!,(IF(B18=Data!#REF!,Data!#REF!,(IF(B18=Data!#REF!,Data!#REF!,(IF(B18=Data!#REF!,Data!#REF!,(IF(B18=Data!#REF!,Data!#REF!,(IF(B18=Data!#REF!,Data!#REF!,Data!#REF!)))))))))))))))&amp;IF(B18=Data!#REF!,Data!#REF!,(IF(B18=Data!#REF!,Data!#REF!,(IF(B18=Data!#REF!,Data!#REF!,(IF(B18=Data!#REF!,Data!#REF!,(IF(B18=Data!B72,Data!G72,(IF(B18=Data!B75,Data!G891,(IF(B18=Data!#REF!,Data!#REF!,(IF(B18=Data!#REF!,Data!#REF!,Data!#REF!)))))))))))))))&amp;IF(B18=Data!#REF!,Data!#REF!,(IF(B18=Data!#REF!,Data!#REF!,(IF(B18=Data!#REF!,Data!#REF!,(IF(B18=Data!#REF!,Data!#REF!,(IF(B18=Data!#REF!,Data!#REF!,Data!#REF!)))))))))</f>
        <v>#REF!</v>
      </c>
      <c r="O18" s="330"/>
      <c r="P18" s="331"/>
      <c r="Q18" s="196" t="e">
        <f>IF(B18=Data!#REF!,Data!#REF!,(IF(B18=Data!B93,Data!H93,(IF(B18=Data!#REF!,Data!#REF!,(IF(B18=Data!#REF!,Data!#REF!,(IF(B18=Data!#REF!,Data!#REF!,(IF(B18=Data!#REF!,Data!#REF!,(IF(B18=Data!#REF!,Data!#REF!,(IF(B18=Data!#REF!,Data!#REF!,Data!#REF!)))))))))))))))&amp;IF(B18=Data!#REF!,Data!#REF!,(IF(B18=Data!#REF!,Data!#REF!,(IF(B18=Data!#REF!,Data!#REF!,(IF(B18=Data!#REF!,Data!#REF!,(IF(B18=Data!B72,Data!H72,(IF(B18=Data!B75,Data!H891,(IF(B18=Data!#REF!,Data!#REF!,(IF(B18=Data!#REF!,Data!#REF!,Data!#REF!)))))))))))))))&amp;IF(B18=Data!#REF!,Data!#REF!,(IF(B18=Data!#REF!,Data!#REF!,(IF(B18=Data!#REF!,Data!#REF!,(IF(B18=Data!#REF!,Data!#REF!,(IF(B18=Data!#REF!,Data!#REF!,Data!#REF!)))))))))</f>
        <v>#REF!</v>
      </c>
      <c r="R18" s="331"/>
      <c r="S18" s="331"/>
      <c r="T18" s="196" t="e">
        <f>IF(B18=Data!#REF!,Data!#REF!,(IF(B18=Data!B93,Data!I93,(IF(B18=Data!#REF!,Data!#REF!,(IF(B18=Data!#REF!,Data!#REF!,(IF(B18=Data!#REF!,Data!#REF!,(IF(B18=Data!#REF!,Data!#REF!,(IF(B18=Data!#REF!,Data!#REF!,(IF(B18=Data!#REF!,Data!#REF!,Data!#REF!)))))))))))))))&amp;IF(B18=Data!#REF!,Data!#REF!,(IF(B18=Data!#REF!,Data!#REF!,(IF(B18=Data!#REF!,Data!#REF!,(IF(B18=Data!#REF!,Data!#REF!,(IF(B18=Data!B72,Data!I72,(IF(B18=Data!B75,Data!I891,(IF(B18=Data!#REF!,Data!#REF!,(IF(B18=Data!#REF!,Data!#REF!,Data!#REF!)))))))))))))))&amp;IF(B18=Data!#REF!,Data!#REF!,(IF(B18=Data!#REF!,Data!#REF!,(IF(B18=Data!#REF!,Data!#REF!,(IF(B18=Data!#REF!,Data!#REF!,(IF(B18=Data!#REF!,Data!#REF!,Data!#REF!)))))))))</f>
        <v>#REF!</v>
      </c>
      <c r="U18" s="332"/>
      <c r="V18" s="196" t="e">
        <f>IF(B18=Data!#REF!,Data!#REF!,(IF(B18=Data!B93,Data!J93,(IF(B18=Data!#REF!,Data!#REF!,(IF(B18=Data!#REF!,Data!#REF!,(IF(B18=Data!#REF!,Data!#REF!,(IF(B18=Data!#REF!,Data!#REF!,(IF(B18=Data!#REF!,Data!#REF!,(IF(B18=Data!#REF!,Data!#REF!,Data!#REF!)))))))))))))))&amp;IF(B18=Data!#REF!,Data!#REF!,(IF(B18=Data!#REF!,Data!#REF!,(IF(B18=Data!#REF!,Data!#REF!,(IF(B18=Data!#REF!,Data!#REF!,(IF(B18=Data!B72,Data!J72,(IF(B18=Data!B75,Data!J891,(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526</v>
      </c>
      <c r="C19" s="195" t="str">
        <f>IF(D19="","",VLOOKUP(B19,Data!$B$5:$L$403,2,FALSE))</f>
        <v>ZJ54420</v>
      </c>
      <c r="D19" s="220">
        <v>1</v>
      </c>
      <c r="E19" s="220"/>
      <c r="F19" s="373" t="s">
        <v>519</v>
      </c>
      <c r="G19" s="187">
        <f>IF(D19="","",VLOOKUP(B19,Data!$B$5:$L$403,11,FALSE))</f>
        <v>4658.5600000000004</v>
      </c>
      <c r="H19" s="193">
        <f t="shared" si="0"/>
        <v>4658.5600000000004</v>
      </c>
      <c r="I19" s="188" t="str">
        <f>IF(D19="","",VLOOKUP(B19,Data!$B$5:$D$403,3,FALSE))</f>
        <v>C/T</v>
      </c>
      <c r="J19" s="189" t="str">
        <f>IF(D19="","",VLOOKUP(B19,Data!$B$5:$M$403,12,FALSE))</f>
        <v>Indonesia</v>
      </c>
      <c r="K19" s="194" t="s">
        <v>942</v>
      </c>
      <c r="L19" s="190">
        <f>IF(D19="","",VLOOKUP(B19,Data!$B$5:$E$403,4,FALSE)*D19)</f>
        <v>305</v>
      </c>
      <c r="M19" s="195">
        <f>IF(D19="","",VLOOKUP(B19,Data!$B$5:$F$403,5,FALSE)*D19)</f>
        <v>269</v>
      </c>
      <c r="N19" s="193" t="e">
        <f>IF(B19=Data!#REF!,Data!#REF!,(IF(B19=Data!B93,Data!G93,(IF(B19=Data!#REF!,Data!#REF!,(IF(B19=Data!#REF!,Data!#REF!,(IF(B19=Data!#REF!,Data!#REF!,(IF(B19=Data!#REF!,Data!#REF!,(IF(B19=Data!#REF!,Data!#REF!,(IF(B19=Data!#REF!,Data!#REF!,Data!#REF!)))))))))))))))&amp;IF(B19=Data!#REF!,Data!#REF!,(IF(B19=Data!#REF!,Data!#REF!,(IF(B19=Data!#REF!,Data!#REF!,(IF(B19=Data!#REF!,Data!#REF!,(IF(B19=Data!B72,Data!G72,(IF(B19=Data!B75,Data!G891,(IF(B19=Data!#REF!,Data!#REF!,(IF(B19=Data!#REF!,Data!#REF!,Data!#REF!)))))))))))))))&amp;IF(B19=Data!#REF!,Data!#REF!,(IF(B19=Data!#REF!,Data!#REF!,(IF(B19=Data!#REF!,Data!#REF!,(IF(B19=Data!#REF!,Data!#REF!,(IF(B19=Data!#REF!,Data!#REF!,Data!#REF!)))))))))</f>
        <v>#REF!</v>
      </c>
      <c r="O19" s="330"/>
      <c r="P19" s="331"/>
      <c r="Q19" s="196" t="e">
        <f>IF(B19=Data!#REF!,Data!#REF!,(IF(B19=Data!B93,Data!H93,(IF(B19=Data!#REF!,Data!#REF!,(IF(B19=Data!#REF!,Data!#REF!,(IF(B19=Data!#REF!,Data!#REF!,(IF(B19=Data!#REF!,Data!#REF!,(IF(B19=Data!#REF!,Data!#REF!,(IF(B19=Data!#REF!,Data!#REF!,Data!#REF!)))))))))))))))&amp;IF(B19=Data!#REF!,Data!#REF!,(IF(B19=Data!#REF!,Data!#REF!,(IF(B19=Data!#REF!,Data!#REF!,(IF(B19=Data!#REF!,Data!#REF!,(IF(B19=Data!B72,Data!H72,(IF(B19=Data!B75,Data!H891,(IF(B19=Data!#REF!,Data!#REF!,(IF(B19=Data!#REF!,Data!#REF!,Data!#REF!)))))))))))))))&amp;IF(B19=Data!#REF!,Data!#REF!,(IF(B19=Data!#REF!,Data!#REF!,(IF(B19=Data!#REF!,Data!#REF!,(IF(B19=Data!#REF!,Data!#REF!,(IF(B19=Data!#REF!,Data!#REF!,Data!#REF!)))))))))</f>
        <v>#REF!</v>
      </c>
      <c r="R19" s="331"/>
      <c r="S19" s="331"/>
      <c r="T19" s="196" t="e">
        <f>IF(B19=Data!#REF!,Data!#REF!,(IF(B19=Data!B93,Data!I93,(IF(B19=Data!#REF!,Data!#REF!,(IF(B19=Data!#REF!,Data!#REF!,(IF(B19=Data!#REF!,Data!#REF!,(IF(B19=Data!#REF!,Data!#REF!,(IF(B19=Data!#REF!,Data!#REF!,(IF(B19=Data!#REF!,Data!#REF!,Data!#REF!)))))))))))))))&amp;IF(B19=Data!#REF!,Data!#REF!,(IF(B19=Data!#REF!,Data!#REF!,(IF(B19=Data!#REF!,Data!#REF!,(IF(B19=Data!#REF!,Data!#REF!,(IF(B19=Data!B72,Data!I72,(IF(B19=Data!B75,Data!I891,(IF(B19=Data!#REF!,Data!#REF!,(IF(B19=Data!#REF!,Data!#REF!,Data!#REF!)))))))))))))))&amp;IF(B19=Data!#REF!,Data!#REF!,(IF(B19=Data!#REF!,Data!#REF!,(IF(B19=Data!#REF!,Data!#REF!,(IF(B19=Data!#REF!,Data!#REF!,(IF(B19=Data!#REF!,Data!#REF!,Data!#REF!)))))))))</f>
        <v>#REF!</v>
      </c>
      <c r="U19" s="332"/>
      <c r="V19" s="196" t="e">
        <f>IF(B19=Data!#REF!,Data!#REF!,(IF(B19=Data!B93,Data!J93,(IF(B19=Data!#REF!,Data!#REF!,(IF(B19=Data!#REF!,Data!#REF!,(IF(B19=Data!#REF!,Data!#REF!,(IF(B19=Data!#REF!,Data!#REF!,(IF(B19=Data!#REF!,Data!#REF!,(IF(B19=Data!#REF!,Data!#REF!,Data!#REF!)))))))))))))))&amp;IF(B19=Data!#REF!,Data!#REF!,(IF(B19=Data!#REF!,Data!#REF!,(IF(B19=Data!#REF!,Data!#REF!,(IF(B19=Data!#REF!,Data!#REF!,(IF(B19=Data!B72,Data!J72,(IF(B19=Data!B75,Data!J891,(IF(B19=Data!#REF!,Data!#REF!,(IF(B19=Data!#REF!,Data!#REF!,Data!#REF!)))))))))))))))&amp;IF(B19=Data!#REF!,Data!#REF!,(IF(B19=Data!#REF!,Data!#REF!,(IF(B19=Data!#REF!,Data!#REF!,(IF(B19=Data!#REF!,Data!#REF!,(IF(B19=Data!#REF!,Data!#REF!,Data!#REF!)))))))))</f>
        <v>#REF!</v>
      </c>
      <c r="W19" s="191">
        <f>IF(D19="","",VLOOKUP(B19,Data!$B$5:$J$403,9,FALSE)*D19)</f>
        <v>1.534</v>
      </c>
      <c r="AC19" s="165" t="s">
        <v>877</v>
      </c>
      <c r="AD19" s="165">
        <v>6</v>
      </c>
      <c r="AE19" s="165">
        <v>1</v>
      </c>
    </row>
    <row r="20" spans="1:31" ht="16.25" customHeight="1">
      <c r="A20" s="87"/>
      <c r="B20" s="295" t="s">
        <v>955</v>
      </c>
      <c r="C20" s="195" t="str">
        <f>IF(D20="","",VLOOKUP(B20,Data!$B$5:$L$403,2,FALSE))</f>
        <v/>
      </c>
      <c r="D20" s="220"/>
      <c r="E20" s="220"/>
      <c r="F20" s="321"/>
      <c r="G20" s="187" t="str">
        <f>IF(D20="","",VLOOKUP(B20,Data!$B$5:$L$403,11,FALSE))</f>
        <v/>
      </c>
      <c r="H20" s="335" t="str">
        <f t="shared" ref="H20:H21" si="1">IF(D20&gt;0,D20*G20,"-")</f>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95,Data!G95,(IF(B20=Data!#REF!,Data!#REF!,(IF(B20=Data!#REF!,Data!#REF!,(IF(B20=Data!#REF!,Data!#REF!,(IF(B20=Data!#REF!,Data!#REF!,(IF(B20=Data!#REF!,Data!#REF!,(IF(B20=Data!#REF!,Data!#REF!,Data!#REF!)))))))))))))))&amp;IF(B20=Data!#REF!,Data!#REF!,(IF(B20=Data!#REF!,Data!#REF!,(IF(B20=Data!#REF!,Data!#REF!,(IF(B20=Data!#REF!,Data!#REF!,(IF(B20=Data!B74,Data!G74,(IF(B20=Data!B77,Data!G893,(IF(B20=Data!#REF!,Data!#REF!,(IF(B20=Data!#REF!,Data!#REF!,Data!#REF!)))))))))))))))&amp;IF(B20=Data!#REF!,Data!#REF!,(IF(B20=Data!#REF!,Data!#REF!,(IF(B20=Data!#REF!,Data!#REF!,(IF(B20=Data!#REF!,Data!#REF!,(IF(B20=Data!#REF!,Data!#REF!,Data!#REF!)))))))))</f>
        <v>#REF!</v>
      </c>
      <c r="O20" s="330"/>
      <c r="P20" s="331"/>
      <c r="Q20" s="196" t="e">
        <f>IF(B20=Data!#REF!,Data!#REF!,(IF(B20=Data!B95,Data!H95,(IF(B20=Data!#REF!,Data!#REF!,(IF(B20=Data!#REF!,Data!#REF!,(IF(B20=Data!#REF!,Data!#REF!,(IF(B20=Data!#REF!,Data!#REF!,(IF(B20=Data!#REF!,Data!#REF!,(IF(B20=Data!#REF!,Data!#REF!,Data!#REF!)))))))))))))))&amp;IF(B20=Data!#REF!,Data!#REF!,(IF(B20=Data!#REF!,Data!#REF!,(IF(B20=Data!#REF!,Data!#REF!,(IF(B20=Data!#REF!,Data!#REF!,(IF(B20=Data!B74,Data!H74,(IF(B20=Data!B77,Data!H893,(IF(B20=Data!#REF!,Data!#REF!,(IF(B20=Data!#REF!,Data!#REF!,Data!#REF!)))))))))))))))&amp;IF(B20=Data!#REF!,Data!#REF!,(IF(B20=Data!#REF!,Data!#REF!,(IF(B20=Data!#REF!,Data!#REF!,(IF(B20=Data!#REF!,Data!#REF!,(IF(B20=Data!#REF!,Data!#REF!,Data!#REF!)))))))))</f>
        <v>#REF!</v>
      </c>
      <c r="R20" s="331"/>
      <c r="S20" s="331"/>
      <c r="T20" s="196" t="e">
        <f>IF(B20=Data!#REF!,Data!#REF!,(IF(B20=Data!B95,Data!I95,(IF(B20=Data!#REF!,Data!#REF!,(IF(B20=Data!#REF!,Data!#REF!,(IF(B20=Data!#REF!,Data!#REF!,(IF(B20=Data!#REF!,Data!#REF!,(IF(B20=Data!#REF!,Data!#REF!,(IF(B20=Data!#REF!,Data!#REF!,Data!#REF!)))))))))))))))&amp;IF(B20=Data!#REF!,Data!#REF!,(IF(B20=Data!#REF!,Data!#REF!,(IF(B20=Data!#REF!,Data!#REF!,(IF(B20=Data!#REF!,Data!#REF!,(IF(B20=Data!B74,Data!I74,(IF(B20=Data!B77,Data!I893,(IF(B20=Data!#REF!,Data!#REF!,(IF(B20=Data!#REF!,Data!#REF!,Data!#REF!)))))))))))))))&amp;IF(B20=Data!#REF!,Data!#REF!,(IF(B20=Data!#REF!,Data!#REF!,(IF(B20=Data!#REF!,Data!#REF!,(IF(B20=Data!#REF!,Data!#REF!,(IF(B20=Data!#REF!,Data!#REF!,Data!#REF!)))))))))</f>
        <v>#REF!</v>
      </c>
      <c r="U20" s="332"/>
      <c r="V20" s="196" t="e">
        <f>IF(B20=Data!#REF!,Data!#REF!,(IF(B20=Data!B95,Data!J95,(IF(B20=Data!#REF!,Data!#REF!,(IF(B20=Data!#REF!,Data!#REF!,(IF(B20=Data!#REF!,Data!#REF!,(IF(B20=Data!#REF!,Data!#REF!,(IF(B20=Data!#REF!,Data!#REF!,(IF(B20=Data!#REF!,Data!#REF!,Data!#REF!)))))))))))))))&amp;IF(B20=Data!#REF!,Data!#REF!,(IF(B20=Data!#REF!,Data!#REF!,(IF(B20=Data!#REF!,Data!#REF!,(IF(B20=Data!#REF!,Data!#REF!,(IF(B20=Data!B74,Data!J74,(IF(B20=Data!B77,Data!J893,(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c r="B21" s="297" t="s">
        <v>352</v>
      </c>
      <c r="C21" s="195" t="str">
        <f>IF(D21="","",VLOOKUP(B21,Data!$B$5:$L$403,2,FALSE))</f>
        <v>WQ78260</v>
      </c>
      <c r="D21" s="220">
        <v>1</v>
      </c>
      <c r="E21" s="220"/>
      <c r="F21" s="373" t="s">
        <v>520</v>
      </c>
      <c r="G21" s="187">
        <f>IF(D21="","",VLOOKUP(B21,Data!$B$5:$L$403,11,FALSE))</f>
        <v>4283.6499999999996</v>
      </c>
      <c r="H21" s="193">
        <f t="shared" si="1"/>
        <v>4283.6499999999996</v>
      </c>
      <c r="I21" s="188" t="str">
        <f>IF(D21="","",VLOOKUP(B21,Data!$B$5:$D$403,3,FALSE))</f>
        <v>C/T</v>
      </c>
      <c r="J21" s="189" t="str">
        <f>IF(D21="","",VLOOKUP(B21,Data!$B$5:$M$403,12,FALSE))</f>
        <v>Indonesia</v>
      </c>
      <c r="K21" s="194" t="s">
        <v>956</v>
      </c>
      <c r="L21" s="190">
        <f>IF(D21="","",VLOOKUP(B21,Data!$B$5:$E$403,4,FALSE)*D21)</f>
        <v>305</v>
      </c>
      <c r="M21" s="195">
        <f>IF(D21="","",VLOOKUP(B21,Data!$B$5:$F$403,5,FALSE)*D21)</f>
        <v>269</v>
      </c>
      <c r="N21" s="193" t="e">
        <f>IF(B21=Data!#REF!,Data!#REF!,(IF(B21=Data!B95,Data!G95,(IF(B21=Data!#REF!,Data!#REF!,(IF(B21=Data!#REF!,Data!#REF!,(IF(B21=Data!#REF!,Data!#REF!,(IF(B21=Data!#REF!,Data!#REF!,(IF(B21=Data!#REF!,Data!#REF!,(IF(B21=Data!#REF!,Data!#REF!,Data!#REF!)))))))))))))))&amp;IF(B21=Data!#REF!,Data!#REF!,(IF(B21=Data!#REF!,Data!#REF!,(IF(B21=Data!#REF!,Data!#REF!,(IF(B21=Data!#REF!,Data!#REF!,(IF(B21=Data!B74,Data!G74,(IF(B21=Data!B77,Data!G893,(IF(B21=Data!#REF!,Data!#REF!,(IF(B21=Data!#REF!,Data!#REF!,Data!#REF!)))))))))))))))&amp;IF(B21=Data!#REF!,Data!#REF!,(IF(B21=Data!#REF!,Data!#REF!,(IF(B21=Data!#REF!,Data!#REF!,(IF(B21=Data!#REF!,Data!#REF!,(IF(B21=Data!#REF!,Data!#REF!,Data!#REF!)))))))))</f>
        <v>#REF!</v>
      </c>
      <c r="O21" s="330"/>
      <c r="P21" s="331"/>
      <c r="Q21" s="196" t="e">
        <f>IF(B21=Data!#REF!,Data!#REF!,(IF(B21=Data!B95,Data!H95,(IF(B21=Data!#REF!,Data!#REF!,(IF(B21=Data!#REF!,Data!#REF!,(IF(B21=Data!#REF!,Data!#REF!,(IF(B21=Data!#REF!,Data!#REF!,(IF(B21=Data!#REF!,Data!#REF!,(IF(B21=Data!#REF!,Data!#REF!,Data!#REF!)))))))))))))))&amp;IF(B21=Data!#REF!,Data!#REF!,(IF(B21=Data!#REF!,Data!#REF!,(IF(B21=Data!#REF!,Data!#REF!,(IF(B21=Data!#REF!,Data!#REF!,(IF(B21=Data!B74,Data!H74,(IF(B21=Data!B77,Data!H893,(IF(B21=Data!#REF!,Data!#REF!,(IF(B21=Data!#REF!,Data!#REF!,Data!#REF!)))))))))))))))&amp;IF(B21=Data!#REF!,Data!#REF!,(IF(B21=Data!#REF!,Data!#REF!,(IF(B21=Data!#REF!,Data!#REF!,(IF(B21=Data!#REF!,Data!#REF!,(IF(B21=Data!#REF!,Data!#REF!,Data!#REF!)))))))))</f>
        <v>#REF!</v>
      </c>
      <c r="R21" s="331"/>
      <c r="S21" s="331"/>
      <c r="T21" s="196" t="e">
        <f>IF(B21=Data!#REF!,Data!#REF!,(IF(B21=Data!B95,Data!I95,(IF(B21=Data!#REF!,Data!#REF!,(IF(B21=Data!#REF!,Data!#REF!,(IF(B21=Data!#REF!,Data!#REF!,(IF(B21=Data!#REF!,Data!#REF!,(IF(B21=Data!#REF!,Data!#REF!,(IF(B21=Data!#REF!,Data!#REF!,Data!#REF!)))))))))))))))&amp;IF(B21=Data!#REF!,Data!#REF!,(IF(B21=Data!#REF!,Data!#REF!,(IF(B21=Data!#REF!,Data!#REF!,(IF(B21=Data!#REF!,Data!#REF!,(IF(B21=Data!B74,Data!I74,(IF(B21=Data!B77,Data!I893,(IF(B21=Data!#REF!,Data!#REF!,(IF(B21=Data!#REF!,Data!#REF!,Data!#REF!)))))))))))))))&amp;IF(B21=Data!#REF!,Data!#REF!,(IF(B21=Data!#REF!,Data!#REF!,(IF(B21=Data!#REF!,Data!#REF!,(IF(B21=Data!#REF!,Data!#REF!,(IF(B21=Data!#REF!,Data!#REF!,Data!#REF!)))))))))</f>
        <v>#REF!</v>
      </c>
      <c r="U21" s="332"/>
      <c r="V21" s="196" t="e">
        <f>IF(B21=Data!#REF!,Data!#REF!,(IF(B21=Data!B95,Data!J95,(IF(B21=Data!#REF!,Data!#REF!,(IF(B21=Data!#REF!,Data!#REF!,(IF(B21=Data!#REF!,Data!#REF!,(IF(B21=Data!#REF!,Data!#REF!,(IF(B21=Data!#REF!,Data!#REF!,(IF(B21=Data!#REF!,Data!#REF!,Data!#REF!)))))))))))))))&amp;IF(B21=Data!#REF!,Data!#REF!,(IF(B21=Data!#REF!,Data!#REF!,(IF(B21=Data!#REF!,Data!#REF!,(IF(B21=Data!#REF!,Data!#REF!,(IF(B21=Data!B74,Data!J74,(IF(B21=Data!B77,Data!J893,(IF(B21=Data!#REF!,Data!#REF!,(IF(B21=Data!#REF!,Data!#REF!,Data!#REF!)))))))))))))))&amp;IF(B21=Data!#REF!,Data!#REF!,(IF(B21=Data!#REF!,Data!#REF!,(IF(B21=Data!#REF!,Data!#REF!,(IF(B21=Data!#REF!,Data!#REF!,(IF(B21=Data!#REF!,Data!#REF!,Data!#REF!)))))))))</f>
        <v>#REF!</v>
      </c>
      <c r="W21" s="191">
        <f>IF(D21="","",VLOOKUP(B21,Data!$B$5:$J$403,9,FALSE)*D21)</f>
        <v>1.534</v>
      </c>
      <c r="AC21" s="165" t="s">
        <v>877</v>
      </c>
      <c r="AD21" s="165">
        <v>6</v>
      </c>
      <c r="AE21" s="165">
        <v>1</v>
      </c>
    </row>
    <row r="22" spans="1:31" ht="16.25" customHeight="1">
      <c r="A22" s="346"/>
      <c r="B22" s="297" t="s">
        <v>195</v>
      </c>
      <c r="C22" s="195" t="str">
        <f>IF(D22="","",VLOOKUP(B22,Data!$B$5:$L$403,2,FALSE))</f>
        <v>WH50350</v>
      </c>
      <c r="D22" s="220">
        <v>10</v>
      </c>
      <c r="E22" s="220"/>
      <c r="F22" s="374"/>
      <c r="G22" s="187">
        <f>IF(D22="","",VLOOKUP(B22,Data!$B$5:$L$403,11,FALSE))</f>
        <v>1751.45</v>
      </c>
      <c r="H22" s="335">
        <f t="shared" si="0"/>
        <v>17514.5</v>
      </c>
      <c r="I22" s="188" t="str">
        <f>IF(D22="","",VLOOKUP(B22,Data!$B$5:$D$403,3,FALSE))</f>
        <v>C/T</v>
      </c>
      <c r="J22" s="189" t="str">
        <f>IF(D22="","",VLOOKUP(B22,Data!$B$5:$M$403,12,FALSE))</f>
        <v>Indonesia</v>
      </c>
      <c r="K22" s="194" t="s">
        <v>956</v>
      </c>
      <c r="L22" s="190">
        <f>IF(D22="","",VLOOKUP(B22,Data!$B$5:$E$403,4,FALSE)*D22)</f>
        <v>2010</v>
      </c>
      <c r="M22" s="195">
        <f>IF(D22="","",VLOOKUP(B22,Data!$B$5:$F$403,5,FALSE)*D22)</f>
        <v>1810</v>
      </c>
      <c r="N22" s="193" t="e">
        <f>IF(B22=Data!#REF!,Data!#REF!,(IF(B22=Data!B86,Data!G86,(IF(B22=Data!#REF!,Data!#REF!,(IF(B22=Data!#REF!,Data!#REF!,(IF(B22=Data!#REF!,Data!#REF!,(IF(B22=Data!#REF!,Data!#REF!,(IF(B22=Data!#REF!,Data!#REF!,(IF(B22=Data!#REF!,Data!#REF!,Data!#REF!)))))))))))))))&amp;IF(B22=Data!#REF!,Data!#REF!,(IF(B22=Data!#REF!,Data!#REF!,(IF(B22=Data!#REF!,Data!#REF!,(IF(B22=Data!#REF!,Data!#REF!,(IF(B22=Data!B65,Data!G65,(IF(B22=Data!B68,Data!G884,(IF(B22=Data!#REF!,Data!#REF!,(IF(B22=Data!#REF!,Data!#REF!,Data!#REF!)))))))))))))))&amp;IF(B22=Data!#REF!,Data!#REF!,(IF(B22=Data!#REF!,Data!#REF!,(IF(B22=Data!#REF!,Data!#REF!,(IF(B22=Data!#REF!,Data!#REF!,(IF(B22=Data!#REF!,Data!#REF!,Data!#REF!)))))))))</f>
        <v>#REF!</v>
      </c>
      <c r="O22" s="330"/>
      <c r="P22" s="331"/>
      <c r="Q22" s="196" t="e">
        <f>IF(B22=Data!#REF!,Data!#REF!,(IF(B22=Data!B86,Data!H86,(IF(B22=Data!#REF!,Data!#REF!,(IF(B22=Data!#REF!,Data!#REF!,(IF(B22=Data!#REF!,Data!#REF!,(IF(B22=Data!#REF!,Data!#REF!,(IF(B22=Data!#REF!,Data!#REF!,(IF(B22=Data!#REF!,Data!#REF!,Data!#REF!)))))))))))))))&amp;IF(B22=Data!#REF!,Data!#REF!,(IF(B22=Data!#REF!,Data!#REF!,(IF(B22=Data!#REF!,Data!#REF!,(IF(B22=Data!#REF!,Data!#REF!,(IF(B22=Data!B65,Data!H65,(IF(B22=Data!B68,Data!H884,(IF(B22=Data!#REF!,Data!#REF!,(IF(B22=Data!#REF!,Data!#REF!,Data!#REF!)))))))))))))))&amp;IF(B22=Data!#REF!,Data!#REF!,(IF(B22=Data!#REF!,Data!#REF!,(IF(B22=Data!#REF!,Data!#REF!,(IF(B22=Data!#REF!,Data!#REF!,(IF(B22=Data!#REF!,Data!#REF!,Data!#REF!)))))))))</f>
        <v>#REF!</v>
      </c>
      <c r="R22" s="331"/>
      <c r="S22" s="331"/>
      <c r="T22" s="196" t="e">
        <f>IF(B22=Data!#REF!,Data!#REF!,(IF(B22=Data!B86,Data!I86,(IF(B22=Data!#REF!,Data!#REF!,(IF(B22=Data!#REF!,Data!#REF!,(IF(B22=Data!#REF!,Data!#REF!,(IF(B22=Data!#REF!,Data!#REF!,(IF(B22=Data!#REF!,Data!#REF!,(IF(B22=Data!#REF!,Data!#REF!,Data!#REF!)))))))))))))))&amp;IF(B22=Data!#REF!,Data!#REF!,(IF(B22=Data!#REF!,Data!#REF!,(IF(B22=Data!#REF!,Data!#REF!,(IF(B22=Data!#REF!,Data!#REF!,(IF(B22=Data!B65,Data!I65,(IF(B22=Data!B68,Data!I884,(IF(B22=Data!#REF!,Data!#REF!,(IF(B22=Data!#REF!,Data!#REF!,Data!#REF!)))))))))))))))&amp;IF(B22=Data!#REF!,Data!#REF!,(IF(B22=Data!#REF!,Data!#REF!,(IF(B22=Data!#REF!,Data!#REF!,(IF(B22=Data!#REF!,Data!#REF!,(IF(B22=Data!#REF!,Data!#REF!,Data!#REF!)))))))))</f>
        <v>#REF!</v>
      </c>
      <c r="U22" s="332"/>
      <c r="V22" s="196" t="e">
        <f>IF(B22=Data!#REF!,Data!#REF!,(IF(B22=Data!B86,Data!J86,(IF(B22=Data!#REF!,Data!#REF!,(IF(B22=Data!#REF!,Data!#REF!,(IF(B22=Data!#REF!,Data!#REF!,(IF(B22=Data!#REF!,Data!#REF!,(IF(B22=Data!#REF!,Data!#REF!,(IF(B22=Data!#REF!,Data!#REF!,Data!#REF!)))))))))))))))&amp;IF(B22=Data!#REF!,Data!#REF!,(IF(B22=Data!#REF!,Data!#REF!,(IF(B22=Data!#REF!,Data!#REF!,(IF(B22=Data!#REF!,Data!#REF!,(IF(B22=Data!B65,Data!J65,(IF(B22=Data!B68,Data!J884,(IF(B22=Data!#REF!,Data!#REF!,(IF(B22=Data!#REF!,Data!#REF!,Data!#REF!)))))))))))))))&amp;IF(B22=Data!#REF!,Data!#REF!,(IF(B22=Data!#REF!,Data!#REF!,(IF(B22=Data!#REF!,Data!#REF!,(IF(B22=Data!#REF!,Data!#REF!,(IF(B22=Data!#REF!,Data!#REF!,Data!#REF!)))))))))</f>
        <v>#REF!</v>
      </c>
      <c r="W22" s="191">
        <f>IF(D22="","",VLOOKUP(B22,Data!$B$5:$J$403,9,FALSE)*D22)</f>
        <v>11.5</v>
      </c>
      <c r="AC22" s="165" t="s">
        <v>930</v>
      </c>
      <c r="AD22" s="165">
        <v>1</v>
      </c>
      <c r="AE22" s="165">
        <v>1</v>
      </c>
    </row>
    <row r="23" spans="1:31" ht="16.25" customHeight="1">
      <c r="A23" s="346"/>
      <c r="B23" s="297" t="s">
        <v>238</v>
      </c>
      <c r="C23" s="195" t="str">
        <f>IF(D23="","",VLOOKUP(B23,Data!$B$5:$L$403,2,FALSE))</f>
        <v>AAC7366</v>
      </c>
      <c r="D23" s="220">
        <v>16</v>
      </c>
      <c r="E23" s="220"/>
      <c r="F23" s="374" t="s">
        <v>525</v>
      </c>
      <c r="G23" s="187">
        <f>IF(D23="","",VLOOKUP(B23,Data!$B$5:$L$403,11,FALSE))</f>
        <v>2618.06</v>
      </c>
      <c r="H23" s="335">
        <f t="shared" si="0"/>
        <v>41888.959999999999</v>
      </c>
      <c r="I23" s="188" t="str">
        <f>IF(D23="","",VLOOKUP(B23,Data!$B$5:$D$403,3,FALSE))</f>
        <v>C/T</v>
      </c>
      <c r="J23" s="189" t="str">
        <f>IF(D23="","",VLOOKUP(B23,Data!$B$5:$M$403,12,FALSE))</f>
        <v>Indonesia</v>
      </c>
      <c r="K23" s="194" t="s">
        <v>956</v>
      </c>
      <c r="L23" s="190">
        <f>IF(D23="","",VLOOKUP(B23,Data!$B$5:$E$403,4,FALSE)*D23)</f>
        <v>4256</v>
      </c>
      <c r="M23" s="195">
        <f>IF(D23="","",VLOOKUP(B23,Data!$B$5:$F$403,5,FALSE)*D23)</f>
        <v>3936</v>
      </c>
      <c r="N23" s="193" t="e">
        <f>IF(B23=Data!#REF!,Data!#REF!,(IF(B23=Data!B87,Data!G87,(IF(B23=Data!#REF!,Data!#REF!,(IF(B23=Data!#REF!,Data!#REF!,(IF(B23=Data!#REF!,Data!#REF!,(IF(B23=Data!#REF!,Data!#REF!,(IF(B23=Data!#REF!,Data!#REF!,(IF(B23=Data!#REF!,Data!#REF!,Data!#REF!)))))))))))))))&amp;IF(B23=Data!#REF!,Data!#REF!,(IF(B23=Data!#REF!,Data!#REF!,(IF(B23=Data!#REF!,Data!#REF!,(IF(B23=Data!#REF!,Data!#REF!,(IF(B23=Data!B66,Data!G66,(IF(B23=Data!B69,Data!G885,(IF(B23=Data!#REF!,Data!#REF!,(IF(B23=Data!#REF!,Data!#REF!,Data!#REF!)))))))))))))))&amp;IF(B23=Data!#REF!,Data!#REF!,(IF(B23=Data!#REF!,Data!#REF!,(IF(B23=Data!#REF!,Data!#REF!,(IF(B23=Data!#REF!,Data!#REF!,(IF(B23=Data!#REF!,Data!#REF!,Data!#REF!)))))))))</f>
        <v>#REF!</v>
      </c>
      <c r="O23" s="330"/>
      <c r="P23" s="331"/>
      <c r="Q23" s="196" t="e">
        <f>IF(B23=Data!#REF!,Data!#REF!,(IF(B23=Data!B87,Data!H87,(IF(B23=Data!#REF!,Data!#REF!,(IF(B23=Data!#REF!,Data!#REF!,(IF(B23=Data!#REF!,Data!#REF!,(IF(B23=Data!#REF!,Data!#REF!,(IF(B23=Data!#REF!,Data!#REF!,(IF(B23=Data!#REF!,Data!#REF!,Data!#REF!)))))))))))))))&amp;IF(B23=Data!#REF!,Data!#REF!,(IF(B23=Data!#REF!,Data!#REF!,(IF(B23=Data!#REF!,Data!#REF!,(IF(B23=Data!#REF!,Data!#REF!,(IF(B23=Data!B66,Data!H66,(IF(B23=Data!B69,Data!H885,(IF(B23=Data!#REF!,Data!#REF!,(IF(B23=Data!#REF!,Data!#REF!,Data!#REF!)))))))))))))))&amp;IF(B23=Data!#REF!,Data!#REF!,(IF(B23=Data!#REF!,Data!#REF!,(IF(B23=Data!#REF!,Data!#REF!,(IF(B23=Data!#REF!,Data!#REF!,(IF(B23=Data!#REF!,Data!#REF!,Data!#REF!)))))))))</f>
        <v>#REF!</v>
      </c>
      <c r="R23" s="331"/>
      <c r="S23" s="331"/>
      <c r="T23" s="196" t="e">
        <f>IF(B23=Data!#REF!,Data!#REF!,(IF(B23=Data!B87,Data!I87,(IF(B23=Data!#REF!,Data!#REF!,(IF(B23=Data!#REF!,Data!#REF!,(IF(B23=Data!#REF!,Data!#REF!,(IF(B23=Data!#REF!,Data!#REF!,(IF(B23=Data!#REF!,Data!#REF!,(IF(B23=Data!#REF!,Data!#REF!,Data!#REF!)))))))))))))))&amp;IF(B23=Data!#REF!,Data!#REF!,(IF(B23=Data!#REF!,Data!#REF!,(IF(B23=Data!#REF!,Data!#REF!,(IF(B23=Data!#REF!,Data!#REF!,(IF(B23=Data!B66,Data!I66,(IF(B23=Data!B69,Data!I885,(IF(B23=Data!#REF!,Data!#REF!,(IF(B23=Data!#REF!,Data!#REF!,Data!#REF!)))))))))))))))&amp;IF(B23=Data!#REF!,Data!#REF!,(IF(B23=Data!#REF!,Data!#REF!,(IF(B23=Data!#REF!,Data!#REF!,(IF(B23=Data!#REF!,Data!#REF!,(IF(B23=Data!#REF!,Data!#REF!,Data!#REF!)))))))))</f>
        <v>#REF!</v>
      </c>
      <c r="U23" s="332"/>
      <c r="V23" s="196" t="e">
        <f>IF(B23=Data!#REF!,Data!#REF!,(IF(B23=Data!B87,Data!J87,(IF(B23=Data!#REF!,Data!#REF!,(IF(B23=Data!#REF!,Data!#REF!,(IF(B23=Data!#REF!,Data!#REF!,(IF(B23=Data!#REF!,Data!#REF!,(IF(B23=Data!#REF!,Data!#REF!,(IF(B23=Data!#REF!,Data!#REF!,Data!#REF!)))))))))))))))&amp;IF(B23=Data!#REF!,Data!#REF!,(IF(B23=Data!#REF!,Data!#REF!,(IF(B23=Data!#REF!,Data!#REF!,(IF(B23=Data!#REF!,Data!#REF!,(IF(B23=Data!B66,Data!J66,(IF(B23=Data!B69,Data!J885,(IF(B23=Data!#REF!,Data!#REF!,(IF(B23=Data!#REF!,Data!#REF!,Data!#REF!)))))))))))))))&amp;IF(B23=Data!#REF!,Data!#REF!,(IF(B23=Data!#REF!,Data!#REF!,(IF(B23=Data!#REF!,Data!#REF!,(IF(B23=Data!#REF!,Data!#REF!,(IF(B23=Data!#REF!,Data!#REF!,Data!#REF!)))))))))</f>
        <v>#REF!</v>
      </c>
      <c r="W23" s="191">
        <f>IF(D23="","",VLOOKUP(B23,Data!$B$5:$J$403,9,FALSE)*D23)</f>
        <v>23.808</v>
      </c>
      <c r="AC23" s="165" t="s">
        <v>930</v>
      </c>
      <c r="AD23" s="165">
        <v>1</v>
      </c>
      <c r="AE23" s="165">
        <v>1</v>
      </c>
    </row>
    <row r="24" spans="1:31" ht="16.25" customHeight="1">
      <c r="A24" s="87"/>
      <c r="B24" s="298"/>
      <c r="C24" s="195" t="str">
        <f>IF(D24="","",VLOOKUP(B24,Data!$B$5:$L$403,2,FALSE))</f>
        <v/>
      </c>
      <c r="D24" s="220"/>
      <c r="E24" s="220"/>
      <c r="F24" s="91"/>
      <c r="G24" s="187" t="str">
        <f>IF(D24="","",VLOOKUP(B24,Data!$B$5:$L$403,11,FALSE))</f>
        <v/>
      </c>
      <c r="H24" s="335"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97,Data!G97,(IF(B24=Data!#REF!,Data!#REF!,(IF(B24=Data!#REF!,Data!#REF!,(IF(B24=Data!#REF!,Data!#REF!,(IF(B24=Data!#REF!,Data!#REF!,(IF(B24=Data!#REF!,Data!#REF!,(IF(B24=Data!#REF!,Data!#REF!,Data!#REF!)))))))))))))))&amp;IF(B24=Data!#REF!,Data!#REF!,(IF(B24=Data!#REF!,Data!#REF!,(IF(B24=Data!#REF!,Data!#REF!,(IF(B24=Data!#REF!,Data!#REF!,(IF(B24=Data!B76,Data!G76,(IF(B24=Data!B79,Data!G895,(IF(B24=Data!#REF!,Data!#REF!,(IF(B24=Data!#REF!,Data!#REF!,Data!#REF!)))))))))))))))&amp;IF(B24=Data!#REF!,Data!#REF!,(IF(B24=Data!#REF!,Data!#REF!,(IF(B24=Data!#REF!,Data!#REF!,(IF(B24=Data!#REF!,Data!#REF!,(IF(B24=Data!#REF!,Data!#REF!,Data!#REF!)))))))))</f>
        <v>#REF!</v>
      </c>
      <c r="O24" s="330"/>
      <c r="P24" s="331"/>
      <c r="Q24" s="196" t="e">
        <f>IF(B24=Data!#REF!,Data!#REF!,(IF(B24=Data!B97,Data!H97,(IF(B24=Data!#REF!,Data!#REF!,(IF(B24=Data!#REF!,Data!#REF!,(IF(B24=Data!#REF!,Data!#REF!,(IF(B24=Data!#REF!,Data!#REF!,(IF(B24=Data!#REF!,Data!#REF!,(IF(B24=Data!#REF!,Data!#REF!,Data!#REF!)))))))))))))))&amp;IF(B24=Data!#REF!,Data!#REF!,(IF(B24=Data!#REF!,Data!#REF!,(IF(B24=Data!#REF!,Data!#REF!,(IF(B24=Data!#REF!,Data!#REF!,(IF(B24=Data!B76,Data!H76,(IF(B24=Data!B79,Data!H895,(IF(B24=Data!#REF!,Data!#REF!,(IF(B24=Data!#REF!,Data!#REF!,Data!#REF!)))))))))))))))&amp;IF(B24=Data!#REF!,Data!#REF!,(IF(B24=Data!#REF!,Data!#REF!,(IF(B24=Data!#REF!,Data!#REF!,(IF(B24=Data!#REF!,Data!#REF!,(IF(B24=Data!#REF!,Data!#REF!,Data!#REF!)))))))))</f>
        <v>#REF!</v>
      </c>
      <c r="R24" s="331"/>
      <c r="S24" s="331"/>
      <c r="T24" s="196" t="e">
        <f>IF(B24=Data!#REF!,Data!#REF!,(IF(B24=Data!B97,Data!I97,(IF(B24=Data!#REF!,Data!#REF!,(IF(B24=Data!#REF!,Data!#REF!,(IF(B24=Data!#REF!,Data!#REF!,(IF(B24=Data!#REF!,Data!#REF!,(IF(B24=Data!#REF!,Data!#REF!,(IF(B24=Data!#REF!,Data!#REF!,Data!#REF!)))))))))))))))&amp;IF(B24=Data!#REF!,Data!#REF!,(IF(B24=Data!#REF!,Data!#REF!,(IF(B24=Data!#REF!,Data!#REF!,(IF(B24=Data!#REF!,Data!#REF!,(IF(B24=Data!B76,Data!I76,(IF(B24=Data!B79,Data!I895,(IF(B24=Data!#REF!,Data!#REF!,(IF(B24=Data!#REF!,Data!#REF!,Data!#REF!)))))))))))))))&amp;IF(B24=Data!#REF!,Data!#REF!,(IF(B24=Data!#REF!,Data!#REF!,(IF(B24=Data!#REF!,Data!#REF!,(IF(B24=Data!#REF!,Data!#REF!,(IF(B24=Data!#REF!,Data!#REF!,Data!#REF!)))))))))</f>
        <v>#REF!</v>
      </c>
      <c r="U24" s="332"/>
      <c r="V24" s="196" t="e">
        <f>IF(B24=Data!#REF!,Data!#REF!,(IF(B24=Data!B97,Data!J97,(IF(B24=Data!#REF!,Data!#REF!,(IF(B24=Data!#REF!,Data!#REF!,(IF(B24=Data!#REF!,Data!#REF!,(IF(B24=Data!#REF!,Data!#REF!,(IF(B24=Data!#REF!,Data!#REF!,(IF(B24=Data!#REF!,Data!#REF!,Data!#REF!)))))))))))))))&amp;IF(B24=Data!#REF!,Data!#REF!,(IF(B24=Data!#REF!,Data!#REF!,(IF(B24=Data!#REF!,Data!#REF!,(IF(B24=Data!#REF!,Data!#REF!,(IF(B24=Data!B76,Data!J76,(IF(B24=Data!B79,Data!J895,(IF(B24=Data!#REF!,Data!#REF!,(IF(B24=Data!#REF!,Data!#REF!,Data!#REF!)))))))))))))))&amp;IF(B24=Data!#REF!,Data!#REF!,(IF(B24=Data!#REF!,Data!#REF!,(IF(B24=Data!#REF!,Data!#REF!,(IF(B24=Data!#REF!,Data!#REF!,(IF(B24=Data!#REF!,Data!#REF!,Data!#REF!)))))))))</f>
        <v>#REF!</v>
      </c>
      <c r="W24" s="191" t="str">
        <f>IF(D24="","",VLOOKUP(B24,Data!$B$5:$J$403,9,FALSE)*D24)</f>
        <v/>
      </c>
    </row>
    <row r="25" spans="1:31" ht="16.25" customHeight="1">
      <c r="A25" s="87"/>
      <c r="B25" s="298"/>
      <c r="C25" s="195" t="str">
        <f>IF(D25="","",VLOOKUP(B25,Data!$B$5:$L$403,2,FALSE))</f>
        <v/>
      </c>
      <c r="D25" s="296"/>
      <c r="E25" s="296"/>
      <c r="F25" s="91"/>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98,Data!G98,(IF(B25=Data!#REF!,Data!#REF!,(IF(B25=Data!#REF!,Data!#REF!,(IF(B25=Data!#REF!,Data!#REF!,(IF(B25=Data!#REF!,Data!#REF!,(IF(B25=Data!#REF!,Data!#REF!,(IF(B25=Data!#REF!,Data!#REF!,Data!#REF!)))))))))))))))&amp;IF(B25=Data!#REF!,Data!#REF!,(IF(B25=Data!#REF!,Data!#REF!,(IF(B25=Data!#REF!,Data!#REF!,(IF(B25=Data!#REF!,Data!#REF!,(IF(B25=Data!B77,Data!G77,(IF(B25=Data!B80,Data!G896,(IF(B25=Data!#REF!,Data!#REF!,(IF(B25=Data!#REF!,Data!#REF!,Data!#REF!)))))))))))))))&amp;IF(B25=Data!#REF!,Data!#REF!,(IF(B25=Data!#REF!,Data!#REF!,(IF(B25=Data!#REF!,Data!#REF!,(IF(B25=Data!#REF!,Data!#REF!,(IF(B25=Data!#REF!,Data!#REF!,Data!#REF!)))))))))</f>
        <v>#REF!</v>
      </c>
      <c r="O25" s="330"/>
      <c r="P25" s="331"/>
      <c r="Q25" s="196" t="e">
        <f>IF(B25=Data!#REF!,Data!#REF!,(IF(B25=Data!B98,Data!H98,(IF(B25=Data!#REF!,Data!#REF!,(IF(B25=Data!#REF!,Data!#REF!,(IF(B25=Data!#REF!,Data!#REF!,(IF(B25=Data!#REF!,Data!#REF!,(IF(B25=Data!#REF!,Data!#REF!,(IF(B25=Data!#REF!,Data!#REF!,Data!#REF!)))))))))))))))&amp;IF(B25=Data!#REF!,Data!#REF!,(IF(B25=Data!#REF!,Data!#REF!,(IF(B25=Data!#REF!,Data!#REF!,(IF(B25=Data!#REF!,Data!#REF!,(IF(B25=Data!B77,Data!H77,(IF(B25=Data!B80,Data!H896,(IF(B25=Data!#REF!,Data!#REF!,(IF(B25=Data!#REF!,Data!#REF!,Data!#REF!)))))))))))))))&amp;IF(B25=Data!#REF!,Data!#REF!,(IF(B25=Data!#REF!,Data!#REF!,(IF(B25=Data!#REF!,Data!#REF!,(IF(B25=Data!#REF!,Data!#REF!,(IF(B25=Data!#REF!,Data!#REF!,Data!#REF!)))))))))</f>
        <v>#REF!</v>
      </c>
      <c r="R25" s="331"/>
      <c r="S25" s="331"/>
      <c r="T25" s="196" t="e">
        <f>IF(B25=Data!#REF!,Data!#REF!,(IF(B25=Data!B98,Data!I98,(IF(B25=Data!#REF!,Data!#REF!,(IF(B25=Data!#REF!,Data!#REF!,(IF(B25=Data!#REF!,Data!#REF!,(IF(B25=Data!#REF!,Data!#REF!,(IF(B25=Data!#REF!,Data!#REF!,(IF(B25=Data!#REF!,Data!#REF!,Data!#REF!)))))))))))))))&amp;IF(B25=Data!#REF!,Data!#REF!,(IF(B25=Data!#REF!,Data!#REF!,(IF(B25=Data!#REF!,Data!#REF!,(IF(B25=Data!#REF!,Data!#REF!,(IF(B25=Data!B77,Data!I77,(IF(B25=Data!B80,Data!I896,(IF(B25=Data!#REF!,Data!#REF!,(IF(B25=Data!#REF!,Data!#REF!,Data!#REF!)))))))))))))))&amp;IF(B25=Data!#REF!,Data!#REF!,(IF(B25=Data!#REF!,Data!#REF!,(IF(B25=Data!#REF!,Data!#REF!,(IF(B25=Data!#REF!,Data!#REF!,(IF(B25=Data!#REF!,Data!#REF!,Data!#REF!)))))))))</f>
        <v>#REF!</v>
      </c>
      <c r="U25" s="332"/>
      <c r="V25" s="196" t="e">
        <f>IF(B25=Data!#REF!,Data!#REF!,(IF(B25=Data!B98,Data!J98,(IF(B25=Data!#REF!,Data!#REF!,(IF(B25=Data!#REF!,Data!#REF!,(IF(B25=Data!#REF!,Data!#REF!,(IF(B25=Data!#REF!,Data!#REF!,(IF(B25=Data!#REF!,Data!#REF!,(IF(B25=Data!#REF!,Data!#REF!,Data!#REF!)))))))))))))))&amp;IF(B25=Data!#REF!,Data!#REF!,(IF(B25=Data!#REF!,Data!#REF!,(IF(B25=Data!#REF!,Data!#REF!,(IF(B25=Data!#REF!,Data!#REF!,(IF(B25=Data!B77,Data!J77,(IF(B25=Data!B80,Data!J896,(IF(B25=Data!#REF!,Data!#REF!,(IF(B25=Data!#REF!,Data!#REF!,Data!#REF!)))))))))))))))&amp;IF(B25=Data!#REF!,Data!#REF!,(IF(B25=Data!#REF!,Data!#REF!,(IF(B25=Data!#REF!,Data!#REF!,(IF(B25=Data!#REF!,Data!#REF!,(IF(B25=Data!#REF!,Data!#REF!,Data!#REF!)))))))))</f>
        <v>#REF!</v>
      </c>
      <c r="W25" s="191" t="str">
        <f>IF(D25="","",VLOOKUP(B25,Data!$B$5:$J$403,9,FALSE)*D25)</f>
        <v/>
      </c>
    </row>
    <row r="26" spans="1:31" ht="17.5">
      <c r="A26" s="102"/>
      <c r="B26" s="100"/>
      <c r="C26" s="101"/>
      <c r="D26" s="305">
        <f>SUM(D18:D25)</f>
        <v>28</v>
      </c>
      <c r="E26" s="305"/>
      <c r="F26" s="109"/>
      <c r="G26" s="159"/>
      <c r="H26" s="361">
        <f>SUM(H18:H25)</f>
        <v>68345.67</v>
      </c>
      <c r="I26" s="362"/>
      <c r="J26" s="362"/>
      <c r="K26" s="362"/>
      <c r="L26" s="363">
        <f>SUM(L18:L25)</f>
        <v>6876</v>
      </c>
      <c r="M26" s="363">
        <f>SUM(M18:M25)</f>
        <v>6284</v>
      </c>
      <c r="N26" s="361" t="e">
        <f>SUM(N16:N25)</f>
        <v>#REF!</v>
      </c>
      <c r="O26" s="361">
        <f>SUM(O18:O25)</f>
        <v>0</v>
      </c>
      <c r="P26" s="361">
        <f>SUM(P16:P25)</f>
        <v>0</v>
      </c>
      <c r="Q26" s="361" t="e">
        <f>SUM(Q16:Q25)</f>
        <v>#REF!</v>
      </c>
      <c r="R26" s="361">
        <f>SUM(R18:R25)</f>
        <v>0</v>
      </c>
      <c r="S26" s="361">
        <f>SUM(S16:S25)</f>
        <v>0</v>
      </c>
      <c r="T26" s="361" t="e">
        <f>SUM(T16:T25)</f>
        <v>#REF!</v>
      </c>
      <c r="U26" s="361">
        <f>SUM(U18:U25)</f>
        <v>0</v>
      </c>
      <c r="V26" s="361" t="e">
        <f>SUM(V16:V25)</f>
        <v>#REF!</v>
      </c>
      <c r="W26" s="364">
        <f>SUM(W18:W25)</f>
        <v>38.375999999999998</v>
      </c>
    </row>
    <row r="27" spans="1:31" ht="11.25" customHeight="1">
      <c r="A27" s="300"/>
      <c r="B27" s="156"/>
      <c r="C27" s="271"/>
      <c r="D27" s="301"/>
      <c r="E27" s="372"/>
      <c r="F27" s="269"/>
      <c r="G27" s="302" t="s">
        <v>866</v>
      </c>
      <c r="H27" s="273"/>
      <c r="I27" s="300"/>
      <c r="J27" s="300"/>
      <c r="K27" s="300"/>
      <c r="L27" s="303"/>
      <c r="M27" s="261"/>
      <c r="N27" s="259"/>
      <c r="U27" s="259"/>
      <c r="V27" s="259"/>
      <c r="W27" s="265"/>
    </row>
    <row r="28" spans="1:31" ht="14">
      <c r="A28" s="10" t="s">
        <v>521</v>
      </c>
      <c r="B28" s="157"/>
      <c r="C28" s="1"/>
      <c r="D28" s="304" t="s">
        <v>80</v>
      </c>
      <c r="E28" s="304"/>
      <c r="F28" s="263"/>
      <c r="G28" s="77" t="s">
        <v>81</v>
      </c>
      <c r="H28" s="81"/>
      <c r="I28" s="267" t="s">
        <v>82</v>
      </c>
      <c r="J28" s="282"/>
      <c r="K28" s="262" t="s">
        <v>83</v>
      </c>
      <c r="L28" s="262"/>
      <c r="M28" s="442" t="s">
        <v>84</v>
      </c>
      <c r="N28" s="443"/>
      <c r="O28" s="443"/>
      <c r="P28" s="443"/>
      <c r="Q28" s="443"/>
      <c r="R28" s="443"/>
      <c r="S28" s="443"/>
      <c r="T28" s="443"/>
      <c r="U28" s="443"/>
      <c r="V28" s="443"/>
      <c r="W28" s="444"/>
    </row>
    <row r="29" spans="1:31" ht="14">
      <c r="A29" s="26" t="s">
        <v>522</v>
      </c>
      <c r="B29" s="280"/>
      <c r="C29" s="56"/>
      <c r="D29" t="s">
        <v>86</v>
      </c>
      <c r="G29" s="445"/>
      <c r="H29" s="446"/>
      <c r="I29" s="26" t="s">
        <v>87</v>
      </c>
      <c r="J29" s="283"/>
      <c r="K29" s="253" t="s">
        <v>88</v>
      </c>
      <c r="M29" s="260"/>
      <c r="W29" s="265"/>
    </row>
    <row r="30" spans="1:31">
      <c r="A30" s="26" t="s">
        <v>523</v>
      </c>
      <c r="B30" s="26"/>
      <c r="C30" s="259"/>
      <c r="G30" s="445"/>
      <c r="H30" s="446"/>
      <c r="I30" s="26"/>
      <c r="J30" s="283"/>
      <c r="K30" s="253" t="s">
        <v>92</v>
      </c>
      <c r="M30" s="260"/>
      <c r="W30" s="265"/>
    </row>
    <row r="31" spans="1:31" ht="10.5" customHeight="1">
      <c r="A31" s="269"/>
      <c r="B31" s="284"/>
      <c r="C31" s="285"/>
      <c r="D31" t="s">
        <v>93</v>
      </c>
      <c r="G31" s="445"/>
      <c r="H31" s="446"/>
      <c r="I31" s="26" t="s">
        <v>94</v>
      </c>
      <c r="J31" s="283"/>
      <c r="K31" s="253"/>
      <c r="M31" s="260"/>
      <c r="W31" s="265"/>
    </row>
    <row r="32" spans="1:31" ht="13">
      <c r="A32" s="10" t="s">
        <v>95</v>
      </c>
      <c r="C32" s="258"/>
      <c r="D32" t="s">
        <v>96</v>
      </c>
      <c r="G32" s="85" t="s">
        <v>97</v>
      </c>
      <c r="H32" s="82"/>
      <c r="I32" s="26" t="s">
        <v>87</v>
      </c>
      <c r="J32" s="283"/>
      <c r="K32" s="253" t="s">
        <v>98</v>
      </c>
      <c r="M32" s="260"/>
      <c r="W32" s="265"/>
    </row>
    <row r="33" spans="1:23" ht="10.5" customHeight="1">
      <c r="A33" s="26" t="s">
        <v>867</v>
      </c>
      <c r="C33" s="259"/>
      <c r="D33" t="s">
        <v>99</v>
      </c>
      <c r="G33" s="286"/>
      <c r="H33" s="287"/>
      <c r="I33" s="26" t="s">
        <v>100</v>
      </c>
      <c r="J33" s="283"/>
      <c r="K33" s="253" t="s">
        <v>524</v>
      </c>
      <c r="M33" s="447" t="s">
        <v>102</v>
      </c>
      <c r="N33" s="448"/>
      <c r="O33" s="448"/>
      <c r="P33" s="448"/>
      <c r="Q33" s="448"/>
      <c r="R33" s="448"/>
      <c r="S33" s="448"/>
      <c r="T33" s="448"/>
      <c r="U33" s="448"/>
      <c r="V33" s="448"/>
      <c r="W33" s="449"/>
    </row>
    <row r="34" spans="1:23">
      <c r="A34" s="269"/>
      <c r="B34" s="270"/>
      <c r="C34" s="271"/>
      <c r="D34" s="124"/>
      <c r="E34" s="124"/>
      <c r="F34" s="270"/>
      <c r="G34" s="437" t="s">
        <v>954</v>
      </c>
      <c r="H34" s="438"/>
      <c r="I34" s="437" t="s">
        <v>953</v>
      </c>
      <c r="J34" s="438"/>
      <c r="K34" s="274" t="s">
        <v>103</v>
      </c>
      <c r="L34" s="274"/>
      <c r="M34" s="439" t="s">
        <v>104</v>
      </c>
      <c r="N34" s="440"/>
      <c r="O34" s="440"/>
      <c r="P34" s="440"/>
      <c r="Q34" s="440"/>
      <c r="R34" s="440"/>
      <c r="S34" s="440"/>
      <c r="T34" s="440"/>
      <c r="U34" s="440"/>
      <c r="V34" s="440"/>
      <c r="W34" s="441"/>
    </row>
    <row r="35" spans="1:23">
      <c r="B35" s="263"/>
      <c r="G35" s="166"/>
      <c r="H35" s="166"/>
      <c r="I35" s="4"/>
      <c r="J35" s="4"/>
    </row>
    <row r="40" spans="1:23" ht="18.75" customHeight="1">
      <c r="A40" s="168" t="s">
        <v>895</v>
      </c>
      <c r="B40" s="166"/>
      <c r="C40" s="168" t="s">
        <v>565</v>
      </c>
      <c r="D40" s="323"/>
      <c r="E40" s="323"/>
      <c r="F40" s="323"/>
      <c r="G40" s="324"/>
      <c r="H40" s="168" t="s">
        <v>889</v>
      </c>
      <c r="I40" s="166"/>
      <c r="J40" s="168" t="s">
        <v>565</v>
      </c>
    </row>
    <row r="41" spans="1:23" ht="20">
      <c r="A41" s="168" t="s">
        <v>896</v>
      </c>
      <c r="B41" s="166"/>
      <c r="C41" s="168" t="s">
        <v>900</v>
      </c>
      <c r="D41" s="323"/>
      <c r="E41" s="323"/>
      <c r="F41" s="323"/>
      <c r="G41" s="324"/>
      <c r="H41" s="250" t="s">
        <v>890</v>
      </c>
      <c r="I41" s="336"/>
      <c r="J41" s="250" t="s">
        <v>900</v>
      </c>
    </row>
    <row r="42" spans="1:23" ht="20">
      <c r="A42" s="168" t="s">
        <v>897</v>
      </c>
      <c r="B42" s="166"/>
      <c r="C42" s="168" t="s">
        <v>900</v>
      </c>
      <c r="D42" s="323"/>
      <c r="E42" s="323"/>
      <c r="F42" s="323"/>
      <c r="G42" s="324"/>
      <c r="H42" s="168" t="s">
        <v>891</v>
      </c>
      <c r="I42" s="166"/>
      <c r="J42" s="168" t="s">
        <v>565</v>
      </c>
    </row>
    <row r="43" spans="1:23" ht="20">
      <c r="A43" s="168" t="s">
        <v>898</v>
      </c>
      <c r="B43" s="166"/>
      <c r="C43" s="168" t="s">
        <v>565</v>
      </c>
      <c r="D43" s="323"/>
      <c r="E43" s="323"/>
      <c r="F43" s="323"/>
      <c r="G43" s="324"/>
      <c r="H43" s="168" t="s">
        <v>892</v>
      </c>
      <c r="I43" s="166"/>
      <c r="J43" s="168" t="s">
        <v>565</v>
      </c>
    </row>
    <row r="44" spans="1:23" ht="20">
      <c r="A44" s="168" t="s">
        <v>899</v>
      </c>
      <c r="B44" s="166"/>
      <c r="C44" s="168" t="s">
        <v>565</v>
      </c>
      <c r="D44" s="323"/>
      <c r="E44" s="323"/>
      <c r="F44" s="323"/>
      <c r="G44" s="324"/>
      <c r="H44" s="168" t="s">
        <v>894</v>
      </c>
      <c r="I44" s="166"/>
      <c r="J44" s="168" t="s">
        <v>565</v>
      </c>
    </row>
    <row r="45" spans="1:23" ht="18.75" customHeight="1">
      <c r="A45" s="337"/>
      <c r="B45" s="337"/>
      <c r="C45" s="337"/>
      <c r="D45" s="337"/>
      <c r="E45" s="337"/>
      <c r="F45" s="337"/>
      <c r="G45" s="322"/>
      <c r="H45" s="168" t="s">
        <v>893</v>
      </c>
      <c r="I45" s="166"/>
      <c r="J45" s="168" t="s">
        <v>565</v>
      </c>
    </row>
  </sheetData>
  <mergeCells count="8">
    <mergeCell ref="G34:H34"/>
    <mergeCell ref="I34:J34"/>
    <mergeCell ref="M34:W34"/>
    <mergeCell ref="M28:W28"/>
    <mergeCell ref="G29:H29"/>
    <mergeCell ref="G30:H30"/>
    <mergeCell ref="G31:H31"/>
    <mergeCell ref="M33:W33"/>
  </mergeCells>
  <printOptions horizontalCentered="1"/>
  <pageMargins left="0.15748031496063" right="0" top="0.23622047244094499" bottom="0" header="0.15748031496063" footer="0.15748031496063"/>
  <pageSetup paperSize="9" scale="70"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1BADF-3585-4B9B-84DA-186F09D75188}">
  <dimension ref="A1:AE48"/>
  <sheetViews>
    <sheetView topLeftCell="A10" zoomScale="85" zoomScaleNormal="85" zoomScaleSheetLayoutView="85" workbookViewId="0">
      <selection activeCell="K22" sqref="K22"/>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81"/>
      <c r="J10" s="382"/>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941</v>
      </c>
      <c r="C18" s="195" t="str">
        <f>IF(D18="","",VLOOKUP(B18,Data!$B$5:$L$403,2,FALSE))</f>
        <v/>
      </c>
      <c r="D18" s="220"/>
      <c r="E18" s="220"/>
      <c r="F18" s="321"/>
      <c r="G18" s="187" t="str">
        <f>IF(D18="","",VLOOKUP(B18,Data!$B$5:$L$403,11,FALSE))</f>
        <v/>
      </c>
      <c r="H18" s="335" t="str">
        <f t="shared" ref="H18:H28"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93,Data!G93,(IF(B18=Data!#REF!,Data!#REF!,(IF(B18=Data!#REF!,Data!#REF!,(IF(B18=Data!#REF!,Data!#REF!,(IF(B18=Data!#REF!,Data!#REF!,(IF(B18=Data!#REF!,Data!#REF!,(IF(B18=Data!#REF!,Data!#REF!,Data!#REF!)))))))))))))))&amp;IF(B18=Data!#REF!,Data!#REF!,(IF(B18=Data!#REF!,Data!#REF!,(IF(B18=Data!#REF!,Data!#REF!,(IF(B18=Data!#REF!,Data!#REF!,(IF(B18=Data!B72,Data!G72,(IF(B18=Data!B75,Data!G891,(IF(B18=Data!#REF!,Data!#REF!,(IF(B18=Data!#REF!,Data!#REF!,Data!#REF!)))))))))))))))&amp;IF(B18=Data!#REF!,Data!#REF!,(IF(B18=Data!#REF!,Data!#REF!,(IF(B18=Data!#REF!,Data!#REF!,(IF(B18=Data!#REF!,Data!#REF!,(IF(B18=Data!#REF!,Data!#REF!,Data!#REF!)))))))))</f>
        <v>#REF!</v>
      </c>
      <c r="O18" s="330"/>
      <c r="P18" s="331"/>
      <c r="Q18" s="196" t="e">
        <f>IF(B18=Data!#REF!,Data!#REF!,(IF(B18=Data!B93,Data!H93,(IF(B18=Data!#REF!,Data!#REF!,(IF(B18=Data!#REF!,Data!#REF!,(IF(B18=Data!#REF!,Data!#REF!,(IF(B18=Data!#REF!,Data!#REF!,(IF(B18=Data!#REF!,Data!#REF!,(IF(B18=Data!#REF!,Data!#REF!,Data!#REF!)))))))))))))))&amp;IF(B18=Data!#REF!,Data!#REF!,(IF(B18=Data!#REF!,Data!#REF!,(IF(B18=Data!#REF!,Data!#REF!,(IF(B18=Data!#REF!,Data!#REF!,(IF(B18=Data!B72,Data!H72,(IF(B18=Data!B75,Data!H891,(IF(B18=Data!#REF!,Data!#REF!,(IF(B18=Data!#REF!,Data!#REF!,Data!#REF!)))))))))))))))&amp;IF(B18=Data!#REF!,Data!#REF!,(IF(B18=Data!#REF!,Data!#REF!,(IF(B18=Data!#REF!,Data!#REF!,(IF(B18=Data!#REF!,Data!#REF!,(IF(B18=Data!#REF!,Data!#REF!,Data!#REF!)))))))))</f>
        <v>#REF!</v>
      </c>
      <c r="R18" s="331"/>
      <c r="S18" s="331"/>
      <c r="T18" s="196" t="e">
        <f>IF(B18=Data!#REF!,Data!#REF!,(IF(B18=Data!B93,Data!I93,(IF(B18=Data!#REF!,Data!#REF!,(IF(B18=Data!#REF!,Data!#REF!,(IF(B18=Data!#REF!,Data!#REF!,(IF(B18=Data!#REF!,Data!#REF!,(IF(B18=Data!#REF!,Data!#REF!,(IF(B18=Data!#REF!,Data!#REF!,Data!#REF!)))))))))))))))&amp;IF(B18=Data!#REF!,Data!#REF!,(IF(B18=Data!#REF!,Data!#REF!,(IF(B18=Data!#REF!,Data!#REF!,(IF(B18=Data!#REF!,Data!#REF!,(IF(B18=Data!B72,Data!I72,(IF(B18=Data!B75,Data!I891,(IF(B18=Data!#REF!,Data!#REF!,(IF(B18=Data!#REF!,Data!#REF!,Data!#REF!)))))))))))))))&amp;IF(B18=Data!#REF!,Data!#REF!,(IF(B18=Data!#REF!,Data!#REF!,(IF(B18=Data!#REF!,Data!#REF!,(IF(B18=Data!#REF!,Data!#REF!,(IF(B18=Data!#REF!,Data!#REF!,Data!#REF!)))))))))</f>
        <v>#REF!</v>
      </c>
      <c r="U18" s="332"/>
      <c r="V18" s="196" t="e">
        <f>IF(B18=Data!#REF!,Data!#REF!,(IF(B18=Data!B93,Data!J93,(IF(B18=Data!#REF!,Data!#REF!,(IF(B18=Data!#REF!,Data!#REF!,(IF(B18=Data!#REF!,Data!#REF!,(IF(B18=Data!#REF!,Data!#REF!,(IF(B18=Data!#REF!,Data!#REF!,(IF(B18=Data!#REF!,Data!#REF!,Data!#REF!)))))))))))))))&amp;IF(B18=Data!#REF!,Data!#REF!,(IF(B18=Data!#REF!,Data!#REF!,(IF(B18=Data!#REF!,Data!#REF!,(IF(B18=Data!#REF!,Data!#REF!,(IF(B18=Data!B72,Data!J72,(IF(B18=Data!B75,Data!J891,(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402</v>
      </c>
      <c r="C19" s="195" t="str">
        <f>IF(D19="","",VLOOKUP(B19,Data!$B$5:$L$403,2,FALSE))</f>
        <v>ZU62670</v>
      </c>
      <c r="D19" s="220">
        <v>1</v>
      </c>
      <c r="E19" s="220"/>
      <c r="F19" s="373" t="s">
        <v>519</v>
      </c>
      <c r="G19" s="187">
        <f>IF(D19="","",VLOOKUP(B19,Data!$B$5:$L$403,11,FALSE))</f>
        <v>6633.78</v>
      </c>
      <c r="H19" s="193">
        <f t="shared" ref="H19" si="1">IF(D19&gt;0,D19*G19,"-")</f>
        <v>6633.78</v>
      </c>
      <c r="I19" s="188" t="str">
        <f>IF(D19="","",VLOOKUP(B19,Data!$B$5:$D$403,3,FALSE))</f>
        <v>C/T</v>
      </c>
      <c r="J19" s="189" t="str">
        <f>IF(D19="","",VLOOKUP(B19,Data!$B$5:$M$403,12,FALSE))</f>
        <v>Indonesia</v>
      </c>
      <c r="K19" s="194" t="s">
        <v>942</v>
      </c>
      <c r="L19" s="190">
        <f>IF(D19="","",VLOOKUP(B19,Data!$B$5:$E$403,4,FALSE)*D19)</f>
        <v>345</v>
      </c>
      <c r="M19" s="195">
        <f>IF(D19="","",VLOOKUP(B19,Data!$B$5:$F$403,5,FALSE)*D19)</f>
        <v>304</v>
      </c>
      <c r="N19" s="193" t="e">
        <f>IF(B19=Data!#REF!,Data!#REF!,(IF(B19=Data!B92,Data!G92,(IF(B19=Data!#REF!,Data!#REF!,(IF(B19=Data!#REF!,Data!#REF!,(IF(B19=Data!#REF!,Data!#REF!,(IF(B19=Data!#REF!,Data!#REF!,(IF(B19=Data!#REF!,Data!#REF!,(IF(B19=Data!#REF!,Data!#REF!,Data!#REF!)))))))))))))))&amp;IF(B19=Data!#REF!,Data!#REF!,(IF(B19=Data!#REF!,Data!#REF!,(IF(B19=Data!#REF!,Data!#REF!,(IF(B19=Data!#REF!,Data!#REF!,(IF(B19=Data!B71,Data!G71,(IF(B19=Data!B74,Data!G890,(IF(B19=Data!#REF!,Data!#REF!,(IF(B19=Data!#REF!,Data!#REF!,Data!#REF!)))))))))))))))&amp;IF(B19=Data!#REF!,Data!#REF!,(IF(B19=Data!#REF!,Data!#REF!,(IF(B19=Data!#REF!,Data!#REF!,(IF(B19=Data!#REF!,Data!#REF!,(IF(B19=Data!#REF!,Data!#REF!,Data!#REF!)))))))))</f>
        <v>#REF!</v>
      </c>
      <c r="O19" s="330"/>
      <c r="P19" s="331"/>
      <c r="Q19" s="196" t="e">
        <f>IF(B19=Data!#REF!,Data!#REF!,(IF(B19=Data!B92,Data!H92,(IF(B19=Data!#REF!,Data!#REF!,(IF(B19=Data!#REF!,Data!#REF!,(IF(B19=Data!#REF!,Data!#REF!,(IF(B19=Data!#REF!,Data!#REF!,(IF(B19=Data!#REF!,Data!#REF!,(IF(B19=Data!#REF!,Data!#REF!,Data!#REF!)))))))))))))))&amp;IF(B19=Data!#REF!,Data!#REF!,(IF(B19=Data!#REF!,Data!#REF!,(IF(B19=Data!#REF!,Data!#REF!,(IF(B19=Data!#REF!,Data!#REF!,(IF(B19=Data!B71,Data!H71,(IF(B19=Data!B74,Data!H890,(IF(B19=Data!#REF!,Data!#REF!,(IF(B19=Data!#REF!,Data!#REF!,Data!#REF!)))))))))))))))&amp;IF(B19=Data!#REF!,Data!#REF!,(IF(B19=Data!#REF!,Data!#REF!,(IF(B19=Data!#REF!,Data!#REF!,(IF(B19=Data!#REF!,Data!#REF!,(IF(B19=Data!#REF!,Data!#REF!,Data!#REF!)))))))))</f>
        <v>#REF!</v>
      </c>
      <c r="R19" s="331"/>
      <c r="S19" s="331"/>
      <c r="T19" s="196" t="e">
        <f>IF(B19=Data!#REF!,Data!#REF!,(IF(B19=Data!B92,Data!I92,(IF(B19=Data!#REF!,Data!#REF!,(IF(B19=Data!#REF!,Data!#REF!,(IF(B19=Data!#REF!,Data!#REF!,(IF(B19=Data!#REF!,Data!#REF!,(IF(B19=Data!#REF!,Data!#REF!,(IF(B19=Data!#REF!,Data!#REF!,Data!#REF!)))))))))))))))&amp;IF(B19=Data!#REF!,Data!#REF!,(IF(B19=Data!#REF!,Data!#REF!,(IF(B19=Data!#REF!,Data!#REF!,(IF(B19=Data!#REF!,Data!#REF!,(IF(B19=Data!B71,Data!I71,(IF(B19=Data!B74,Data!I890,(IF(B19=Data!#REF!,Data!#REF!,(IF(B19=Data!#REF!,Data!#REF!,Data!#REF!)))))))))))))))&amp;IF(B19=Data!#REF!,Data!#REF!,(IF(B19=Data!#REF!,Data!#REF!,(IF(B19=Data!#REF!,Data!#REF!,(IF(B19=Data!#REF!,Data!#REF!,(IF(B19=Data!#REF!,Data!#REF!,Data!#REF!)))))))))</f>
        <v>#REF!</v>
      </c>
      <c r="U19" s="332"/>
      <c r="V19" s="196" t="e">
        <f>IF(B19=Data!#REF!,Data!#REF!,(IF(B19=Data!B92,Data!J92,(IF(B19=Data!#REF!,Data!#REF!,(IF(B19=Data!#REF!,Data!#REF!,(IF(B19=Data!#REF!,Data!#REF!,(IF(B19=Data!#REF!,Data!#REF!,(IF(B19=Data!#REF!,Data!#REF!,(IF(B19=Data!#REF!,Data!#REF!,Data!#REF!)))))))))))))))&amp;IF(B19=Data!#REF!,Data!#REF!,(IF(B19=Data!#REF!,Data!#REF!,(IF(B19=Data!#REF!,Data!#REF!,(IF(B19=Data!#REF!,Data!#REF!,(IF(B19=Data!B71,Data!J71,(IF(B19=Data!B74,Data!J890,(IF(B19=Data!#REF!,Data!#REF!,(IF(B19=Data!#REF!,Data!#REF!,Data!#REF!)))))))))))))))&amp;IF(B19=Data!#REF!,Data!#REF!,(IF(B19=Data!#REF!,Data!#REF!,(IF(B19=Data!#REF!,Data!#REF!,(IF(B19=Data!#REF!,Data!#REF!,(IF(B19=Data!#REF!,Data!#REF!,Data!#REF!)))))))))</f>
        <v>#REF!</v>
      </c>
      <c r="W19" s="191">
        <f>IF(D19="","",VLOOKUP(B19,Data!$B$5:$J$403,9,FALSE)*D19)</f>
        <v>1.806</v>
      </c>
      <c r="AC19" s="165" t="s">
        <v>877</v>
      </c>
      <c r="AD19" s="165">
        <v>6</v>
      </c>
      <c r="AE19" s="165">
        <v>1</v>
      </c>
    </row>
    <row r="20" spans="1:31" ht="16.25" customHeight="1">
      <c r="A20" s="346">
        <v>2</v>
      </c>
      <c r="B20" s="297" t="s">
        <v>526</v>
      </c>
      <c r="C20" s="195" t="str">
        <f>IF(D20="","",VLOOKUP(B20,Data!$B$5:$L$403,2,FALSE))</f>
        <v>ZJ54420</v>
      </c>
      <c r="D20" s="220">
        <v>1</v>
      </c>
      <c r="E20" s="220"/>
      <c r="F20" s="373"/>
      <c r="G20" s="187">
        <f>IF(D20="","",VLOOKUP(B20,Data!$B$5:$L$403,11,FALSE))</f>
        <v>4658.5600000000004</v>
      </c>
      <c r="H20" s="193">
        <f t="shared" si="0"/>
        <v>4658.5600000000004</v>
      </c>
      <c r="I20" s="188" t="str">
        <f>IF(D20="","",VLOOKUP(B20,Data!$B$5:$D$403,3,FALSE))</f>
        <v>C/T</v>
      </c>
      <c r="J20" s="189" t="str">
        <f>IF(D20="","",VLOOKUP(B20,Data!$B$5:$M$403,12,FALSE))</f>
        <v>Indonesia</v>
      </c>
      <c r="K20" s="194" t="s">
        <v>942</v>
      </c>
      <c r="L20" s="190">
        <f>IF(D20="","",VLOOKUP(B20,Data!$B$5:$E$403,4,FALSE)*D20)</f>
        <v>305</v>
      </c>
      <c r="M20" s="195">
        <f>IF(D20="","",VLOOKUP(B20,Data!$B$5:$F$403,5,FALSE)*D20)</f>
        <v>269</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f>IF(D20="","",VLOOKUP(B20,Data!$B$5:$J$403,9,FALSE)*D20)</f>
        <v>1.534</v>
      </c>
      <c r="AC20" s="165" t="s">
        <v>877</v>
      </c>
      <c r="AD20" s="165">
        <v>6</v>
      </c>
      <c r="AE20" s="165">
        <v>1</v>
      </c>
    </row>
    <row r="21" spans="1:31" ht="16.25" customHeight="1">
      <c r="A21" s="87"/>
      <c r="B21" s="295" t="s">
        <v>955</v>
      </c>
      <c r="C21" s="195" t="str">
        <f>IF(D21="","",VLOOKUP(B21,Data!$B$5:$L$403,2,FALSE))</f>
        <v/>
      </c>
      <c r="D21" s="220"/>
      <c r="E21" s="220"/>
      <c r="F21" s="373" t="s">
        <v>520</v>
      </c>
      <c r="G21" s="187" t="str">
        <f>IF(D21="","",VLOOKUP(B21,Data!$B$5:$L$403,11,FALSE))</f>
        <v/>
      </c>
      <c r="H21" s="335" t="str">
        <f t="shared" si="0"/>
        <v>-</v>
      </c>
      <c r="I21" s="188" t="str">
        <f>IF(D21="","",VLOOKUP(B21,Data!$B$5:$D$403,3,FALSE))</f>
        <v/>
      </c>
      <c r="J21" s="189" t="str">
        <f>IF(D21="","",VLOOKUP(B21,Data!$B$5:$M$403,12,FALSE))</f>
        <v/>
      </c>
      <c r="K21" s="164"/>
      <c r="L21" s="190" t="str">
        <f>IF(D21="","",VLOOKUP(B21,Data!$B$5:$E$403,4,FALSE)*D21)</f>
        <v/>
      </c>
      <c r="M21" s="195" t="str">
        <f>IF(D21="","",VLOOKUP(B21,Data!$B$5:$F$403,5,FALSE)*D21)</f>
        <v/>
      </c>
      <c r="N21" s="193" t="e">
        <f>IF(B21=Data!#REF!,Data!#REF!,(IF(B21=Data!B95,Data!G95,(IF(B21=Data!#REF!,Data!#REF!,(IF(B21=Data!#REF!,Data!#REF!,(IF(B21=Data!#REF!,Data!#REF!,(IF(B21=Data!#REF!,Data!#REF!,(IF(B21=Data!#REF!,Data!#REF!,(IF(B21=Data!#REF!,Data!#REF!,Data!#REF!)))))))))))))))&amp;IF(B21=Data!#REF!,Data!#REF!,(IF(B21=Data!#REF!,Data!#REF!,(IF(B21=Data!#REF!,Data!#REF!,(IF(B21=Data!#REF!,Data!#REF!,(IF(B21=Data!B74,Data!G74,(IF(B21=Data!B77,Data!G893,(IF(B21=Data!#REF!,Data!#REF!,(IF(B21=Data!#REF!,Data!#REF!,Data!#REF!)))))))))))))))&amp;IF(B21=Data!#REF!,Data!#REF!,(IF(B21=Data!#REF!,Data!#REF!,(IF(B21=Data!#REF!,Data!#REF!,(IF(B21=Data!#REF!,Data!#REF!,(IF(B21=Data!#REF!,Data!#REF!,Data!#REF!)))))))))</f>
        <v>#REF!</v>
      </c>
      <c r="O21" s="330"/>
      <c r="P21" s="331"/>
      <c r="Q21" s="196" t="e">
        <f>IF(B21=Data!#REF!,Data!#REF!,(IF(B21=Data!B95,Data!H95,(IF(B21=Data!#REF!,Data!#REF!,(IF(B21=Data!#REF!,Data!#REF!,(IF(B21=Data!#REF!,Data!#REF!,(IF(B21=Data!#REF!,Data!#REF!,(IF(B21=Data!#REF!,Data!#REF!,(IF(B21=Data!#REF!,Data!#REF!,Data!#REF!)))))))))))))))&amp;IF(B21=Data!#REF!,Data!#REF!,(IF(B21=Data!#REF!,Data!#REF!,(IF(B21=Data!#REF!,Data!#REF!,(IF(B21=Data!#REF!,Data!#REF!,(IF(B21=Data!B74,Data!H74,(IF(B21=Data!B77,Data!H893,(IF(B21=Data!#REF!,Data!#REF!,(IF(B21=Data!#REF!,Data!#REF!,Data!#REF!)))))))))))))))&amp;IF(B21=Data!#REF!,Data!#REF!,(IF(B21=Data!#REF!,Data!#REF!,(IF(B21=Data!#REF!,Data!#REF!,(IF(B21=Data!#REF!,Data!#REF!,(IF(B21=Data!#REF!,Data!#REF!,Data!#REF!)))))))))</f>
        <v>#REF!</v>
      </c>
      <c r="R21" s="331"/>
      <c r="S21" s="331"/>
      <c r="T21" s="196" t="e">
        <f>IF(B21=Data!#REF!,Data!#REF!,(IF(B21=Data!B95,Data!I95,(IF(B21=Data!#REF!,Data!#REF!,(IF(B21=Data!#REF!,Data!#REF!,(IF(B21=Data!#REF!,Data!#REF!,(IF(B21=Data!#REF!,Data!#REF!,(IF(B21=Data!#REF!,Data!#REF!,(IF(B21=Data!#REF!,Data!#REF!,Data!#REF!)))))))))))))))&amp;IF(B21=Data!#REF!,Data!#REF!,(IF(B21=Data!#REF!,Data!#REF!,(IF(B21=Data!#REF!,Data!#REF!,(IF(B21=Data!#REF!,Data!#REF!,(IF(B21=Data!B74,Data!I74,(IF(B21=Data!B77,Data!I893,(IF(B21=Data!#REF!,Data!#REF!,(IF(B21=Data!#REF!,Data!#REF!,Data!#REF!)))))))))))))))&amp;IF(B21=Data!#REF!,Data!#REF!,(IF(B21=Data!#REF!,Data!#REF!,(IF(B21=Data!#REF!,Data!#REF!,(IF(B21=Data!#REF!,Data!#REF!,(IF(B21=Data!#REF!,Data!#REF!,Data!#REF!)))))))))</f>
        <v>#REF!</v>
      </c>
      <c r="U21" s="332"/>
      <c r="V21" s="196" t="e">
        <f>IF(B21=Data!#REF!,Data!#REF!,(IF(B21=Data!B95,Data!J95,(IF(B21=Data!#REF!,Data!#REF!,(IF(B21=Data!#REF!,Data!#REF!,(IF(B21=Data!#REF!,Data!#REF!,(IF(B21=Data!#REF!,Data!#REF!,(IF(B21=Data!#REF!,Data!#REF!,(IF(B21=Data!#REF!,Data!#REF!,Data!#REF!)))))))))))))))&amp;IF(B21=Data!#REF!,Data!#REF!,(IF(B21=Data!#REF!,Data!#REF!,(IF(B21=Data!#REF!,Data!#REF!,(IF(B21=Data!#REF!,Data!#REF!,(IF(B21=Data!B74,Data!J74,(IF(B21=Data!B77,Data!J893,(IF(B21=Data!#REF!,Data!#REF!,(IF(B21=Data!#REF!,Data!#REF!,Data!#REF!)))))))))))))))&amp;IF(B21=Data!#REF!,Data!#REF!,(IF(B21=Data!#REF!,Data!#REF!,(IF(B21=Data!#REF!,Data!#REF!,(IF(B21=Data!#REF!,Data!#REF!,(IF(B21=Data!#REF!,Data!#REF!,Data!#REF!)))))))))</f>
        <v>#REF!</v>
      </c>
      <c r="W21" s="191" t="str">
        <f>IF(D21="","",VLOOKUP(B21,Data!$B$5:$J$403,9,FALSE)*D21)</f>
        <v/>
      </c>
      <c r="AC21" s="165" t="s">
        <v>874</v>
      </c>
      <c r="AD21" s="165">
        <v>4</v>
      </c>
      <c r="AE21" s="165">
        <v>11</v>
      </c>
    </row>
    <row r="22" spans="1:31" ht="16.25" customHeight="1">
      <c r="A22" s="346">
        <v>3</v>
      </c>
      <c r="B22" s="297" t="s">
        <v>352</v>
      </c>
      <c r="C22" s="195" t="str">
        <f>IF(D22="","",VLOOKUP(B22,Data!$B$5:$L$403,2,FALSE))</f>
        <v>WQ78260</v>
      </c>
      <c r="D22" s="220">
        <v>3</v>
      </c>
      <c r="E22" s="220"/>
      <c r="F22" s="374"/>
      <c r="G22" s="187">
        <f>IF(D22="","",VLOOKUP(B22,Data!$B$5:$L$403,11,FALSE))</f>
        <v>4283.6499999999996</v>
      </c>
      <c r="H22" s="335">
        <f t="shared" ref="H22:H26" si="2">IF(D22&gt;0,D22*G22,"-")</f>
        <v>12850.949999999999</v>
      </c>
      <c r="I22" s="188" t="str">
        <f>IF(D22="","",VLOOKUP(B22,Data!$B$5:$D$403,3,FALSE))</f>
        <v>C/T</v>
      </c>
      <c r="J22" s="189" t="str">
        <f>IF(D22="","",VLOOKUP(B22,Data!$B$5:$M$403,12,FALSE))</f>
        <v>Indonesia</v>
      </c>
      <c r="K22" s="194" t="s">
        <v>956</v>
      </c>
      <c r="L22" s="190">
        <f>IF(D22="","",VLOOKUP(B22,Data!$B$5:$E$403,4,FALSE)*D22)</f>
        <v>915</v>
      </c>
      <c r="M22" s="195">
        <f>IF(D22="","",VLOOKUP(B22,Data!$B$5:$F$403,5,FALSE)*D22)</f>
        <v>807</v>
      </c>
      <c r="N22" s="193" t="e">
        <f>IF(B22=Data!#REF!,Data!#REF!,(IF(B22=Data!B79,Data!G79,(IF(B22=Data!#REF!,Data!#REF!,(IF(B22=Data!#REF!,Data!#REF!,(IF(B22=Data!#REF!,Data!#REF!,(IF(B22=Data!#REF!,Data!#REF!,(IF(B22=Data!#REF!,Data!#REF!,(IF(B22=Data!#REF!,Data!#REF!,Data!#REF!)))))))))))))))&amp;IF(B22=Data!#REF!,Data!#REF!,(IF(B22=Data!#REF!,Data!#REF!,(IF(B22=Data!#REF!,Data!#REF!,(IF(B22=Data!#REF!,Data!#REF!,(IF(B22=Data!B58,Data!G58,(IF(B22=Data!B61,Data!G877,(IF(B22=Data!#REF!,Data!#REF!,(IF(B22=Data!#REF!,Data!#REF!,Data!#REF!)))))))))))))))&amp;IF(B22=Data!#REF!,Data!#REF!,(IF(B22=Data!#REF!,Data!#REF!,(IF(B22=Data!#REF!,Data!#REF!,(IF(B22=Data!#REF!,Data!#REF!,(IF(B22=Data!#REF!,Data!#REF!,Data!#REF!)))))))))</f>
        <v>#REF!</v>
      </c>
      <c r="O22" s="330"/>
      <c r="P22" s="331"/>
      <c r="Q22" s="196" t="e">
        <f>IF(B22=Data!#REF!,Data!#REF!,(IF(B22=Data!B79,Data!H79,(IF(B22=Data!#REF!,Data!#REF!,(IF(B22=Data!#REF!,Data!#REF!,(IF(B22=Data!#REF!,Data!#REF!,(IF(B22=Data!#REF!,Data!#REF!,(IF(B22=Data!#REF!,Data!#REF!,(IF(B22=Data!#REF!,Data!#REF!,Data!#REF!)))))))))))))))&amp;IF(B22=Data!#REF!,Data!#REF!,(IF(B22=Data!#REF!,Data!#REF!,(IF(B22=Data!#REF!,Data!#REF!,(IF(B22=Data!#REF!,Data!#REF!,(IF(B22=Data!B58,Data!H58,(IF(B22=Data!B61,Data!H877,(IF(B22=Data!#REF!,Data!#REF!,(IF(B22=Data!#REF!,Data!#REF!,Data!#REF!)))))))))))))))&amp;IF(B22=Data!#REF!,Data!#REF!,(IF(B22=Data!#REF!,Data!#REF!,(IF(B22=Data!#REF!,Data!#REF!,(IF(B22=Data!#REF!,Data!#REF!,(IF(B22=Data!#REF!,Data!#REF!,Data!#REF!)))))))))</f>
        <v>#REF!</v>
      </c>
      <c r="R22" s="331"/>
      <c r="S22" s="331"/>
      <c r="T22" s="196" t="e">
        <f>IF(B22=Data!#REF!,Data!#REF!,(IF(B22=Data!B79,Data!I79,(IF(B22=Data!#REF!,Data!#REF!,(IF(B22=Data!#REF!,Data!#REF!,(IF(B22=Data!#REF!,Data!#REF!,(IF(B22=Data!#REF!,Data!#REF!,(IF(B22=Data!#REF!,Data!#REF!,(IF(B22=Data!#REF!,Data!#REF!,Data!#REF!)))))))))))))))&amp;IF(B22=Data!#REF!,Data!#REF!,(IF(B22=Data!#REF!,Data!#REF!,(IF(B22=Data!#REF!,Data!#REF!,(IF(B22=Data!#REF!,Data!#REF!,(IF(B22=Data!B58,Data!I58,(IF(B22=Data!B61,Data!I877,(IF(B22=Data!#REF!,Data!#REF!,(IF(B22=Data!#REF!,Data!#REF!,Data!#REF!)))))))))))))))&amp;IF(B22=Data!#REF!,Data!#REF!,(IF(B22=Data!#REF!,Data!#REF!,(IF(B22=Data!#REF!,Data!#REF!,(IF(B22=Data!#REF!,Data!#REF!,(IF(B22=Data!#REF!,Data!#REF!,Data!#REF!)))))))))</f>
        <v>#REF!</v>
      </c>
      <c r="U22" s="332"/>
      <c r="V22" s="196" t="e">
        <f>IF(B22=Data!#REF!,Data!#REF!,(IF(B22=Data!B79,Data!J79,(IF(B22=Data!#REF!,Data!#REF!,(IF(B22=Data!#REF!,Data!#REF!,(IF(B22=Data!#REF!,Data!#REF!,(IF(B22=Data!#REF!,Data!#REF!,(IF(B22=Data!#REF!,Data!#REF!,(IF(B22=Data!#REF!,Data!#REF!,Data!#REF!)))))))))))))))&amp;IF(B22=Data!#REF!,Data!#REF!,(IF(B22=Data!#REF!,Data!#REF!,(IF(B22=Data!#REF!,Data!#REF!,(IF(B22=Data!#REF!,Data!#REF!,(IF(B22=Data!B58,Data!J58,(IF(B22=Data!B61,Data!J877,(IF(B22=Data!#REF!,Data!#REF!,(IF(B22=Data!#REF!,Data!#REF!,Data!#REF!)))))))))))))))&amp;IF(B22=Data!#REF!,Data!#REF!,(IF(B22=Data!#REF!,Data!#REF!,(IF(B22=Data!#REF!,Data!#REF!,(IF(B22=Data!#REF!,Data!#REF!,(IF(B22=Data!#REF!,Data!#REF!,Data!#REF!)))))))))</f>
        <v>#REF!</v>
      </c>
      <c r="W22" s="191">
        <f>IF(D22="","",VLOOKUP(B22,Data!$B$5:$J$403,9,FALSE)*D22)</f>
        <v>4.6020000000000003</v>
      </c>
      <c r="AC22" s="165" t="s">
        <v>930</v>
      </c>
      <c r="AD22" s="165">
        <v>1</v>
      </c>
      <c r="AE22" s="165">
        <v>1</v>
      </c>
    </row>
    <row r="23" spans="1:31" ht="16.25" customHeight="1">
      <c r="A23" s="346">
        <v>4</v>
      </c>
      <c r="B23" s="297" t="s">
        <v>212</v>
      </c>
      <c r="C23" s="195" t="str">
        <f>IF(D23="","",VLOOKUP(B23,Data!$B$5:$L$403,2,FALSE))</f>
        <v>WH50410</v>
      </c>
      <c r="D23" s="220">
        <v>2</v>
      </c>
      <c r="E23" s="220"/>
      <c r="F23" s="374" t="s">
        <v>525</v>
      </c>
      <c r="G23" s="187">
        <f>IF(D23="","",VLOOKUP(B23,Data!$B$5:$L$403,11,FALSE))</f>
        <v>1897.4</v>
      </c>
      <c r="H23" s="335">
        <f t="shared" si="2"/>
        <v>3794.8</v>
      </c>
      <c r="I23" s="188" t="str">
        <f>IF(D23="","",VLOOKUP(B23,Data!$B$5:$D$403,3,FALSE))</f>
        <v>C/T</v>
      </c>
      <c r="J23" s="189" t="str">
        <f>IF(D23="","",VLOOKUP(B23,Data!$B$5:$M$403,12,FALSE))</f>
        <v>Indonesia</v>
      </c>
      <c r="K23" s="194" t="s">
        <v>956</v>
      </c>
      <c r="L23" s="190">
        <f>IF(D23="","",VLOOKUP(B23,Data!$B$5:$E$403,4,FALSE)*D23)</f>
        <v>444</v>
      </c>
      <c r="M23" s="195">
        <f>IF(D23="","",VLOOKUP(B23,Data!$B$5:$F$403,5,FALSE)*D23)</f>
        <v>402</v>
      </c>
      <c r="N23" s="193" t="e">
        <f>IF(B23=Data!#REF!,Data!#REF!,(IF(B23=Data!B80,Data!G80,(IF(B23=Data!#REF!,Data!#REF!,(IF(B23=Data!#REF!,Data!#REF!,(IF(B23=Data!#REF!,Data!#REF!,(IF(B23=Data!#REF!,Data!#REF!,(IF(B23=Data!#REF!,Data!#REF!,(IF(B23=Data!#REF!,Data!#REF!,Data!#REF!)))))))))))))))&amp;IF(B23=Data!#REF!,Data!#REF!,(IF(B23=Data!#REF!,Data!#REF!,(IF(B23=Data!#REF!,Data!#REF!,(IF(B23=Data!#REF!,Data!#REF!,(IF(B23=Data!B59,Data!G59,(IF(B23=Data!B62,Data!G878,(IF(B23=Data!#REF!,Data!#REF!,(IF(B23=Data!#REF!,Data!#REF!,Data!#REF!)))))))))))))))&amp;IF(B23=Data!#REF!,Data!#REF!,(IF(B23=Data!#REF!,Data!#REF!,(IF(B23=Data!#REF!,Data!#REF!,(IF(B23=Data!#REF!,Data!#REF!,(IF(B23=Data!#REF!,Data!#REF!,Data!#REF!)))))))))</f>
        <v>#REF!</v>
      </c>
      <c r="O23" s="330"/>
      <c r="P23" s="331"/>
      <c r="Q23" s="196" t="e">
        <f>IF(B23=Data!#REF!,Data!#REF!,(IF(B23=Data!B80,Data!H80,(IF(B23=Data!#REF!,Data!#REF!,(IF(B23=Data!#REF!,Data!#REF!,(IF(B23=Data!#REF!,Data!#REF!,(IF(B23=Data!#REF!,Data!#REF!,(IF(B23=Data!#REF!,Data!#REF!,(IF(B23=Data!#REF!,Data!#REF!,Data!#REF!)))))))))))))))&amp;IF(B23=Data!#REF!,Data!#REF!,(IF(B23=Data!#REF!,Data!#REF!,(IF(B23=Data!#REF!,Data!#REF!,(IF(B23=Data!#REF!,Data!#REF!,(IF(B23=Data!B59,Data!H59,(IF(B23=Data!B62,Data!H878,(IF(B23=Data!#REF!,Data!#REF!,(IF(B23=Data!#REF!,Data!#REF!,Data!#REF!)))))))))))))))&amp;IF(B23=Data!#REF!,Data!#REF!,(IF(B23=Data!#REF!,Data!#REF!,(IF(B23=Data!#REF!,Data!#REF!,(IF(B23=Data!#REF!,Data!#REF!,(IF(B23=Data!#REF!,Data!#REF!,Data!#REF!)))))))))</f>
        <v>#REF!</v>
      </c>
      <c r="R23" s="331"/>
      <c r="S23" s="331"/>
      <c r="T23" s="196" t="e">
        <f>IF(B23=Data!#REF!,Data!#REF!,(IF(B23=Data!B80,Data!I80,(IF(B23=Data!#REF!,Data!#REF!,(IF(B23=Data!#REF!,Data!#REF!,(IF(B23=Data!#REF!,Data!#REF!,(IF(B23=Data!#REF!,Data!#REF!,(IF(B23=Data!#REF!,Data!#REF!,(IF(B23=Data!#REF!,Data!#REF!,Data!#REF!)))))))))))))))&amp;IF(B23=Data!#REF!,Data!#REF!,(IF(B23=Data!#REF!,Data!#REF!,(IF(B23=Data!#REF!,Data!#REF!,(IF(B23=Data!#REF!,Data!#REF!,(IF(B23=Data!B59,Data!I59,(IF(B23=Data!B62,Data!I878,(IF(B23=Data!#REF!,Data!#REF!,(IF(B23=Data!#REF!,Data!#REF!,Data!#REF!)))))))))))))))&amp;IF(B23=Data!#REF!,Data!#REF!,(IF(B23=Data!#REF!,Data!#REF!,(IF(B23=Data!#REF!,Data!#REF!,(IF(B23=Data!#REF!,Data!#REF!,(IF(B23=Data!#REF!,Data!#REF!,Data!#REF!)))))))))</f>
        <v>#REF!</v>
      </c>
      <c r="U23" s="332"/>
      <c r="V23" s="196" t="e">
        <f>IF(B23=Data!#REF!,Data!#REF!,(IF(B23=Data!B80,Data!J80,(IF(B23=Data!#REF!,Data!#REF!,(IF(B23=Data!#REF!,Data!#REF!,(IF(B23=Data!#REF!,Data!#REF!,(IF(B23=Data!#REF!,Data!#REF!,(IF(B23=Data!#REF!,Data!#REF!,(IF(B23=Data!#REF!,Data!#REF!,Data!#REF!)))))))))))))))&amp;IF(B23=Data!#REF!,Data!#REF!,(IF(B23=Data!#REF!,Data!#REF!,(IF(B23=Data!#REF!,Data!#REF!,(IF(B23=Data!#REF!,Data!#REF!,(IF(B23=Data!B59,Data!J59,(IF(B23=Data!B62,Data!J878,(IF(B23=Data!#REF!,Data!#REF!,(IF(B23=Data!#REF!,Data!#REF!,Data!#REF!)))))))))))))))&amp;IF(B23=Data!#REF!,Data!#REF!,(IF(B23=Data!#REF!,Data!#REF!,(IF(B23=Data!#REF!,Data!#REF!,(IF(B23=Data!#REF!,Data!#REF!,(IF(B23=Data!#REF!,Data!#REF!,Data!#REF!)))))))))</f>
        <v>#REF!</v>
      </c>
      <c r="W23" s="191">
        <f>IF(D23="","",VLOOKUP(B23,Data!$B$5:$J$403,9,FALSE)*D23)</f>
        <v>2.3980000000000001</v>
      </c>
      <c r="AC23" s="165" t="s">
        <v>930</v>
      </c>
      <c r="AD23" s="165">
        <v>1</v>
      </c>
      <c r="AE23" s="165">
        <v>1</v>
      </c>
    </row>
    <row r="24" spans="1:31" ht="16.25" customHeight="1">
      <c r="A24" s="346">
        <v>5</v>
      </c>
      <c r="B24" s="297" t="s">
        <v>238</v>
      </c>
      <c r="C24" s="195" t="str">
        <f>IF(D24="","",VLOOKUP(B24,Data!$B$5:$L$403,2,FALSE))</f>
        <v>AAC7366</v>
      </c>
      <c r="D24" s="220">
        <v>30</v>
      </c>
      <c r="E24" s="220"/>
      <c r="F24" s="374"/>
      <c r="G24" s="187">
        <f>IF(D24="","",VLOOKUP(B24,Data!$B$5:$L$403,11,FALSE))</f>
        <v>2618.06</v>
      </c>
      <c r="H24" s="335">
        <f t="shared" si="2"/>
        <v>78541.8</v>
      </c>
      <c r="I24" s="188" t="str">
        <f>IF(D24="","",VLOOKUP(B24,Data!$B$5:$D$403,3,FALSE))</f>
        <v>C/T</v>
      </c>
      <c r="J24" s="189" t="str">
        <f>IF(D24="","",VLOOKUP(B24,Data!$B$5:$M$403,12,FALSE))</f>
        <v>Indonesia</v>
      </c>
      <c r="K24" s="194" t="s">
        <v>956</v>
      </c>
      <c r="L24" s="190">
        <f>IF(D24="","",VLOOKUP(B24,Data!$B$5:$E$403,4,FALSE)*D24)</f>
        <v>7980</v>
      </c>
      <c r="M24" s="195">
        <f>IF(D24="","",VLOOKUP(B24,Data!$B$5:$F$403,5,FALSE)*D24)</f>
        <v>7380</v>
      </c>
      <c r="N24" s="193" t="e">
        <f>IF(B24=Data!#REF!,Data!#REF!,(IF(B24=Data!B81,Data!G81,(IF(B24=Data!#REF!,Data!#REF!,(IF(B24=Data!#REF!,Data!#REF!,(IF(B24=Data!#REF!,Data!#REF!,(IF(B24=Data!#REF!,Data!#REF!,(IF(B24=Data!#REF!,Data!#REF!,(IF(B24=Data!#REF!,Data!#REF!,Data!#REF!)))))))))))))))&amp;IF(B24=Data!#REF!,Data!#REF!,(IF(B24=Data!#REF!,Data!#REF!,(IF(B24=Data!#REF!,Data!#REF!,(IF(B24=Data!#REF!,Data!#REF!,(IF(B24=Data!B60,Data!G60,(IF(B24=Data!B63,Data!G879,(IF(B24=Data!#REF!,Data!#REF!,(IF(B24=Data!#REF!,Data!#REF!,Data!#REF!)))))))))))))))&amp;IF(B24=Data!#REF!,Data!#REF!,(IF(B24=Data!#REF!,Data!#REF!,(IF(B24=Data!#REF!,Data!#REF!,(IF(B24=Data!#REF!,Data!#REF!,(IF(B24=Data!#REF!,Data!#REF!,Data!#REF!)))))))))</f>
        <v>#REF!</v>
      </c>
      <c r="O24" s="330"/>
      <c r="P24" s="331"/>
      <c r="Q24" s="196" t="e">
        <f>IF(B24=Data!#REF!,Data!#REF!,(IF(B24=Data!B81,Data!H81,(IF(B24=Data!#REF!,Data!#REF!,(IF(B24=Data!#REF!,Data!#REF!,(IF(B24=Data!#REF!,Data!#REF!,(IF(B24=Data!#REF!,Data!#REF!,(IF(B24=Data!#REF!,Data!#REF!,(IF(B24=Data!#REF!,Data!#REF!,Data!#REF!)))))))))))))))&amp;IF(B24=Data!#REF!,Data!#REF!,(IF(B24=Data!#REF!,Data!#REF!,(IF(B24=Data!#REF!,Data!#REF!,(IF(B24=Data!#REF!,Data!#REF!,(IF(B24=Data!B60,Data!H60,(IF(B24=Data!B63,Data!H879,(IF(B24=Data!#REF!,Data!#REF!,(IF(B24=Data!#REF!,Data!#REF!,Data!#REF!)))))))))))))))&amp;IF(B24=Data!#REF!,Data!#REF!,(IF(B24=Data!#REF!,Data!#REF!,(IF(B24=Data!#REF!,Data!#REF!,(IF(B24=Data!#REF!,Data!#REF!,(IF(B24=Data!#REF!,Data!#REF!,Data!#REF!)))))))))</f>
        <v>#REF!</v>
      </c>
      <c r="R24" s="331"/>
      <c r="S24" s="331"/>
      <c r="T24" s="196" t="e">
        <f>IF(B24=Data!#REF!,Data!#REF!,(IF(B24=Data!B81,Data!I81,(IF(B24=Data!#REF!,Data!#REF!,(IF(B24=Data!#REF!,Data!#REF!,(IF(B24=Data!#REF!,Data!#REF!,(IF(B24=Data!#REF!,Data!#REF!,(IF(B24=Data!#REF!,Data!#REF!,(IF(B24=Data!#REF!,Data!#REF!,Data!#REF!)))))))))))))))&amp;IF(B24=Data!#REF!,Data!#REF!,(IF(B24=Data!#REF!,Data!#REF!,(IF(B24=Data!#REF!,Data!#REF!,(IF(B24=Data!#REF!,Data!#REF!,(IF(B24=Data!B60,Data!I60,(IF(B24=Data!B63,Data!I879,(IF(B24=Data!#REF!,Data!#REF!,(IF(B24=Data!#REF!,Data!#REF!,Data!#REF!)))))))))))))))&amp;IF(B24=Data!#REF!,Data!#REF!,(IF(B24=Data!#REF!,Data!#REF!,(IF(B24=Data!#REF!,Data!#REF!,(IF(B24=Data!#REF!,Data!#REF!,(IF(B24=Data!#REF!,Data!#REF!,Data!#REF!)))))))))</f>
        <v>#REF!</v>
      </c>
      <c r="U24" s="332"/>
      <c r="V24" s="196" t="e">
        <f>IF(B24=Data!#REF!,Data!#REF!,(IF(B24=Data!B81,Data!J81,(IF(B24=Data!#REF!,Data!#REF!,(IF(B24=Data!#REF!,Data!#REF!,(IF(B24=Data!#REF!,Data!#REF!,(IF(B24=Data!#REF!,Data!#REF!,(IF(B24=Data!#REF!,Data!#REF!,(IF(B24=Data!#REF!,Data!#REF!,Data!#REF!)))))))))))))))&amp;IF(B24=Data!#REF!,Data!#REF!,(IF(B24=Data!#REF!,Data!#REF!,(IF(B24=Data!#REF!,Data!#REF!,(IF(B24=Data!#REF!,Data!#REF!,(IF(B24=Data!B60,Data!J60,(IF(B24=Data!B63,Data!J879,(IF(B24=Data!#REF!,Data!#REF!,(IF(B24=Data!#REF!,Data!#REF!,Data!#REF!)))))))))))))))&amp;IF(B24=Data!#REF!,Data!#REF!,(IF(B24=Data!#REF!,Data!#REF!,(IF(B24=Data!#REF!,Data!#REF!,(IF(B24=Data!#REF!,Data!#REF!,(IF(B24=Data!#REF!,Data!#REF!,Data!#REF!)))))))))</f>
        <v>#REF!</v>
      </c>
      <c r="W24" s="191">
        <f>IF(D24="","",VLOOKUP(B24,Data!$B$5:$J$403,9,FALSE)*D24)</f>
        <v>44.64</v>
      </c>
      <c r="AC24" s="165" t="s">
        <v>930</v>
      </c>
      <c r="AD24" s="165">
        <v>1</v>
      </c>
      <c r="AE24" s="165">
        <v>1</v>
      </c>
    </row>
    <row r="25" spans="1:31" ht="16.25" customHeight="1">
      <c r="A25" s="346">
        <v>6</v>
      </c>
      <c r="B25" s="297" t="s">
        <v>293</v>
      </c>
      <c r="C25" s="195" t="str">
        <f>IF(D25="","",VLOOKUP(B25,Data!$B$5:$L$403,2,FALSE))</f>
        <v>WY44110</v>
      </c>
      <c r="D25" s="220">
        <v>1</v>
      </c>
      <c r="E25" s="220"/>
      <c r="F25" s="374"/>
      <c r="G25" s="187">
        <f>IF(D25="","",VLOOKUP(B25,Data!$B$5:$L$403,11,FALSE))</f>
        <v>2895.95</v>
      </c>
      <c r="H25" s="335">
        <f t="shared" si="2"/>
        <v>2895.95</v>
      </c>
      <c r="I25" s="188" t="str">
        <f>IF(D25="","",VLOOKUP(B25,Data!$B$5:$D$403,3,FALSE))</f>
        <v>C/T</v>
      </c>
      <c r="J25" s="189" t="str">
        <f>IF(D25="","",VLOOKUP(B25,Data!$B$5:$M$403,12,FALSE))</f>
        <v>Indonesia</v>
      </c>
      <c r="K25" s="194" t="s">
        <v>956</v>
      </c>
      <c r="L25" s="190">
        <f>IF(D25="","",VLOOKUP(B25,Data!$B$5:$E$403,4,FALSE)*D25)</f>
        <v>266</v>
      </c>
      <c r="M25" s="195">
        <f>IF(D25="","",VLOOKUP(B25,Data!$B$5:$F$403,5,FALSE)*D25)</f>
        <v>246</v>
      </c>
      <c r="N25" s="193" t="e">
        <f>IF(B25=Data!#REF!,Data!#REF!,(IF(B25=Data!B82,Data!G82,(IF(B25=Data!#REF!,Data!#REF!,(IF(B25=Data!#REF!,Data!#REF!,(IF(B25=Data!#REF!,Data!#REF!,(IF(B25=Data!#REF!,Data!#REF!,(IF(B25=Data!#REF!,Data!#REF!,(IF(B25=Data!#REF!,Data!#REF!,Data!#REF!)))))))))))))))&amp;IF(B25=Data!#REF!,Data!#REF!,(IF(B25=Data!#REF!,Data!#REF!,(IF(B25=Data!#REF!,Data!#REF!,(IF(B25=Data!#REF!,Data!#REF!,(IF(B25=Data!B61,Data!G61,(IF(B25=Data!B64,Data!G880,(IF(B25=Data!#REF!,Data!#REF!,(IF(B25=Data!#REF!,Data!#REF!,Data!#REF!)))))))))))))))&amp;IF(B25=Data!#REF!,Data!#REF!,(IF(B25=Data!#REF!,Data!#REF!,(IF(B25=Data!#REF!,Data!#REF!,(IF(B25=Data!#REF!,Data!#REF!,(IF(B25=Data!#REF!,Data!#REF!,Data!#REF!)))))))))</f>
        <v>#REF!</v>
      </c>
      <c r="O25" s="330"/>
      <c r="P25" s="331"/>
      <c r="Q25" s="196" t="e">
        <f>IF(B25=Data!#REF!,Data!#REF!,(IF(B25=Data!B82,Data!H82,(IF(B25=Data!#REF!,Data!#REF!,(IF(B25=Data!#REF!,Data!#REF!,(IF(B25=Data!#REF!,Data!#REF!,(IF(B25=Data!#REF!,Data!#REF!,(IF(B25=Data!#REF!,Data!#REF!,(IF(B25=Data!#REF!,Data!#REF!,Data!#REF!)))))))))))))))&amp;IF(B25=Data!#REF!,Data!#REF!,(IF(B25=Data!#REF!,Data!#REF!,(IF(B25=Data!#REF!,Data!#REF!,(IF(B25=Data!#REF!,Data!#REF!,(IF(B25=Data!B61,Data!H61,(IF(B25=Data!B64,Data!H880,(IF(B25=Data!#REF!,Data!#REF!,(IF(B25=Data!#REF!,Data!#REF!,Data!#REF!)))))))))))))))&amp;IF(B25=Data!#REF!,Data!#REF!,(IF(B25=Data!#REF!,Data!#REF!,(IF(B25=Data!#REF!,Data!#REF!,(IF(B25=Data!#REF!,Data!#REF!,(IF(B25=Data!#REF!,Data!#REF!,Data!#REF!)))))))))</f>
        <v>#REF!</v>
      </c>
      <c r="R25" s="331"/>
      <c r="S25" s="331"/>
      <c r="T25" s="196" t="e">
        <f>IF(B25=Data!#REF!,Data!#REF!,(IF(B25=Data!B82,Data!I82,(IF(B25=Data!#REF!,Data!#REF!,(IF(B25=Data!#REF!,Data!#REF!,(IF(B25=Data!#REF!,Data!#REF!,(IF(B25=Data!#REF!,Data!#REF!,(IF(B25=Data!#REF!,Data!#REF!,(IF(B25=Data!#REF!,Data!#REF!,Data!#REF!)))))))))))))))&amp;IF(B25=Data!#REF!,Data!#REF!,(IF(B25=Data!#REF!,Data!#REF!,(IF(B25=Data!#REF!,Data!#REF!,(IF(B25=Data!#REF!,Data!#REF!,(IF(B25=Data!B61,Data!I61,(IF(B25=Data!B64,Data!I880,(IF(B25=Data!#REF!,Data!#REF!,(IF(B25=Data!#REF!,Data!#REF!,Data!#REF!)))))))))))))))&amp;IF(B25=Data!#REF!,Data!#REF!,(IF(B25=Data!#REF!,Data!#REF!,(IF(B25=Data!#REF!,Data!#REF!,(IF(B25=Data!#REF!,Data!#REF!,(IF(B25=Data!#REF!,Data!#REF!,Data!#REF!)))))))))</f>
        <v>#REF!</v>
      </c>
      <c r="U25" s="332"/>
      <c r="V25" s="196" t="e">
        <f>IF(B25=Data!#REF!,Data!#REF!,(IF(B25=Data!B82,Data!J82,(IF(B25=Data!#REF!,Data!#REF!,(IF(B25=Data!#REF!,Data!#REF!,(IF(B25=Data!#REF!,Data!#REF!,(IF(B25=Data!#REF!,Data!#REF!,(IF(B25=Data!#REF!,Data!#REF!,(IF(B25=Data!#REF!,Data!#REF!,Data!#REF!)))))))))))))))&amp;IF(B25=Data!#REF!,Data!#REF!,(IF(B25=Data!#REF!,Data!#REF!,(IF(B25=Data!#REF!,Data!#REF!,(IF(B25=Data!#REF!,Data!#REF!,(IF(B25=Data!B61,Data!J61,(IF(B25=Data!B64,Data!J880,(IF(B25=Data!#REF!,Data!#REF!,(IF(B25=Data!#REF!,Data!#REF!,Data!#REF!)))))))))))))))&amp;IF(B25=Data!#REF!,Data!#REF!,(IF(B25=Data!#REF!,Data!#REF!,(IF(B25=Data!#REF!,Data!#REF!,(IF(B25=Data!#REF!,Data!#REF!,(IF(B25=Data!#REF!,Data!#REF!,Data!#REF!)))))))))</f>
        <v>#REF!</v>
      </c>
      <c r="W25" s="191">
        <f>IF(D25="","",VLOOKUP(B25,Data!$B$5:$J$403,9,FALSE)*D25)</f>
        <v>1.488</v>
      </c>
      <c r="AC25" s="165" t="s">
        <v>930</v>
      </c>
      <c r="AD25" s="165">
        <v>1</v>
      </c>
      <c r="AE25" s="165">
        <v>1</v>
      </c>
    </row>
    <row r="26" spans="1:31" ht="16.25" customHeight="1">
      <c r="A26" s="346">
        <v>7</v>
      </c>
      <c r="B26" s="297" t="s">
        <v>687</v>
      </c>
      <c r="C26" s="195" t="str">
        <f>IF(D26="","",VLOOKUP(B26,Data!$B$5:$L$403,2,FALSE))</f>
        <v>VAD6770</v>
      </c>
      <c r="D26" s="220">
        <v>1</v>
      </c>
      <c r="E26" s="220"/>
      <c r="F26" s="374"/>
      <c r="G26" s="187">
        <f>IF(D26="","",VLOOKUP(B26,Data!$B$5:$L$403,11,FALSE))</f>
        <v>2978.04</v>
      </c>
      <c r="H26" s="335">
        <f t="shared" si="2"/>
        <v>2978.04</v>
      </c>
      <c r="I26" s="188" t="str">
        <f>IF(D26="","",VLOOKUP(B26,Data!$B$5:$D$403,3,FALSE))</f>
        <v>C/T</v>
      </c>
      <c r="J26" s="189" t="str">
        <f>IF(D26="","",VLOOKUP(B26,Data!$B$5:$M$403,12,FALSE))</f>
        <v>Indonesia</v>
      </c>
      <c r="K26" s="194" t="s">
        <v>956</v>
      </c>
      <c r="L26" s="190">
        <f>IF(D26="","",VLOOKUP(B26,Data!$B$5:$E$403,4,FALSE)*D26)</f>
        <v>276</v>
      </c>
      <c r="M26" s="195">
        <f>IF(D26="","",VLOOKUP(B26,Data!$B$5:$F$403,5,FALSE)*D26)</f>
        <v>256</v>
      </c>
      <c r="N26" s="193" t="e">
        <f>IF(B26=Data!#REF!,Data!#REF!,(IF(B26=Data!B83,Data!G83,(IF(B26=Data!#REF!,Data!#REF!,(IF(B26=Data!#REF!,Data!#REF!,(IF(B26=Data!#REF!,Data!#REF!,(IF(B26=Data!#REF!,Data!#REF!,(IF(B26=Data!#REF!,Data!#REF!,(IF(B26=Data!#REF!,Data!#REF!,Data!#REF!)))))))))))))))&amp;IF(B26=Data!#REF!,Data!#REF!,(IF(B26=Data!#REF!,Data!#REF!,(IF(B26=Data!#REF!,Data!#REF!,(IF(B26=Data!#REF!,Data!#REF!,(IF(B26=Data!B62,Data!G62,(IF(B26=Data!B65,Data!G881,(IF(B26=Data!#REF!,Data!#REF!,(IF(B26=Data!#REF!,Data!#REF!,Data!#REF!)))))))))))))))&amp;IF(B26=Data!#REF!,Data!#REF!,(IF(B26=Data!#REF!,Data!#REF!,(IF(B26=Data!#REF!,Data!#REF!,(IF(B26=Data!#REF!,Data!#REF!,(IF(B26=Data!#REF!,Data!#REF!,Data!#REF!)))))))))</f>
        <v>#REF!</v>
      </c>
      <c r="O26" s="330"/>
      <c r="P26" s="331"/>
      <c r="Q26" s="196" t="e">
        <f>IF(B26=Data!#REF!,Data!#REF!,(IF(B26=Data!B83,Data!H83,(IF(B26=Data!#REF!,Data!#REF!,(IF(B26=Data!#REF!,Data!#REF!,(IF(B26=Data!#REF!,Data!#REF!,(IF(B26=Data!#REF!,Data!#REF!,(IF(B26=Data!#REF!,Data!#REF!,(IF(B26=Data!#REF!,Data!#REF!,Data!#REF!)))))))))))))))&amp;IF(B26=Data!#REF!,Data!#REF!,(IF(B26=Data!#REF!,Data!#REF!,(IF(B26=Data!#REF!,Data!#REF!,(IF(B26=Data!#REF!,Data!#REF!,(IF(B26=Data!B62,Data!H62,(IF(B26=Data!B65,Data!H881,(IF(B26=Data!#REF!,Data!#REF!,(IF(B26=Data!#REF!,Data!#REF!,Data!#REF!)))))))))))))))&amp;IF(B26=Data!#REF!,Data!#REF!,(IF(B26=Data!#REF!,Data!#REF!,(IF(B26=Data!#REF!,Data!#REF!,(IF(B26=Data!#REF!,Data!#REF!,(IF(B26=Data!#REF!,Data!#REF!,Data!#REF!)))))))))</f>
        <v>#REF!</v>
      </c>
      <c r="R26" s="331"/>
      <c r="S26" s="331"/>
      <c r="T26" s="196" t="e">
        <f>IF(B26=Data!#REF!,Data!#REF!,(IF(B26=Data!B83,Data!I83,(IF(B26=Data!#REF!,Data!#REF!,(IF(B26=Data!#REF!,Data!#REF!,(IF(B26=Data!#REF!,Data!#REF!,(IF(B26=Data!#REF!,Data!#REF!,(IF(B26=Data!#REF!,Data!#REF!,(IF(B26=Data!#REF!,Data!#REF!,Data!#REF!)))))))))))))))&amp;IF(B26=Data!#REF!,Data!#REF!,(IF(B26=Data!#REF!,Data!#REF!,(IF(B26=Data!#REF!,Data!#REF!,(IF(B26=Data!#REF!,Data!#REF!,(IF(B26=Data!B62,Data!I62,(IF(B26=Data!B65,Data!I881,(IF(B26=Data!#REF!,Data!#REF!,(IF(B26=Data!#REF!,Data!#REF!,Data!#REF!)))))))))))))))&amp;IF(B26=Data!#REF!,Data!#REF!,(IF(B26=Data!#REF!,Data!#REF!,(IF(B26=Data!#REF!,Data!#REF!,(IF(B26=Data!#REF!,Data!#REF!,(IF(B26=Data!#REF!,Data!#REF!,Data!#REF!)))))))))</f>
        <v>#REF!</v>
      </c>
      <c r="U26" s="332"/>
      <c r="V26" s="196" t="e">
        <f>IF(B26=Data!#REF!,Data!#REF!,(IF(B26=Data!B83,Data!J83,(IF(B26=Data!#REF!,Data!#REF!,(IF(B26=Data!#REF!,Data!#REF!,(IF(B26=Data!#REF!,Data!#REF!,(IF(B26=Data!#REF!,Data!#REF!,(IF(B26=Data!#REF!,Data!#REF!,(IF(B26=Data!#REF!,Data!#REF!,Data!#REF!)))))))))))))))&amp;IF(B26=Data!#REF!,Data!#REF!,(IF(B26=Data!#REF!,Data!#REF!,(IF(B26=Data!#REF!,Data!#REF!,(IF(B26=Data!#REF!,Data!#REF!,(IF(B26=Data!B62,Data!J62,(IF(B26=Data!B65,Data!J881,(IF(B26=Data!#REF!,Data!#REF!,(IF(B26=Data!#REF!,Data!#REF!,Data!#REF!)))))))))))))))&amp;IF(B26=Data!#REF!,Data!#REF!,(IF(B26=Data!#REF!,Data!#REF!,(IF(B26=Data!#REF!,Data!#REF!,(IF(B26=Data!#REF!,Data!#REF!,(IF(B26=Data!#REF!,Data!#REF!,Data!#REF!)))))))))</f>
        <v>#REF!</v>
      </c>
      <c r="W26" s="191">
        <f>IF(D26="","",VLOOKUP(B26,Data!$B$5:$J$403,9,FALSE)*D26)</f>
        <v>1.488</v>
      </c>
      <c r="AC26" s="165" t="s">
        <v>930</v>
      </c>
      <c r="AD26" s="165">
        <v>1</v>
      </c>
      <c r="AE26" s="165">
        <v>1</v>
      </c>
    </row>
    <row r="27" spans="1:31" ht="16.25" customHeight="1">
      <c r="A27" s="87"/>
      <c r="B27" s="298"/>
      <c r="C27" s="195" t="str">
        <f>IF(D27="","",VLOOKUP(B27,Data!$B$5:$L$403,2,FALSE))</f>
        <v/>
      </c>
      <c r="D27" s="220"/>
      <c r="E27" s="220"/>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97,Data!G97,(IF(B27=Data!#REF!,Data!#REF!,(IF(B27=Data!#REF!,Data!#REF!,(IF(B27=Data!#REF!,Data!#REF!,(IF(B27=Data!#REF!,Data!#REF!,(IF(B27=Data!#REF!,Data!#REF!,(IF(B27=Data!#REF!,Data!#REF!,Data!#REF!)))))))))))))))&amp;IF(B27=Data!#REF!,Data!#REF!,(IF(B27=Data!#REF!,Data!#REF!,(IF(B27=Data!#REF!,Data!#REF!,(IF(B27=Data!#REF!,Data!#REF!,(IF(B27=Data!B76,Data!G76,(IF(B27=Data!B79,Data!G895,(IF(B27=Data!#REF!,Data!#REF!,(IF(B27=Data!#REF!,Data!#REF!,Data!#REF!)))))))))))))))&amp;IF(B27=Data!#REF!,Data!#REF!,(IF(B27=Data!#REF!,Data!#REF!,(IF(B27=Data!#REF!,Data!#REF!,(IF(B27=Data!#REF!,Data!#REF!,(IF(B27=Data!#REF!,Data!#REF!,Data!#REF!)))))))))</f>
        <v>#REF!</v>
      </c>
      <c r="O27" s="330"/>
      <c r="P27" s="331"/>
      <c r="Q27" s="196" t="e">
        <f>IF(B27=Data!#REF!,Data!#REF!,(IF(B27=Data!B97,Data!H97,(IF(B27=Data!#REF!,Data!#REF!,(IF(B27=Data!#REF!,Data!#REF!,(IF(B27=Data!#REF!,Data!#REF!,(IF(B27=Data!#REF!,Data!#REF!,(IF(B27=Data!#REF!,Data!#REF!,(IF(B27=Data!#REF!,Data!#REF!,Data!#REF!)))))))))))))))&amp;IF(B27=Data!#REF!,Data!#REF!,(IF(B27=Data!#REF!,Data!#REF!,(IF(B27=Data!#REF!,Data!#REF!,(IF(B27=Data!#REF!,Data!#REF!,(IF(B27=Data!B76,Data!H76,(IF(B27=Data!B79,Data!H895,(IF(B27=Data!#REF!,Data!#REF!,(IF(B27=Data!#REF!,Data!#REF!,Data!#REF!)))))))))))))))&amp;IF(B27=Data!#REF!,Data!#REF!,(IF(B27=Data!#REF!,Data!#REF!,(IF(B27=Data!#REF!,Data!#REF!,(IF(B27=Data!#REF!,Data!#REF!,(IF(B27=Data!#REF!,Data!#REF!,Data!#REF!)))))))))</f>
        <v>#REF!</v>
      </c>
      <c r="R27" s="331"/>
      <c r="S27" s="331"/>
      <c r="T27" s="196" t="e">
        <f>IF(B27=Data!#REF!,Data!#REF!,(IF(B27=Data!B97,Data!I97,(IF(B27=Data!#REF!,Data!#REF!,(IF(B27=Data!#REF!,Data!#REF!,(IF(B27=Data!#REF!,Data!#REF!,(IF(B27=Data!#REF!,Data!#REF!,(IF(B27=Data!#REF!,Data!#REF!,(IF(B27=Data!#REF!,Data!#REF!,Data!#REF!)))))))))))))))&amp;IF(B27=Data!#REF!,Data!#REF!,(IF(B27=Data!#REF!,Data!#REF!,(IF(B27=Data!#REF!,Data!#REF!,(IF(B27=Data!#REF!,Data!#REF!,(IF(B27=Data!B76,Data!I76,(IF(B27=Data!B79,Data!I895,(IF(B27=Data!#REF!,Data!#REF!,(IF(B27=Data!#REF!,Data!#REF!,Data!#REF!)))))))))))))))&amp;IF(B27=Data!#REF!,Data!#REF!,(IF(B27=Data!#REF!,Data!#REF!,(IF(B27=Data!#REF!,Data!#REF!,(IF(B27=Data!#REF!,Data!#REF!,(IF(B27=Data!#REF!,Data!#REF!,Data!#REF!)))))))))</f>
        <v>#REF!</v>
      </c>
      <c r="U27" s="332"/>
      <c r="V27" s="196" t="e">
        <f>IF(B27=Data!#REF!,Data!#REF!,(IF(B27=Data!B97,Data!J97,(IF(B27=Data!#REF!,Data!#REF!,(IF(B27=Data!#REF!,Data!#REF!,(IF(B27=Data!#REF!,Data!#REF!,(IF(B27=Data!#REF!,Data!#REF!,(IF(B27=Data!#REF!,Data!#REF!,(IF(B27=Data!#REF!,Data!#REF!,Data!#REF!)))))))))))))))&amp;IF(B27=Data!#REF!,Data!#REF!,(IF(B27=Data!#REF!,Data!#REF!,(IF(B27=Data!#REF!,Data!#REF!,(IF(B27=Data!#REF!,Data!#REF!,(IF(B27=Data!B76,Data!J76,(IF(B27=Data!B79,Data!J895,(IF(B27=Data!#REF!,Data!#REF!,(IF(B27=Data!#REF!,Data!#REF!,Data!#REF!)))))))))))))))&amp;IF(B27=Data!#REF!,Data!#REF!,(IF(B27=Data!#REF!,Data!#REF!,(IF(B27=Data!#REF!,Data!#REF!,(IF(B27=Data!#REF!,Data!#REF!,(IF(B27=Data!#REF!,Data!#REF!,Data!#REF!)))))))))</f>
        <v>#REF!</v>
      </c>
      <c r="W27" s="191" t="str">
        <f>IF(D27="","",VLOOKUP(B27,Data!$B$5:$J$403,9,FALSE)*D27)</f>
        <v/>
      </c>
    </row>
    <row r="28" spans="1:31" ht="16.25" customHeight="1">
      <c r="A28" s="87"/>
      <c r="B28" s="298"/>
      <c r="C28" s="195" t="str">
        <f>IF(D28="","",VLOOKUP(B28,Data!$B$5:$L$403,2,FALSE))</f>
        <v/>
      </c>
      <c r="D28" s="296"/>
      <c r="E28" s="296"/>
      <c r="F28" s="91"/>
      <c r="G28" s="187" t="str">
        <f>IF(D28="","",VLOOKUP(B28,Data!$B$5:$L$403,11,FALSE))</f>
        <v/>
      </c>
      <c r="H28" s="335" t="str">
        <f t="shared" si="0"/>
        <v>-</v>
      </c>
      <c r="I28" s="188" t="str">
        <f>IF(D28="","",VLOOKUP(B28,Data!$B$5:$D$403,3,FALSE))</f>
        <v/>
      </c>
      <c r="J28" s="189" t="str">
        <f>IF(D28="","",VLOOKUP(B28,Data!$B$5:$M$403,12,FALSE))</f>
        <v/>
      </c>
      <c r="K28" s="194"/>
      <c r="L28" s="190" t="str">
        <f>IF(D28="","",VLOOKUP(B28,Data!$B$5:$E$403,4,FALSE)*D28)</f>
        <v/>
      </c>
      <c r="M28" s="195" t="str">
        <f>IF(D28="","",VLOOKUP(B28,Data!$B$5:$F$403,5,FALSE)*D28)</f>
        <v/>
      </c>
      <c r="N28" s="193" t="e">
        <f>IF(B28=Data!#REF!,Data!#REF!,(IF(B28=Data!B98,Data!G98,(IF(B28=Data!#REF!,Data!#REF!,(IF(B28=Data!#REF!,Data!#REF!,(IF(B28=Data!#REF!,Data!#REF!,(IF(B28=Data!#REF!,Data!#REF!,(IF(B28=Data!#REF!,Data!#REF!,(IF(B28=Data!#REF!,Data!#REF!,Data!#REF!)))))))))))))))&amp;IF(B28=Data!#REF!,Data!#REF!,(IF(B28=Data!#REF!,Data!#REF!,(IF(B28=Data!#REF!,Data!#REF!,(IF(B28=Data!#REF!,Data!#REF!,(IF(B28=Data!B77,Data!G77,(IF(B28=Data!B80,Data!G896,(IF(B28=Data!#REF!,Data!#REF!,(IF(B28=Data!#REF!,Data!#REF!,Data!#REF!)))))))))))))))&amp;IF(B28=Data!#REF!,Data!#REF!,(IF(B28=Data!#REF!,Data!#REF!,(IF(B28=Data!#REF!,Data!#REF!,(IF(B28=Data!#REF!,Data!#REF!,(IF(B28=Data!#REF!,Data!#REF!,Data!#REF!)))))))))</f>
        <v>#REF!</v>
      </c>
      <c r="O28" s="330"/>
      <c r="P28" s="331"/>
      <c r="Q28" s="196" t="e">
        <f>IF(B28=Data!#REF!,Data!#REF!,(IF(B28=Data!B98,Data!H98,(IF(B28=Data!#REF!,Data!#REF!,(IF(B28=Data!#REF!,Data!#REF!,(IF(B28=Data!#REF!,Data!#REF!,(IF(B28=Data!#REF!,Data!#REF!,(IF(B28=Data!#REF!,Data!#REF!,(IF(B28=Data!#REF!,Data!#REF!,Data!#REF!)))))))))))))))&amp;IF(B28=Data!#REF!,Data!#REF!,(IF(B28=Data!#REF!,Data!#REF!,(IF(B28=Data!#REF!,Data!#REF!,(IF(B28=Data!#REF!,Data!#REF!,(IF(B28=Data!B77,Data!H77,(IF(B28=Data!B80,Data!H896,(IF(B28=Data!#REF!,Data!#REF!,(IF(B28=Data!#REF!,Data!#REF!,Data!#REF!)))))))))))))))&amp;IF(B28=Data!#REF!,Data!#REF!,(IF(B28=Data!#REF!,Data!#REF!,(IF(B28=Data!#REF!,Data!#REF!,(IF(B28=Data!#REF!,Data!#REF!,(IF(B28=Data!#REF!,Data!#REF!,Data!#REF!)))))))))</f>
        <v>#REF!</v>
      </c>
      <c r="R28" s="331"/>
      <c r="S28" s="331"/>
      <c r="T28" s="196" t="e">
        <f>IF(B28=Data!#REF!,Data!#REF!,(IF(B28=Data!B98,Data!I98,(IF(B28=Data!#REF!,Data!#REF!,(IF(B28=Data!#REF!,Data!#REF!,(IF(B28=Data!#REF!,Data!#REF!,(IF(B28=Data!#REF!,Data!#REF!,(IF(B28=Data!#REF!,Data!#REF!,(IF(B28=Data!#REF!,Data!#REF!,Data!#REF!)))))))))))))))&amp;IF(B28=Data!#REF!,Data!#REF!,(IF(B28=Data!#REF!,Data!#REF!,(IF(B28=Data!#REF!,Data!#REF!,(IF(B28=Data!#REF!,Data!#REF!,(IF(B28=Data!B77,Data!I77,(IF(B28=Data!B80,Data!I896,(IF(B28=Data!#REF!,Data!#REF!,(IF(B28=Data!#REF!,Data!#REF!,Data!#REF!)))))))))))))))&amp;IF(B28=Data!#REF!,Data!#REF!,(IF(B28=Data!#REF!,Data!#REF!,(IF(B28=Data!#REF!,Data!#REF!,(IF(B28=Data!#REF!,Data!#REF!,(IF(B28=Data!#REF!,Data!#REF!,Data!#REF!)))))))))</f>
        <v>#REF!</v>
      </c>
      <c r="U28" s="332"/>
      <c r="V28" s="196" t="e">
        <f>IF(B28=Data!#REF!,Data!#REF!,(IF(B28=Data!B98,Data!J98,(IF(B28=Data!#REF!,Data!#REF!,(IF(B28=Data!#REF!,Data!#REF!,(IF(B28=Data!#REF!,Data!#REF!,(IF(B28=Data!#REF!,Data!#REF!,(IF(B28=Data!#REF!,Data!#REF!,(IF(B28=Data!#REF!,Data!#REF!,Data!#REF!)))))))))))))))&amp;IF(B28=Data!#REF!,Data!#REF!,(IF(B28=Data!#REF!,Data!#REF!,(IF(B28=Data!#REF!,Data!#REF!,(IF(B28=Data!#REF!,Data!#REF!,(IF(B28=Data!B77,Data!J77,(IF(B28=Data!B80,Data!J896,(IF(B28=Data!#REF!,Data!#REF!,(IF(B28=Data!#REF!,Data!#REF!,Data!#REF!)))))))))))))))&amp;IF(B28=Data!#REF!,Data!#REF!,(IF(B28=Data!#REF!,Data!#REF!,(IF(B28=Data!#REF!,Data!#REF!,(IF(B28=Data!#REF!,Data!#REF!,(IF(B28=Data!#REF!,Data!#REF!,Data!#REF!)))))))))</f>
        <v>#REF!</v>
      </c>
      <c r="W28" s="191" t="str">
        <f>IF(D28="","",VLOOKUP(B28,Data!$B$5:$J$403,9,FALSE)*D28)</f>
        <v/>
      </c>
    </row>
    <row r="29" spans="1:31" ht="17.5">
      <c r="A29" s="102"/>
      <c r="B29" s="100"/>
      <c r="C29" s="101"/>
      <c r="D29" s="305">
        <f>SUM(D18:D28)</f>
        <v>39</v>
      </c>
      <c r="E29" s="305"/>
      <c r="F29" s="109"/>
      <c r="G29" s="159"/>
      <c r="H29" s="361">
        <f>SUM(H18:H28)</f>
        <v>112353.87999999999</v>
      </c>
      <c r="I29" s="362"/>
      <c r="J29" s="362"/>
      <c r="K29" s="362"/>
      <c r="L29" s="363">
        <f>SUM(L18:L28)</f>
        <v>10531</v>
      </c>
      <c r="M29" s="363">
        <f>SUM(M18:M28)</f>
        <v>9664</v>
      </c>
      <c r="N29" s="361" t="e">
        <f>SUM(N16:N28)</f>
        <v>#REF!</v>
      </c>
      <c r="O29" s="361">
        <f>SUM(O18:O28)</f>
        <v>0</v>
      </c>
      <c r="P29" s="361">
        <f>SUM(P16:P28)</f>
        <v>0</v>
      </c>
      <c r="Q29" s="361" t="e">
        <f>SUM(Q16:Q28)</f>
        <v>#REF!</v>
      </c>
      <c r="R29" s="361">
        <f>SUM(R18:R28)</f>
        <v>0</v>
      </c>
      <c r="S29" s="361">
        <f>SUM(S16:S28)</f>
        <v>0</v>
      </c>
      <c r="T29" s="361" t="e">
        <f>SUM(T16:T28)</f>
        <v>#REF!</v>
      </c>
      <c r="U29" s="361">
        <f>SUM(U18:U28)</f>
        <v>0</v>
      </c>
      <c r="V29" s="361" t="e">
        <f>SUM(V16:V28)</f>
        <v>#REF!</v>
      </c>
      <c r="W29" s="364">
        <f>SUM(W18:W28)</f>
        <v>57.956000000000003</v>
      </c>
    </row>
    <row r="30" spans="1:31" ht="11.25" customHeight="1">
      <c r="A30" s="300"/>
      <c r="B30" s="156"/>
      <c r="C30" s="271"/>
      <c r="D30" s="301"/>
      <c r="E30" s="372"/>
      <c r="F30" s="269"/>
      <c r="G30" s="302" t="s">
        <v>866</v>
      </c>
      <c r="H30" s="273"/>
      <c r="I30" s="300"/>
      <c r="J30" s="300"/>
      <c r="K30" s="300"/>
      <c r="L30" s="303"/>
      <c r="M30" s="261"/>
      <c r="N30" s="259"/>
      <c r="U30" s="259"/>
      <c r="V30" s="259"/>
      <c r="W30" s="265"/>
    </row>
    <row r="31" spans="1:31" ht="14">
      <c r="A31" s="10" t="s">
        <v>521</v>
      </c>
      <c r="B31" s="157"/>
      <c r="C31" s="1"/>
      <c r="D31" s="304" t="s">
        <v>80</v>
      </c>
      <c r="E31" s="304"/>
      <c r="F31" s="263"/>
      <c r="G31" s="77" t="s">
        <v>81</v>
      </c>
      <c r="H31" s="81"/>
      <c r="I31" s="267" t="s">
        <v>82</v>
      </c>
      <c r="J31" s="282"/>
      <c r="K31" s="262" t="s">
        <v>83</v>
      </c>
      <c r="L31" s="262"/>
      <c r="M31" s="442" t="s">
        <v>84</v>
      </c>
      <c r="N31" s="443"/>
      <c r="O31" s="443"/>
      <c r="P31" s="443"/>
      <c r="Q31" s="443"/>
      <c r="R31" s="443"/>
      <c r="S31" s="443"/>
      <c r="T31" s="443"/>
      <c r="U31" s="443"/>
      <c r="V31" s="443"/>
      <c r="W31" s="444"/>
    </row>
    <row r="32" spans="1:31" ht="14">
      <c r="A32" s="26" t="s">
        <v>522</v>
      </c>
      <c r="B32" s="280"/>
      <c r="C32" s="56"/>
      <c r="D32" t="s">
        <v>86</v>
      </c>
      <c r="G32" s="445"/>
      <c r="H32" s="446"/>
      <c r="I32" s="26" t="s">
        <v>87</v>
      </c>
      <c r="J32" s="283"/>
      <c r="K32" s="253" t="s">
        <v>88</v>
      </c>
      <c r="M32" s="260"/>
      <c r="W32" s="265"/>
    </row>
    <row r="33" spans="1:23">
      <c r="A33" s="26" t="s">
        <v>523</v>
      </c>
      <c r="B33" s="26"/>
      <c r="C33" s="259"/>
      <c r="G33" s="445"/>
      <c r="H33" s="446"/>
      <c r="I33" s="26"/>
      <c r="J33" s="283"/>
      <c r="K33" s="253" t="s">
        <v>92</v>
      </c>
      <c r="M33" s="260"/>
      <c r="W33" s="265"/>
    </row>
    <row r="34" spans="1:23" ht="10.5" customHeight="1">
      <c r="A34" s="269"/>
      <c r="B34" s="284"/>
      <c r="C34" s="285"/>
      <c r="D34" t="s">
        <v>93</v>
      </c>
      <c r="G34" s="445"/>
      <c r="H34" s="446"/>
      <c r="I34" s="26" t="s">
        <v>94</v>
      </c>
      <c r="J34" s="283"/>
      <c r="K34" s="253"/>
      <c r="M34" s="260"/>
      <c r="W34" s="265"/>
    </row>
    <row r="35" spans="1:23" ht="13">
      <c r="A35" s="10" t="s">
        <v>95</v>
      </c>
      <c r="C35" s="258"/>
      <c r="D35" t="s">
        <v>96</v>
      </c>
      <c r="G35" s="85" t="s">
        <v>97</v>
      </c>
      <c r="H35" s="82"/>
      <c r="I35" s="26" t="s">
        <v>87</v>
      </c>
      <c r="J35" s="283"/>
      <c r="K35" s="253" t="s">
        <v>98</v>
      </c>
      <c r="M35" s="260"/>
      <c r="W35" s="265"/>
    </row>
    <row r="36" spans="1:23" ht="10.5" customHeight="1">
      <c r="A36" s="26" t="s">
        <v>867</v>
      </c>
      <c r="C36" s="259"/>
      <c r="D36" t="s">
        <v>99</v>
      </c>
      <c r="G36" s="286"/>
      <c r="H36" s="287"/>
      <c r="I36" s="26" t="s">
        <v>100</v>
      </c>
      <c r="J36" s="283"/>
      <c r="K36" s="253" t="s">
        <v>524</v>
      </c>
      <c r="M36" s="447" t="s">
        <v>102</v>
      </c>
      <c r="N36" s="448"/>
      <c r="O36" s="448"/>
      <c r="P36" s="448"/>
      <c r="Q36" s="448"/>
      <c r="R36" s="448"/>
      <c r="S36" s="448"/>
      <c r="T36" s="448"/>
      <c r="U36" s="448"/>
      <c r="V36" s="448"/>
      <c r="W36" s="449"/>
    </row>
    <row r="37" spans="1:23">
      <c r="A37" s="269"/>
      <c r="B37" s="270"/>
      <c r="C37" s="271"/>
      <c r="D37" s="124"/>
      <c r="E37" s="124"/>
      <c r="F37" s="270"/>
      <c r="G37" s="437" t="s">
        <v>957</v>
      </c>
      <c r="H37" s="438"/>
      <c r="I37" s="437" t="s">
        <v>958</v>
      </c>
      <c r="J37" s="438"/>
      <c r="K37" s="274" t="s">
        <v>103</v>
      </c>
      <c r="L37" s="274"/>
      <c r="M37" s="439" t="s">
        <v>104</v>
      </c>
      <c r="N37" s="440"/>
      <c r="O37" s="440"/>
      <c r="P37" s="440"/>
      <c r="Q37" s="440"/>
      <c r="R37" s="440"/>
      <c r="S37" s="440"/>
      <c r="T37" s="440"/>
      <c r="U37" s="440"/>
      <c r="V37" s="440"/>
      <c r="W37" s="441"/>
    </row>
    <row r="38" spans="1:23">
      <c r="B38" s="263"/>
      <c r="G38" s="166"/>
      <c r="H38" s="166"/>
      <c r="I38" s="4"/>
      <c r="J38" s="4"/>
    </row>
    <row r="43" spans="1:23" ht="18.75" customHeight="1">
      <c r="A43" s="168" t="s">
        <v>895</v>
      </c>
      <c r="B43" s="166"/>
      <c r="C43" s="168" t="s">
        <v>565</v>
      </c>
      <c r="D43" s="323"/>
      <c r="E43" s="323"/>
      <c r="F43" s="323"/>
      <c r="G43" s="324"/>
      <c r="H43" s="168" t="s">
        <v>889</v>
      </c>
      <c r="I43" s="166"/>
      <c r="J43" s="168" t="s">
        <v>565</v>
      </c>
    </row>
    <row r="44" spans="1:23" ht="20">
      <c r="A44" s="168" t="s">
        <v>896</v>
      </c>
      <c r="B44" s="166"/>
      <c r="C44" s="168" t="s">
        <v>900</v>
      </c>
      <c r="D44" s="323"/>
      <c r="E44" s="323"/>
      <c r="F44" s="323"/>
      <c r="G44" s="324"/>
      <c r="H44" s="250" t="s">
        <v>890</v>
      </c>
      <c r="I44" s="336"/>
      <c r="J44" s="250" t="s">
        <v>900</v>
      </c>
    </row>
    <row r="45" spans="1:23" ht="20">
      <c r="A45" s="168" t="s">
        <v>897</v>
      </c>
      <c r="B45" s="166"/>
      <c r="C45" s="168" t="s">
        <v>900</v>
      </c>
      <c r="D45" s="323"/>
      <c r="E45" s="323"/>
      <c r="F45" s="323"/>
      <c r="G45" s="324"/>
      <c r="H45" s="168" t="s">
        <v>891</v>
      </c>
      <c r="I45" s="166"/>
      <c r="J45" s="168" t="s">
        <v>565</v>
      </c>
    </row>
    <row r="46" spans="1:23" ht="20">
      <c r="A46" s="168" t="s">
        <v>898</v>
      </c>
      <c r="B46" s="166"/>
      <c r="C46" s="168" t="s">
        <v>565</v>
      </c>
      <c r="D46" s="323"/>
      <c r="E46" s="323"/>
      <c r="F46" s="323"/>
      <c r="G46" s="324"/>
      <c r="H46" s="168" t="s">
        <v>892</v>
      </c>
      <c r="I46" s="166"/>
      <c r="J46" s="168" t="s">
        <v>565</v>
      </c>
    </row>
    <row r="47" spans="1:23" ht="20">
      <c r="A47" s="168" t="s">
        <v>899</v>
      </c>
      <c r="B47" s="166"/>
      <c r="C47" s="168" t="s">
        <v>565</v>
      </c>
      <c r="D47" s="323"/>
      <c r="E47" s="323"/>
      <c r="F47" s="323"/>
      <c r="G47" s="324"/>
      <c r="H47" s="168" t="s">
        <v>894</v>
      </c>
      <c r="I47" s="166"/>
      <c r="J47" s="168" t="s">
        <v>565</v>
      </c>
    </row>
    <row r="48" spans="1:23" ht="18.75" customHeight="1">
      <c r="A48" s="337"/>
      <c r="B48" s="337"/>
      <c r="C48" s="337"/>
      <c r="D48" s="337"/>
      <c r="E48" s="337"/>
      <c r="F48" s="337"/>
      <c r="G48" s="322"/>
      <c r="H48" s="168" t="s">
        <v>893</v>
      </c>
      <c r="I48" s="166"/>
      <c r="J48" s="168" t="s">
        <v>565</v>
      </c>
    </row>
  </sheetData>
  <mergeCells count="8">
    <mergeCell ref="G37:H37"/>
    <mergeCell ref="I37:J37"/>
    <mergeCell ref="M37:W37"/>
    <mergeCell ref="M31:W31"/>
    <mergeCell ref="G32:H32"/>
    <mergeCell ref="G33:H33"/>
    <mergeCell ref="G34:H34"/>
    <mergeCell ref="M36:W36"/>
  </mergeCells>
  <printOptions horizontalCentered="1"/>
  <pageMargins left="0.15748031496063" right="0" top="0.23622047244094499" bottom="0" header="0.15748031496063" footer="0.15748031496063"/>
  <pageSetup paperSize="9" scale="70"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6A04-CDED-4968-A72C-B3B740321BF5}">
  <dimension ref="A1:AE47"/>
  <sheetViews>
    <sheetView topLeftCell="A13" zoomScale="85" zoomScaleNormal="85" zoomScaleSheetLayoutView="85" workbookViewId="0">
      <selection activeCell="H25" sqref="H25"/>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85"/>
      <c r="J10" s="386"/>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979</v>
      </c>
      <c r="C18" s="195" t="str">
        <f>IF(D18="","",VLOOKUP(B18,Data!$B$5:$L$403,2,FALSE))</f>
        <v/>
      </c>
      <c r="D18" s="220"/>
      <c r="E18" s="220"/>
      <c r="F18" s="321"/>
      <c r="G18" s="187" t="str">
        <f>IF(D18="","",VLOOKUP(B18,Data!$B$5:$L$403,11,FALSE))</f>
        <v/>
      </c>
      <c r="H18" s="335" t="str">
        <f t="shared" ref="H18:H27"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93,Data!G93,(IF(B18=Data!#REF!,Data!#REF!,(IF(B18=Data!#REF!,Data!#REF!,(IF(B18=Data!#REF!,Data!#REF!,(IF(B18=Data!#REF!,Data!#REF!,(IF(B18=Data!#REF!,Data!#REF!,(IF(B18=Data!#REF!,Data!#REF!,Data!#REF!)))))))))))))))&amp;IF(B18=Data!#REF!,Data!#REF!,(IF(B18=Data!#REF!,Data!#REF!,(IF(B18=Data!#REF!,Data!#REF!,(IF(B18=Data!#REF!,Data!#REF!,(IF(B18=Data!B72,Data!G72,(IF(B18=Data!B75,Data!G891,(IF(B18=Data!#REF!,Data!#REF!,(IF(B18=Data!#REF!,Data!#REF!,Data!#REF!)))))))))))))))&amp;IF(B18=Data!#REF!,Data!#REF!,(IF(B18=Data!#REF!,Data!#REF!,(IF(B18=Data!#REF!,Data!#REF!,(IF(B18=Data!#REF!,Data!#REF!,(IF(B18=Data!#REF!,Data!#REF!,Data!#REF!)))))))))</f>
        <v>#REF!</v>
      </c>
      <c r="O18" s="330"/>
      <c r="P18" s="331"/>
      <c r="Q18" s="196" t="e">
        <f>IF(B18=Data!#REF!,Data!#REF!,(IF(B18=Data!B93,Data!H93,(IF(B18=Data!#REF!,Data!#REF!,(IF(B18=Data!#REF!,Data!#REF!,(IF(B18=Data!#REF!,Data!#REF!,(IF(B18=Data!#REF!,Data!#REF!,(IF(B18=Data!#REF!,Data!#REF!,(IF(B18=Data!#REF!,Data!#REF!,Data!#REF!)))))))))))))))&amp;IF(B18=Data!#REF!,Data!#REF!,(IF(B18=Data!#REF!,Data!#REF!,(IF(B18=Data!#REF!,Data!#REF!,(IF(B18=Data!#REF!,Data!#REF!,(IF(B18=Data!B72,Data!H72,(IF(B18=Data!B75,Data!H891,(IF(B18=Data!#REF!,Data!#REF!,(IF(B18=Data!#REF!,Data!#REF!,Data!#REF!)))))))))))))))&amp;IF(B18=Data!#REF!,Data!#REF!,(IF(B18=Data!#REF!,Data!#REF!,(IF(B18=Data!#REF!,Data!#REF!,(IF(B18=Data!#REF!,Data!#REF!,(IF(B18=Data!#REF!,Data!#REF!,Data!#REF!)))))))))</f>
        <v>#REF!</v>
      </c>
      <c r="R18" s="331"/>
      <c r="S18" s="331"/>
      <c r="T18" s="196" t="e">
        <f>IF(B18=Data!#REF!,Data!#REF!,(IF(B18=Data!B93,Data!I93,(IF(B18=Data!#REF!,Data!#REF!,(IF(B18=Data!#REF!,Data!#REF!,(IF(B18=Data!#REF!,Data!#REF!,(IF(B18=Data!#REF!,Data!#REF!,(IF(B18=Data!#REF!,Data!#REF!,(IF(B18=Data!#REF!,Data!#REF!,Data!#REF!)))))))))))))))&amp;IF(B18=Data!#REF!,Data!#REF!,(IF(B18=Data!#REF!,Data!#REF!,(IF(B18=Data!#REF!,Data!#REF!,(IF(B18=Data!#REF!,Data!#REF!,(IF(B18=Data!B72,Data!I72,(IF(B18=Data!B75,Data!I891,(IF(B18=Data!#REF!,Data!#REF!,(IF(B18=Data!#REF!,Data!#REF!,Data!#REF!)))))))))))))))&amp;IF(B18=Data!#REF!,Data!#REF!,(IF(B18=Data!#REF!,Data!#REF!,(IF(B18=Data!#REF!,Data!#REF!,(IF(B18=Data!#REF!,Data!#REF!,(IF(B18=Data!#REF!,Data!#REF!,Data!#REF!)))))))))</f>
        <v>#REF!</v>
      </c>
      <c r="U18" s="332"/>
      <c r="V18" s="196" t="e">
        <f>IF(B18=Data!#REF!,Data!#REF!,(IF(B18=Data!B93,Data!J93,(IF(B18=Data!#REF!,Data!#REF!,(IF(B18=Data!#REF!,Data!#REF!,(IF(B18=Data!#REF!,Data!#REF!,(IF(B18=Data!#REF!,Data!#REF!,(IF(B18=Data!#REF!,Data!#REF!,(IF(B18=Data!#REF!,Data!#REF!,Data!#REF!)))))))))))))))&amp;IF(B18=Data!#REF!,Data!#REF!,(IF(B18=Data!#REF!,Data!#REF!,(IF(B18=Data!#REF!,Data!#REF!,(IF(B18=Data!#REF!,Data!#REF!,(IF(B18=Data!B72,Data!J72,(IF(B18=Data!B75,Data!J891,(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352</v>
      </c>
      <c r="C19" s="195" t="str">
        <f>IF(D19="","",VLOOKUP(B19,Data!$B$5:$L$403,2,FALSE))</f>
        <v>WQ78260</v>
      </c>
      <c r="D19" s="220">
        <v>3</v>
      </c>
      <c r="E19" s="220"/>
      <c r="F19" s="374" t="s">
        <v>519</v>
      </c>
      <c r="G19" s="187">
        <f>IF(D19="","",VLOOKUP(B19,Data!$B$5:$L$403,11,FALSE))</f>
        <v>4283.6499999999996</v>
      </c>
      <c r="H19" s="193">
        <f t="shared" si="0"/>
        <v>12850.949999999999</v>
      </c>
      <c r="I19" s="188" t="str">
        <f>IF(D19="","",VLOOKUP(B19,Data!$B$5:$D$403,3,FALSE))</f>
        <v>C/T</v>
      </c>
      <c r="J19" s="189" t="str">
        <f>IF(D19="","",VLOOKUP(B19,Data!$B$5:$M$403,12,FALSE))</f>
        <v>Indonesia</v>
      </c>
      <c r="K19" s="194" t="s">
        <v>978</v>
      </c>
      <c r="L19" s="190">
        <f>IF(D19="","",VLOOKUP(B19,Data!$B$5:$E$403,4,FALSE)*D19)</f>
        <v>915</v>
      </c>
      <c r="M19" s="195">
        <f>IF(D19="","",VLOOKUP(B19,Data!$B$5:$F$403,5,FALSE)*D19)</f>
        <v>807</v>
      </c>
      <c r="N19" s="193" t="e">
        <f>IF(B19=Data!#REF!,Data!#REF!,(IF(B19=Data!B92,Data!G92,(IF(B19=Data!#REF!,Data!#REF!,(IF(B19=Data!#REF!,Data!#REF!,(IF(B19=Data!#REF!,Data!#REF!,(IF(B19=Data!#REF!,Data!#REF!,(IF(B19=Data!#REF!,Data!#REF!,(IF(B19=Data!#REF!,Data!#REF!,Data!#REF!)))))))))))))))&amp;IF(B19=Data!#REF!,Data!#REF!,(IF(B19=Data!#REF!,Data!#REF!,(IF(B19=Data!#REF!,Data!#REF!,(IF(B19=Data!#REF!,Data!#REF!,(IF(B19=Data!B71,Data!G71,(IF(B19=Data!B74,Data!G890,(IF(B19=Data!#REF!,Data!#REF!,(IF(B19=Data!#REF!,Data!#REF!,Data!#REF!)))))))))))))))&amp;IF(B19=Data!#REF!,Data!#REF!,(IF(B19=Data!#REF!,Data!#REF!,(IF(B19=Data!#REF!,Data!#REF!,(IF(B19=Data!#REF!,Data!#REF!,(IF(B19=Data!#REF!,Data!#REF!,Data!#REF!)))))))))</f>
        <v>#REF!</v>
      </c>
      <c r="O19" s="330"/>
      <c r="P19" s="331"/>
      <c r="Q19" s="196" t="e">
        <f>IF(B19=Data!#REF!,Data!#REF!,(IF(B19=Data!B92,Data!H92,(IF(B19=Data!#REF!,Data!#REF!,(IF(B19=Data!#REF!,Data!#REF!,(IF(B19=Data!#REF!,Data!#REF!,(IF(B19=Data!#REF!,Data!#REF!,(IF(B19=Data!#REF!,Data!#REF!,(IF(B19=Data!#REF!,Data!#REF!,Data!#REF!)))))))))))))))&amp;IF(B19=Data!#REF!,Data!#REF!,(IF(B19=Data!#REF!,Data!#REF!,(IF(B19=Data!#REF!,Data!#REF!,(IF(B19=Data!#REF!,Data!#REF!,(IF(B19=Data!B71,Data!H71,(IF(B19=Data!B74,Data!H890,(IF(B19=Data!#REF!,Data!#REF!,(IF(B19=Data!#REF!,Data!#REF!,Data!#REF!)))))))))))))))&amp;IF(B19=Data!#REF!,Data!#REF!,(IF(B19=Data!#REF!,Data!#REF!,(IF(B19=Data!#REF!,Data!#REF!,(IF(B19=Data!#REF!,Data!#REF!,(IF(B19=Data!#REF!,Data!#REF!,Data!#REF!)))))))))</f>
        <v>#REF!</v>
      </c>
      <c r="R19" s="331"/>
      <c r="S19" s="331"/>
      <c r="T19" s="196" t="e">
        <f>IF(B19=Data!#REF!,Data!#REF!,(IF(B19=Data!B92,Data!I92,(IF(B19=Data!#REF!,Data!#REF!,(IF(B19=Data!#REF!,Data!#REF!,(IF(B19=Data!#REF!,Data!#REF!,(IF(B19=Data!#REF!,Data!#REF!,(IF(B19=Data!#REF!,Data!#REF!,(IF(B19=Data!#REF!,Data!#REF!,Data!#REF!)))))))))))))))&amp;IF(B19=Data!#REF!,Data!#REF!,(IF(B19=Data!#REF!,Data!#REF!,(IF(B19=Data!#REF!,Data!#REF!,(IF(B19=Data!#REF!,Data!#REF!,(IF(B19=Data!B71,Data!I71,(IF(B19=Data!B74,Data!I890,(IF(B19=Data!#REF!,Data!#REF!,(IF(B19=Data!#REF!,Data!#REF!,Data!#REF!)))))))))))))))&amp;IF(B19=Data!#REF!,Data!#REF!,(IF(B19=Data!#REF!,Data!#REF!,(IF(B19=Data!#REF!,Data!#REF!,(IF(B19=Data!#REF!,Data!#REF!,(IF(B19=Data!#REF!,Data!#REF!,Data!#REF!)))))))))</f>
        <v>#REF!</v>
      </c>
      <c r="U19" s="332"/>
      <c r="V19" s="196" t="e">
        <f>IF(B19=Data!#REF!,Data!#REF!,(IF(B19=Data!B92,Data!J92,(IF(B19=Data!#REF!,Data!#REF!,(IF(B19=Data!#REF!,Data!#REF!,(IF(B19=Data!#REF!,Data!#REF!,(IF(B19=Data!#REF!,Data!#REF!,(IF(B19=Data!#REF!,Data!#REF!,(IF(B19=Data!#REF!,Data!#REF!,Data!#REF!)))))))))))))))&amp;IF(B19=Data!#REF!,Data!#REF!,(IF(B19=Data!#REF!,Data!#REF!,(IF(B19=Data!#REF!,Data!#REF!,(IF(B19=Data!#REF!,Data!#REF!,(IF(B19=Data!B71,Data!J71,(IF(B19=Data!B74,Data!J890,(IF(B19=Data!#REF!,Data!#REF!,(IF(B19=Data!#REF!,Data!#REF!,Data!#REF!)))))))))))))))&amp;IF(B19=Data!#REF!,Data!#REF!,(IF(B19=Data!#REF!,Data!#REF!,(IF(B19=Data!#REF!,Data!#REF!,(IF(B19=Data!#REF!,Data!#REF!,(IF(B19=Data!#REF!,Data!#REF!,Data!#REF!)))))))))</f>
        <v>#REF!</v>
      </c>
      <c r="W19" s="191">
        <f>IF(D19="","",VLOOKUP(B19,Data!$B$5:$J$403,9,FALSE)*D19)</f>
        <v>4.6020000000000003</v>
      </c>
      <c r="AC19" s="165" t="s">
        <v>877</v>
      </c>
      <c r="AD19" s="165">
        <v>6</v>
      </c>
      <c r="AE19" s="165">
        <v>1</v>
      </c>
    </row>
    <row r="20" spans="1:31" ht="16.25" customHeight="1">
      <c r="A20" s="346">
        <v>2</v>
      </c>
      <c r="B20" s="297" t="s">
        <v>195</v>
      </c>
      <c r="C20" s="195" t="str">
        <f>IF(D20="","",VLOOKUP(B20,Data!$B$5:$L$403,2,FALSE))</f>
        <v>WH50350</v>
      </c>
      <c r="D20" s="220">
        <v>3</v>
      </c>
      <c r="E20" s="220"/>
      <c r="F20" s="374"/>
      <c r="G20" s="187">
        <f>IF(D20="","",VLOOKUP(B20,Data!$B$5:$L$403,11,FALSE))</f>
        <v>1751.45</v>
      </c>
      <c r="H20" s="193">
        <f t="shared" si="0"/>
        <v>5254.35</v>
      </c>
      <c r="I20" s="188" t="str">
        <f>IF(D20="","",VLOOKUP(B20,Data!$B$5:$D$403,3,FALSE))</f>
        <v>C/T</v>
      </c>
      <c r="J20" s="189" t="str">
        <f>IF(D20="","",VLOOKUP(B20,Data!$B$5:$M$403,12,FALSE))</f>
        <v>Indonesia</v>
      </c>
      <c r="K20" s="194" t="s">
        <v>978</v>
      </c>
      <c r="L20" s="190">
        <f>IF(D20="","",VLOOKUP(B20,Data!$B$5:$E$403,4,FALSE)*D20)</f>
        <v>603</v>
      </c>
      <c r="M20" s="195">
        <f>IF(D20="","",VLOOKUP(B20,Data!$B$5:$F$403,5,FALSE)*D20)</f>
        <v>543</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f>IF(D20="","",VLOOKUP(B20,Data!$B$5:$J$403,9,FALSE)*D20)</f>
        <v>3.4499999999999997</v>
      </c>
      <c r="AC20" s="165" t="s">
        <v>877</v>
      </c>
      <c r="AD20" s="165">
        <v>6</v>
      </c>
      <c r="AE20" s="165">
        <v>1</v>
      </c>
    </row>
    <row r="21" spans="1:31" ht="16.25" customHeight="1">
      <c r="A21" s="346">
        <v>3</v>
      </c>
      <c r="B21" s="297" t="s">
        <v>238</v>
      </c>
      <c r="C21" s="195" t="str">
        <f>IF(D21="","",VLOOKUP(B21,Data!$B$5:$L$403,2,FALSE))</f>
        <v>AAC7366</v>
      </c>
      <c r="D21" s="220">
        <v>5</v>
      </c>
      <c r="E21" s="220"/>
      <c r="F21" s="373" t="s">
        <v>520</v>
      </c>
      <c r="G21" s="187">
        <f>IF(D21="","",VLOOKUP(B21,Data!$B$5:$L$403,11,FALSE))</f>
        <v>2618.06</v>
      </c>
      <c r="H21" s="193">
        <f t="shared" si="0"/>
        <v>13090.3</v>
      </c>
      <c r="I21" s="188" t="str">
        <f>IF(D21="","",VLOOKUP(B21,Data!$B$5:$D$403,3,FALSE))</f>
        <v>C/T</v>
      </c>
      <c r="J21" s="189" t="str">
        <f>IF(D21="","",VLOOKUP(B21,Data!$B$5:$M$403,12,FALSE))</f>
        <v>Indonesia</v>
      </c>
      <c r="K21" s="194" t="s">
        <v>978</v>
      </c>
      <c r="L21" s="190">
        <f>IF(D21="","",VLOOKUP(B21,Data!$B$5:$E$403,4,FALSE)*D21)</f>
        <v>1330</v>
      </c>
      <c r="M21" s="195">
        <f>IF(D21="","",VLOOKUP(B21,Data!$B$5:$F$403,5,FALSE)*D21)</f>
        <v>1230</v>
      </c>
      <c r="N21" s="193" t="e">
        <f>IF(B21=Data!#REF!,Data!#REF!,(IF(B21=Data!B79,Data!G79,(IF(B21=Data!#REF!,Data!#REF!,(IF(B21=Data!#REF!,Data!#REF!,(IF(B21=Data!#REF!,Data!#REF!,(IF(B21=Data!#REF!,Data!#REF!,(IF(B21=Data!#REF!,Data!#REF!,(IF(B21=Data!#REF!,Data!#REF!,Data!#REF!)))))))))))))))&amp;IF(B21=Data!#REF!,Data!#REF!,(IF(B21=Data!#REF!,Data!#REF!,(IF(B21=Data!#REF!,Data!#REF!,(IF(B21=Data!#REF!,Data!#REF!,(IF(B21=Data!B58,Data!G58,(IF(B21=Data!B61,Data!G877,(IF(B21=Data!#REF!,Data!#REF!,(IF(B21=Data!#REF!,Data!#REF!,Data!#REF!)))))))))))))))&amp;IF(B21=Data!#REF!,Data!#REF!,(IF(B21=Data!#REF!,Data!#REF!,(IF(B21=Data!#REF!,Data!#REF!,(IF(B21=Data!#REF!,Data!#REF!,(IF(B21=Data!#REF!,Data!#REF!,Data!#REF!)))))))))</f>
        <v>#REF!</v>
      </c>
      <c r="O21" s="330"/>
      <c r="P21" s="331"/>
      <c r="Q21" s="196" t="e">
        <f>IF(B21=Data!#REF!,Data!#REF!,(IF(B21=Data!B79,Data!H79,(IF(B21=Data!#REF!,Data!#REF!,(IF(B21=Data!#REF!,Data!#REF!,(IF(B21=Data!#REF!,Data!#REF!,(IF(B21=Data!#REF!,Data!#REF!,(IF(B21=Data!#REF!,Data!#REF!,(IF(B21=Data!#REF!,Data!#REF!,Data!#REF!)))))))))))))))&amp;IF(B21=Data!#REF!,Data!#REF!,(IF(B21=Data!#REF!,Data!#REF!,(IF(B21=Data!#REF!,Data!#REF!,(IF(B21=Data!#REF!,Data!#REF!,(IF(B21=Data!B58,Data!H58,(IF(B21=Data!B61,Data!H877,(IF(B21=Data!#REF!,Data!#REF!,(IF(B21=Data!#REF!,Data!#REF!,Data!#REF!)))))))))))))))&amp;IF(B21=Data!#REF!,Data!#REF!,(IF(B21=Data!#REF!,Data!#REF!,(IF(B21=Data!#REF!,Data!#REF!,(IF(B21=Data!#REF!,Data!#REF!,(IF(B21=Data!#REF!,Data!#REF!,Data!#REF!)))))))))</f>
        <v>#REF!</v>
      </c>
      <c r="R21" s="331"/>
      <c r="S21" s="331"/>
      <c r="T21" s="196" t="e">
        <f>IF(B21=Data!#REF!,Data!#REF!,(IF(B21=Data!B79,Data!I79,(IF(B21=Data!#REF!,Data!#REF!,(IF(B21=Data!#REF!,Data!#REF!,(IF(B21=Data!#REF!,Data!#REF!,(IF(B21=Data!#REF!,Data!#REF!,(IF(B21=Data!#REF!,Data!#REF!,(IF(B21=Data!#REF!,Data!#REF!,Data!#REF!)))))))))))))))&amp;IF(B21=Data!#REF!,Data!#REF!,(IF(B21=Data!#REF!,Data!#REF!,(IF(B21=Data!#REF!,Data!#REF!,(IF(B21=Data!#REF!,Data!#REF!,(IF(B21=Data!B58,Data!I58,(IF(B21=Data!B61,Data!I877,(IF(B21=Data!#REF!,Data!#REF!,(IF(B21=Data!#REF!,Data!#REF!,Data!#REF!)))))))))))))))&amp;IF(B21=Data!#REF!,Data!#REF!,(IF(B21=Data!#REF!,Data!#REF!,(IF(B21=Data!#REF!,Data!#REF!,(IF(B21=Data!#REF!,Data!#REF!,(IF(B21=Data!#REF!,Data!#REF!,Data!#REF!)))))))))</f>
        <v>#REF!</v>
      </c>
      <c r="U21" s="332"/>
      <c r="V21" s="196" t="e">
        <f>IF(B21=Data!#REF!,Data!#REF!,(IF(B21=Data!B79,Data!J79,(IF(B21=Data!#REF!,Data!#REF!,(IF(B21=Data!#REF!,Data!#REF!,(IF(B21=Data!#REF!,Data!#REF!,(IF(B21=Data!#REF!,Data!#REF!,(IF(B21=Data!#REF!,Data!#REF!,(IF(B21=Data!#REF!,Data!#REF!,Data!#REF!)))))))))))))))&amp;IF(B21=Data!#REF!,Data!#REF!,(IF(B21=Data!#REF!,Data!#REF!,(IF(B21=Data!#REF!,Data!#REF!,(IF(B21=Data!#REF!,Data!#REF!,(IF(B21=Data!B58,Data!J58,(IF(B21=Data!B61,Data!J877,(IF(B21=Data!#REF!,Data!#REF!,(IF(B21=Data!#REF!,Data!#REF!,Data!#REF!)))))))))))))))&amp;IF(B21=Data!#REF!,Data!#REF!,(IF(B21=Data!#REF!,Data!#REF!,(IF(B21=Data!#REF!,Data!#REF!,(IF(B21=Data!#REF!,Data!#REF!,(IF(B21=Data!#REF!,Data!#REF!,Data!#REF!)))))))))</f>
        <v>#REF!</v>
      </c>
      <c r="W21" s="191">
        <f>IF(D21="","",VLOOKUP(B21,Data!$B$5:$J$403,9,FALSE)*D21)</f>
        <v>7.4399999999999995</v>
      </c>
      <c r="AC21" s="165" t="s">
        <v>930</v>
      </c>
      <c r="AD21" s="165">
        <v>1</v>
      </c>
      <c r="AE21" s="165">
        <v>1</v>
      </c>
    </row>
    <row r="22" spans="1:31" ht="16.25" customHeight="1">
      <c r="A22" s="346">
        <v>4</v>
      </c>
      <c r="B22" s="297" t="s">
        <v>687</v>
      </c>
      <c r="C22" s="195" t="str">
        <f>IF(D22="","",VLOOKUP(B22,Data!$B$5:$L$403,2,FALSE))</f>
        <v>VAD6770</v>
      </c>
      <c r="D22" s="220">
        <v>1</v>
      </c>
      <c r="E22" s="220"/>
      <c r="F22" s="373"/>
      <c r="G22" s="187">
        <f>IF(D22="","",VLOOKUP(B22,Data!$B$5:$L$403,11,FALSE))</f>
        <v>2978.04</v>
      </c>
      <c r="H22" s="193">
        <f t="shared" si="0"/>
        <v>2978.04</v>
      </c>
      <c r="I22" s="188" t="str">
        <f>IF(D22="","",VLOOKUP(B22,Data!$B$5:$D$403,3,FALSE))</f>
        <v>C/T</v>
      </c>
      <c r="J22" s="189" t="str">
        <f>IF(D22="","",VLOOKUP(B22,Data!$B$5:$M$403,12,FALSE))</f>
        <v>Indonesia</v>
      </c>
      <c r="K22" s="194" t="s">
        <v>978</v>
      </c>
      <c r="L22" s="190">
        <f>IF(D22="","",VLOOKUP(B22,Data!$B$5:$E$403,4,FALSE)*D22)</f>
        <v>276</v>
      </c>
      <c r="M22" s="195">
        <f>IF(D22="","",VLOOKUP(B22,Data!$B$5:$F$403,5,FALSE)*D22)</f>
        <v>256</v>
      </c>
      <c r="N22" s="193" t="e">
        <f>IF(B22=Data!#REF!,Data!#REF!,(IF(B22=Data!B80,Data!G80,(IF(B22=Data!#REF!,Data!#REF!,(IF(B22=Data!#REF!,Data!#REF!,(IF(B22=Data!#REF!,Data!#REF!,(IF(B22=Data!#REF!,Data!#REF!,(IF(B22=Data!#REF!,Data!#REF!,(IF(B22=Data!#REF!,Data!#REF!,Data!#REF!)))))))))))))))&amp;IF(B22=Data!#REF!,Data!#REF!,(IF(B22=Data!#REF!,Data!#REF!,(IF(B22=Data!#REF!,Data!#REF!,(IF(B22=Data!#REF!,Data!#REF!,(IF(B22=Data!B59,Data!G59,(IF(B22=Data!B62,Data!G878,(IF(B22=Data!#REF!,Data!#REF!,(IF(B22=Data!#REF!,Data!#REF!,Data!#REF!)))))))))))))))&amp;IF(B22=Data!#REF!,Data!#REF!,(IF(B22=Data!#REF!,Data!#REF!,(IF(B22=Data!#REF!,Data!#REF!,(IF(B22=Data!#REF!,Data!#REF!,(IF(B22=Data!#REF!,Data!#REF!,Data!#REF!)))))))))</f>
        <v>#REF!</v>
      </c>
      <c r="O22" s="330"/>
      <c r="P22" s="331"/>
      <c r="Q22" s="196" t="e">
        <f>IF(B22=Data!#REF!,Data!#REF!,(IF(B22=Data!B80,Data!H80,(IF(B22=Data!#REF!,Data!#REF!,(IF(B22=Data!#REF!,Data!#REF!,(IF(B22=Data!#REF!,Data!#REF!,(IF(B22=Data!#REF!,Data!#REF!,(IF(B22=Data!#REF!,Data!#REF!,(IF(B22=Data!#REF!,Data!#REF!,Data!#REF!)))))))))))))))&amp;IF(B22=Data!#REF!,Data!#REF!,(IF(B22=Data!#REF!,Data!#REF!,(IF(B22=Data!#REF!,Data!#REF!,(IF(B22=Data!#REF!,Data!#REF!,(IF(B22=Data!B59,Data!H59,(IF(B22=Data!B62,Data!H878,(IF(B22=Data!#REF!,Data!#REF!,(IF(B22=Data!#REF!,Data!#REF!,Data!#REF!)))))))))))))))&amp;IF(B22=Data!#REF!,Data!#REF!,(IF(B22=Data!#REF!,Data!#REF!,(IF(B22=Data!#REF!,Data!#REF!,(IF(B22=Data!#REF!,Data!#REF!,(IF(B22=Data!#REF!,Data!#REF!,Data!#REF!)))))))))</f>
        <v>#REF!</v>
      </c>
      <c r="R22" s="331"/>
      <c r="S22" s="331"/>
      <c r="T22" s="196" t="e">
        <f>IF(B22=Data!#REF!,Data!#REF!,(IF(B22=Data!B80,Data!I80,(IF(B22=Data!#REF!,Data!#REF!,(IF(B22=Data!#REF!,Data!#REF!,(IF(B22=Data!#REF!,Data!#REF!,(IF(B22=Data!#REF!,Data!#REF!,(IF(B22=Data!#REF!,Data!#REF!,(IF(B22=Data!#REF!,Data!#REF!,Data!#REF!)))))))))))))))&amp;IF(B22=Data!#REF!,Data!#REF!,(IF(B22=Data!#REF!,Data!#REF!,(IF(B22=Data!#REF!,Data!#REF!,(IF(B22=Data!#REF!,Data!#REF!,(IF(B22=Data!B59,Data!I59,(IF(B22=Data!B62,Data!I878,(IF(B22=Data!#REF!,Data!#REF!,(IF(B22=Data!#REF!,Data!#REF!,Data!#REF!)))))))))))))))&amp;IF(B22=Data!#REF!,Data!#REF!,(IF(B22=Data!#REF!,Data!#REF!,(IF(B22=Data!#REF!,Data!#REF!,(IF(B22=Data!#REF!,Data!#REF!,(IF(B22=Data!#REF!,Data!#REF!,Data!#REF!)))))))))</f>
        <v>#REF!</v>
      </c>
      <c r="U22" s="332"/>
      <c r="V22" s="196" t="e">
        <f>IF(B22=Data!#REF!,Data!#REF!,(IF(B22=Data!B80,Data!J80,(IF(B22=Data!#REF!,Data!#REF!,(IF(B22=Data!#REF!,Data!#REF!,(IF(B22=Data!#REF!,Data!#REF!,(IF(B22=Data!#REF!,Data!#REF!,(IF(B22=Data!#REF!,Data!#REF!,(IF(B22=Data!#REF!,Data!#REF!,Data!#REF!)))))))))))))))&amp;IF(B22=Data!#REF!,Data!#REF!,(IF(B22=Data!#REF!,Data!#REF!,(IF(B22=Data!#REF!,Data!#REF!,(IF(B22=Data!#REF!,Data!#REF!,(IF(B22=Data!B59,Data!J59,(IF(B22=Data!B62,Data!J878,(IF(B22=Data!#REF!,Data!#REF!,(IF(B22=Data!#REF!,Data!#REF!,Data!#REF!)))))))))))))))&amp;IF(B22=Data!#REF!,Data!#REF!,(IF(B22=Data!#REF!,Data!#REF!,(IF(B22=Data!#REF!,Data!#REF!,(IF(B22=Data!#REF!,Data!#REF!,(IF(B22=Data!#REF!,Data!#REF!,Data!#REF!)))))))))</f>
        <v>#REF!</v>
      </c>
      <c r="W22" s="191">
        <f>IF(D22="","",VLOOKUP(B22,Data!$B$5:$J$403,9,FALSE)*D22)</f>
        <v>1.488</v>
      </c>
      <c r="AC22" s="165" t="s">
        <v>930</v>
      </c>
      <c r="AD22" s="165">
        <v>1</v>
      </c>
      <c r="AE22" s="165">
        <v>1</v>
      </c>
    </row>
    <row r="23" spans="1:31" ht="16.25" customHeight="1">
      <c r="A23" s="346"/>
      <c r="B23" s="297"/>
      <c r="C23" s="195" t="str">
        <f>IF(D23="","",VLOOKUP(B23,Data!$B$5:$L$403,2,FALSE))</f>
        <v/>
      </c>
      <c r="D23" s="220"/>
      <c r="E23" s="220"/>
      <c r="F23" s="373" t="s">
        <v>525</v>
      </c>
      <c r="G23" s="187" t="str">
        <f>IF(D23="","",VLOOKUP(B23,Data!$B$5:$L$403,11,FALSE))</f>
        <v/>
      </c>
      <c r="H23" s="193" t="str">
        <f t="shared" si="0"/>
        <v>-</v>
      </c>
      <c r="I23" s="188" t="str">
        <f>IF(D23="","",VLOOKUP(B23,Data!$B$5:$D$403,3,FALSE))</f>
        <v/>
      </c>
      <c r="J23" s="189" t="str">
        <f>IF(D23="","",VLOOKUP(B23,Data!$B$5:$M$403,12,FALSE))</f>
        <v/>
      </c>
      <c r="K23" s="194"/>
      <c r="L23" s="190" t="str">
        <f>IF(D23="","",VLOOKUP(B23,Data!$B$5:$E$403,4,FALSE)*D23)</f>
        <v/>
      </c>
      <c r="M23" s="195" t="str">
        <f>IF(D23="","",VLOOKUP(B23,Data!$B$5:$F$403,5,FALSE)*D23)</f>
        <v/>
      </c>
      <c r="N23" s="193" t="e">
        <f>IF(B23=Data!#REF!,Data!#REF!,(IF(B23=Data!B81,Data!G81,(IF(B23=Data!#REF!,Data!#REF!,(IF(B23=Data!#REF!,Data!#REF!,(IF(B23=Data!#REF!,Data!#REF!,(IF(B23=Data!#REF!,Data!#REF!,(IF(B23=Data!#REF!,Data!#REF!,(IF(B23=Data!#REF!,Data!#REF!,Data!#REF!)))))))))))))))&amp;IF(B23=Data!#REF!,Data!#REF!,(IF(B23=Data!#REF!,Data!#REF!,(IF(B23=Data!#REF!,Data!#REF!,(IF(B23=Data!#REF!,Data!#REF!,(IF(B23=Data!B60,Data!G60,(IF(B23=Data!B63,Data!G879,(IF(B23=Data!#REF!,Data!#REF!,(IF(B23=Data!#REF!,Data!#REF!,Data!#REF!)))))))))))))))&amp;IF(B23=Data!#REF!,Data!#REF!,(IF(B23=Data!#REF!,Data!#REF!,(IF(B23=Data!#REF!,Data!#REF!,(IF(B23=Data!#REF!,Data!#REF!,(IF(B23=Data!#REF!,Data!#REF!,Data!#REF!)))))))))</f>
        <v>#REF!</v>
      </c>
      <c r="O23" s="330"/>
      <c r="P23" s="331"/>
      <c r="Q23" s="196" t="e">
        <f>IF(B23=Data!#REF!,Data!#REF!,(IF(B23=Data!B81,Data!H81,(IF(B23=Data!#REF!,Data!#REF!,(IF(B23=Data!#REF!,Data!#REF!,(IF(B23=Data!#REF!,Data!#REF!,(IF(B23=Data!#REF!,Data!#REF!,(IF(B23=Data!#REF!,Data!#REF!,(IF(B23=Data!#REF!,Data!#REF!,Data!#REF!)))))))))))))))&amp;IF(B23=Data!#REF!,Data!#REF!,(IF(B23=Data!#REF!,Data!#REF!,(IF(B23=Data!#REF!,Data!#REF!,(IF(B23=Data!#REF!,Data!#REF!,(IF(B23=Data!B60,Data!H60,(IF(B23=Data!B63,Data!H879,(IF(B23=Data!#REF!,Data!#REF!,(IF(B23=Data!#REF!,Data!#REF!,Data!#REF!)))))))))))))))&amp;IF(B23=Data!#REF!,Data!#REF!,(IF(B23=Data!#REF!,Data!#REF!,(IF(B23=Data!#REF!,Data!#REF!,(IF(B23=Data!#REF!,Data!#REF!,(IF(B23=Data!#REF!,Data!#REF!,Data!#REF!)))))))))</f>
        <v>#REF!</v>
      </c>
      <c r="R23" s="331"/>
      <c r="S23" s="331"/>
      <c r="T23" s="196" t="e">
        <f>IF(B23=Data!#REF!,Data!#REF!,(IF(B23=Data!B81,Data!I81,(IF(B23=Data!#REF!,Data!#REF!,(IF(B23=Data!#REF!,Data!#REF!,(IF(B23=Data!#REF!,Data!#REF!,(IF(B23=Data!#REF!,Data!#REF!,(IF(B23=Data!#REF!,Data!#REF!,(IF(B23=Data!#REF!,Data!#REF!,Data!#REF!)))))))))))))))&amp;IF(B23=Data!#REF!,Data!#REF!,(IF(B23=Data!#REF!,Data!#REF!,(IF(B23=Data!#REF!,Data!#REF!,(IF(B23=Data!#REF!,Data!#REF!,(IF(B23=Data!B60,Data!I60,(IF(B23=Data!B63,Data!I879,(IF(B23=Data!#REF!,Data!#REF!,(IF(B23=Data!#REF!,Data!#REF!,Data!#REF!)))))))))))))))&amp;IF(B23=Data!#REF!,Data!#REF!,(IF(B23=Data!#REF!,Data!#REF!,(IF(B23=Data!#REF!,Data!#REF!,(IF(B23=Data!#REF!,Data!#REF!,(IF(B23=Data!#REF!,Data!#REF!,Data!#REF!)))))))))</f>
        <v>#REF!</v>
      </c>
      <c r="U23" s="332"/>
      <c r="V23" s="196" t="e">
        <f>IF(B23=Data!#REF!,Data!#REF!,(IF(B23=Data!B81,Data!J81,(IF(B23=Data!#REF!,Data!#REF!,(IF(B23=Data!#REF!,Data!#REF!,(IF(B23=Data!#REF!,Data!#REF!,(IF(B23=Data!#REF!,Data!#REF!,(IF(B23=Data!#REF!,Data!#REF!,(IF(B23=Data!#REF!,Data!#REF!,Data!#REF!)))))))))))))))&amp;IF(B23=Data!#REF!,Data!#REF!,(IF(B23=Data!#REF!,Data!#REF!,(IF(B23=Data!#REF!,Data!#REF!,(IF(B23=Data!#REF!,Data!#REF!,(IF(B23=Data!B60,Data!J60,(IF(B23=Data!B63,Data!J879,(IF(B23=Data!#REF!,Data!#REF!,(IF(B23=Data!#REF!,Data!#REF!,Data!#REF!)))))))))))))))&amp;IF(B23=Data!#REF!,Data!#REF!,(IF(B23=Data!#REF!,Data!#REF!,(IF(B23=Data!#REF!,Data!#REF!,(IF(B23=Data!#REF!,Data!#REF!,(IF(B23=Data!#REF!,Data!#REF!,Data!#REF!)))))))))</f>
        <v>#REF!</v>
      </c>
      <c r="W23" s="191" t="str">
        <f>IF(D23="","",VLOOKUP(B23,Data!$B$5:$J$403,9,FALSE)*D23)</f>
        <v/>
      </c>
      <c r="AC23" s="165" t="s">
        <v>930</v>
      </c>
      <c r="AD23" s="165">
        <v>1</v>
      </c>
      <c r="AE23" s="165">
        <v>1</v>
      </c>
    </row>
    <row r="24" spans="1:31" ht="16.25" customHeight="1">
      <c r="A24" s="346"/>
      <c r="B24" s="297"/>
      <c r="C24" s="195" t="str">
        <f>IF(D24="","",VLOOKUP(B24,Data!$B$5:$L$403,2,FALSE))</f>
        <v/>
      </c>
      <c r="D24" s="220"/>
      <c r="E24" s="220"/>
      <c r="F24" s="374"/>
      <c r="G24" s="187" t="str">
        <f>IF(D24="","",VLOOKUP(B24,Data!$B$5:$L$403,11,FALSE))</f>
        <v/>
      </c>
      <c r="H24" s="193"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82,Data!G82,(IF(B24=Data!#REF!,Data!#REF!,(IF(B24=Data!#REF!,Data!#REF!,(IF(B24=Data!#REF!,Data!#REF!,(IF(B24=Data!#REF!,Data!#REF!,(IF(B24=Data!#REF!,Data!#REF!,(IF(B24=Data!#REF!,Data!#REF!,Data!#REF!)))))))))))))))&amp;IF(B24=Data!#REF!,Data!#REF!,(IF(B24=Data!#REF!,Data!#REF!,(IF(B24=Data!#REF!,Data!#REF!,(IF(B24=Data!#REF!,Data!#REF!,(IF(B24=Data!B61,Data!G61,(IF(B24=Data!B64,Data!G880,(IF(B24=Data!#REF!,Data!#REF!,(IF(B24=Data!#REF!,Data!#REF!,Data!#REF!)))))))))))))))&amp;IF(B24=Data!#REF!,Data!#REF!,(IF(B24=Data!#REF!,Data!#REF!,(IF(B24=Data!#REF!,Data!#REF!,(IF(B24=Data!#REF!,Data!#REF!,(IF(B24=Data!#REF!,Data!#REF!,Data!#REF!)))))))))</f>
        <v>#REF!</v>
      </c>
      <c r="O24" s="330"/>
      <c r="P24" s="331"/>
      <c r="Q24" s="196" t="e">
        <f>IF(B24=Data!#REF!,Data!#REF!,(IF(B24=Data!B82,Data!H82,(IF(B24=Data!#REF!,Data!#REF!,(IF(B24=Data!#REF!,Data!#REF!,(IF(B24=Data!#REF!,Data!#REF!,(IF(B24=Data!#REF!,Data!#REF!,(IF(B24=Data!#REF!,Data!#REF!,(IF(B24=Data!#REF!,Data!#REF!,Data!#REF!)))))))))))))))&amp;IF(B24=Data!#REF!,Data!#REF!,(IF(B24=Data!#REF!,Data!#REF!,(IF(B24=Data!#REF!,Data!#REF!,(IF(B24=Data!#REF!,Data!#REF!,(IF(B24=Data!B61,Data!H61,(IF(B24=Data!B64,Data!H880,(IF(B24=Data!#REF!,Data!#REF!,(IF(B24=Data!#REF!,Data!#REF!,Data!#REF!)))))))))))))))&amp;IF(B24=Data!#REF!,Data!#REF!,(IF(B24=Data!#REF!,Data!#REF!,(IF(B24=Data!#REF!,Data!#REF!,(IF(B24=Data!#REF!,Data!#REF!,(IF(B24=Data!#REF!,Data!#REF!,Data!#REF!)))))))))</f>
        <v>#REF!</v>
      </c>
      <c r="R24" s="331"/>
      <c r="S24" s="331"/>
      <c r="T24" s="196" t="e">
        <f>IF(B24=Data!#REF!,Data!#REF!,(IF(B24=Data!B82,Data!I82,(IF(B24=Data!#REF!,Data!#REF!,(IF(B24=Data!#REF!,Data!#REF!,(IF(B24=Data!#REF!,Data!#REF!,(IF(B24=Data!#REF!,Data!#REF!,(IF(B24=Data!#REF!,Data!#REF!,(IF(B24=Data!#REF!,Data!#REF!,Data!#REF!)))))))))))))))&amp;IF(B24=Data!#REF!,Data!#REF!,(IF(B24=Data!#REF!,Data!#REF!,(IF(B24=Data!#REF!,Data!#REF!,(IF(B24=Data!#REF!,Data!#REF!,(IF(B24=Data!B61,Data!I61,(IF(B24=Data!B64,Data!I880,(IF(B24=Data!#REF!,Data!#REF!,(IF(B24=Data!#REF!,Data!#REF!,Data!#REF!)))))))))))))))&amp;IF(B24=Data!#REF!,Data!#REF!,(IF(B24=Data!#REF!,Data!#REF!,(IF(B24=Data!#REF!,Data!#REF!,(IF(B24=Data!#REF!,Data!#REF!,(IF(B24=Data!#REF!,Data!#REF!,Data!#REF!)))))))))</f>
        <v>#REF!</v>
      </c>
      <c r="U24" s="332"/>
      <c r="V24" s="196" t="e">
        <f>IF(B24=Data!#REF!,Data!#REF!,(IF(B24=Data!B82,Data!J82,(IF(B24=Data!#REF!,Data!#REF!,(IF(B24=Data!#REF!,Data!#REF!,(IF(B24=Data!#REF!,Data!#REF!,(IF(B24=Data!#REF!,Data!#REF!,(IF(B24=Data!#REF!,Data!#REF!,(IF(B24=Data!#REF!,Data!#REF!,Data!#REF!)))))))))))))))&amp;IF(B24=Data!#REF!,Data!#REF!,(IF(B24=Data!#REF!,Data!#REF!,(IF(B24=Data!#REF!,Data!#REF!,(IF(B24=Data!#REF!,Data!#REF!,(IF(B24=Data!B61,Data!J61,(IF(B24=Data!B64,Data!J880,(IF(B24=Data!#REF!,Data!#REF!,(IF(B24=Data!#REF!,Data!#REF!,Data!#REF!)))))))))))))))&amp;IF(B24=Data!#REF!,Data!#REF!,(IF(B24=Data!#REF!,Data!#REF!,(IF(B24=Data!#REF!,Data!#REF!,(IF(B24=Data!#REF!,Data!#REF!,(IF(B24=Data!#REF!,Data!#REF!,Data!#REF!)))))))))</f>
        <v>#REF!</v>
      </c>
      <c r="W24" s="191" t="str">
        <f>IF(D24="","",VLOOKUP(B24,Data!$B$5:$J$403,9,FALSE)*D24)</f>
        <v/>
      </c>
      <c r="AC24" s="165" t="s">
        <v>930</v>
      </c>
      <c r="AD24" s="165">
        <v>1</v>
      </c>
      <c r="AE24" s="165">
        <v>1</v>
      </c>
    </row>
    <row r="25" spans="1:31" ht="16.25" customHeight="1">
      <c r="A25" s="346"/>
      <c r="B25" s="297"/>
      <c r="C25" s="195" t="str">
        <f>IF(D25="","",VLOOKUP(B25,Data!$B$5:$L$403,2,FALSE))</f>
        <v/>
      </c>
      <c r="D25" s="220"/>
      <c r="E25" s="220"/>
      <c r="F25" s="374"/>
      <c r="G25" s="187" t="str">
        <f>IF(D25="","",VLOOKUP(B25,Data!$B$5:$L$403,11,FALSE))</f>
        <v/>
      </c>
      <c r="H25" s="193"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83,Data!G83,(IF(B25=Data!#REF!,Data!#REF!,(IF(B25=Data!#REF!,Data!#REF!,(IF(B25=Data!#REF!,Data!#REF!,(IF(B25=Data!#REF!,Data!#REF!,(IF(B25=Data!#REF!,Data!#REF!,(IF(B25=Data!#REF!,Data!#REF!,Data!#REF!)))))))))))))))&amp;IF(B25=Data!#REF!,Data!#REF!,(IF(B25=Data!#REF!,Data!#REF!,(IF(B25=Data!#REF!,Data!#REF!,(IF(B25=Data!#REF!,Data!#REF!,(IF(B25=Data!B62,Data!G62,(IF(B25=Data!B65,Data!G881,(IF(B25=Data!#REF!,Data!#REF!,(IF(B25=Data!#REF!,Data!#REF!,Data!#REF!)))))))))))))))&amp;IF(B25=Data!#REF!,Data!#REF!,(IF(B25=Data!#REF!,Data!#REF!,(IF(B25=Data!#REF!,Data!#REF!,(IF(B25=Data!#REF!,Data!#REF!,(IF(B25=Data!#REF!,Data!#REF!,Data!#REF!)))))))))</f>
        <v>#REF!</v>
      </c>
      <c r="O25" s="330"/>
      <c r="P25" s="331"/>
      <c r="Q25" s="196" t="e">
        <f>IF(B25=Data!#REF!,Data!#REF!,(IF(B25=Data!B83,Data!H83,(IF(B25=Data!#REF!,Data!#REF!,(IF(B25=Data!#REF!,Data!#REF!,(IF(B25=Data!#REF!,Data!#REF!,(IF(B25=Data!#REF!,Data!#REF!,(IF(B25=Data!#REF!,Data!#REF!,(IF(B25=Data!#REF!,Data!#REF!,Data!#REF!)))))))))))))))&amp;IF(B25=Data!#REF!,Data!#REF!,(IF(B25=Data!#REF!,Data!#REF!,(IF(B25=Data!#REF!,Data!#REF!,(IF(B25=Data!#REF!,Data!#REF!,(IF(B25=Data!B62,Data!H62,(IF(B25=Data!B65,Data!H881,(IF(B25=Data!#REF!,Data!#REF!,(IF(B25=Data!#REF!,Data!#REF!,Data!#REF!)))))))))))))))&amp;IF(B25=Data!#REF!,Data!#REF!,(IF(B25=Data!#REF!,Data!#REF!,(IF(B25=Data!#REF!,Data!#REF!,(IF(B25=Data!#REF!,Data!#REF!,(IF(B25=Data!#REF!,Data!#REF!,Data!#REF!)))))))))</f>
        <v>#REF!</v>
      </c>
      <c r="R25" s="331"/>
      <c r="S25" s="331"/>
      <c r="T25" s="196" t="e">
        <f>IF(B25=Data!#REF!,Data!#REF!,(IF(B25=Data!B83,Data!I83,(IF(B25=Data!#REF!,Data!#REF!,(IF(B25=Data!#REF!,Data!#REF!,(IF(B25=Data!#REF!,Data!#REF!,(IF(B25=Data!#REF!,Data!#REF!,(IF(B25=Data!#REF!,Data!#REF!,(IF(B25=Data!#REF!,Data!#REF!,Data!#REF!)))))))))))))))&amp;IF(B25=Data!#REF!,Data!#REF!,(IF(B25=Data!#REF!,Data!#REF!,(IF(B25=Data!#REF!,Data!#REF!,(IF(B25=Data!#REF!,Data!#REF!,(IF(B25=Data!B62,Data!I62,(IF(B25=Data!B65,Data!I881,(IF(B25=Data!#REF!,Data!#REF!,(IF(B25=Data!#REF!,Data!#REF!,Data!#REF!)))))))))))))))&amp;IF(B25=Data!#REF!,Data!#REF!,(IF(B25=Data!#REF!,Data!#REF!,(IF(B25=Data!#REF!,Data!#REF!,(IF(B25=Data!#REF!,Data!#REF!,(IF(B25=Data!#REF!,Data!#REF!,Data!#REF!)))))))))</f>
        <v>#REF!</v>
      </c>
      <c r="U25" s="332"/>
      <c r="V25" s="196" t="e">
        <f>IF(B25=Data!#REF!,Data!#REF!,(IF(B25=Data!B83,Data!J83,(IF(B25=Data!#REF!,Data!#REF!,(IF(B25=Data!#REF!,Data!#REF!,(IF(B25=Data!#REF!,Data!#REF!,(IF(B25=Data!#REF!,Data!#REF!,(IF(B25=Data!#REF!,Data!#REF!,(IF(B25=Data!#REF!,Data!#REF!,Data!#REF!)))))))))))))))&amp;IF(B25=Data!#REF!,Data!#REF!,(IF(B25=Data!#REF!,Data!#REF!,(IF(B25=Data!#REF!,Data!#REF!,(IF(B25=Data!#REF!,Data!#REF!,(IF(B25=Data!B62,Data!J62,(IF(B25=Data!B65,Data!J881,(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346"/>
      <c r="B26" s="297"/>
      <c r="C26" s="195" t="str">
        <f>IF(D26="","",VLOOKUP(B26,Data!$B$5:$L$403,2,FALSE))</f>
        <v/>
      </c>
      <c r="D26" s="220"/>
      <c r="E26" s="220"/>
      <c r="F26" s="374"/>
      <c r="G26" s="187" t="str">
        <f>IF(D26="","",VLOOKUP(B26,Data!$B$5:$L$403,11,FALSE))</f>
        <v/>
      </c>
      <c r="H26" s="193"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O26" s="330"/>
      <c r="P26" s="331"/>
      <c r="Q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R26" s="331"/>
      <c r="S26" s="331"/>
      <c r="T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U26" s="332"/>
      <c r="V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W26" s="191" t="str">
        <f>IF(D26="","",VLOOKUP(B26,Data!$B$5:$J$403,9,FALSE)*D26)</f>
        <v/>
      </c>
    </row>
    <row r="27" spans="1:31" ht="16.25" customHeight="1">
      <c r="A27" s="87"/>
      <c r="B27" s="298"/>
      <c r="C27" s="195" t="str">
        <f>IF(D27="","",VLOOKUP(B27,Data!$B$5:$L$403,2,FALSE))</f>
        <v/>
      </c>
      <c r="D27" s="296"/>
      <c r="E27" s="296"/>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t="str">
        <f>IF(D27="","",VLOOKUP(B27,Data!$B$5:$J$403,9,FALSE)*D27)</f>
        <v/>
      </c>
    </row>
    <row r="28" spans="1:31" ht="17.5">
      <c r="A28" s="102"/>
      <c r="B28" s="100"/>
      <c r="C28" s="101"/>
      <c r="D28" s="305">
        <f>SUM(D18:D27)</f>
        <v>12</v>
      </c>
      <c r="E28" s="305"/>
      <c r="F28" s="109"/>
      <c r="G28" s="159"/>
      <c r="H28" s="361">
        <f>SUM(H18:H27)</f>
        <v>34173.64</v>
      </c>
      <c r="I28" s="362"/>
      <c r="J28" s="362"/>
      <c r="K28" s="362"/>
      <c r="L28" s="363">
        <f>SUM(L18:L27)</f>
        <v>3124</v>
      </c>
      <c r="M28" s="363">
        <f>SUM(M18:M27)</f>
        <v>2836</v>
      </c>
      <c r="N28" s="361" t="e">
        <f>SUM(N16:N27)</f>
        <v>#REF!</v>
      </c>
      <c r="O28" s="361">
        <f>SUM(O18:O27)</f>
        <v>0</v>
      </c>
      <c r="P28" s="361">
        <f>SUM(P16:P27)</f>
        <v>0</v>
      </c>
      <c r="Q28" s="361" t="e">
        <f>SUM(Q16:Q27)</f>
        <v>#REF!</v>
      </c>
      <c r="R28" s="361">
        <f>SUM(R18:R27)</f>
        <v>0</v>
      </c>
      <c r="S28" s="361">
        <f>SUM(S16:S27)</f>
        <v>0</v>
      </c>
      <c r="T28" s="361" t="e">
        <f>SUM(T16:T27)</f>
        <v>#REF!</v>
      </c>
      <c r="U28" s="361">
        <f>SUM(U18:U27)</f>
        <v>0</v>
      </c>
      <c r="V28" s="361" t="e">
        <f>SUM(V16:V27)</f>
        <v>#REF!</v>
      </c>
      <c r="W28" s="364">
        <f>SUM(W18:W27)</f>
        <v>16.98</v>
      </c>
    </row>
    <row r="29" spans="1:31" ht="11.25" customHeight="1">
      <c r="A29" s="300"/>
      <c r="B29" s="156"/>
      <c r="C29" s="271"/>
      <c r="D29" s="301"/>
      <c r="E29" s="372"/>
      <c r="F29" s="269"/>
      <c r="G29" s="302" t="s">
        <v>866</v>
      </c>
      <c r="H29" s="273"/>
      <c r="I29" s="300"/>
      <c r="J29" s="300"/>
      <c r="K29" s="300"/>
      <c r="L29" s="303"/>
      <c r="M29" s="261"/>
      <c r="N29" s="259"/>
      <c r="U29" s="259"/>
      <c r="V29" s="259"/>
      <c r="W29" s="265"/>
    </row>
    <row r="30" spans="1:31" ht="14">
      <c r="A30" s="10" t="s">
        <v>521</v>
      </c>
      <c r="B30" s="157"/>
      <c r="C30" s="1"/>
      <c r="D30" s="304" t="s">
        <v>80</v>
      </c>
      <c r="E30" s="304"/>
      <c r="F30" s="263"/>
      <c r="G30" s="77" t="s">
        <v>81</v>
      </c>
      <c r="H30" s="81"/>
      <c r="I30" s="267" t="s">
        <v>82</v>
      </c>
      <c r="J30" s="282"/>
      <c r="K30" s="262" t="s">
        <v>83</v>
      </c>
      <c r="L30" s="262"/>
      <c r="M30" s="442" t="s">
        <v>84</v>
      </c>
      <c r="N30" s="443"/>
      <c r="O30" s="443"/>
      <c r="P30" s="443"/>
      <c r="Q30" s="443"/>
      <c r="R30" s="443"/>
      <c r="S30" s="443"/>
      <c r="T30" s="443"/>
      <c r="U30" s="443"/>
      <c r="V30" s="443"/>
      <c r="W30" s="444"/>
    </row>
    <row r="31" spans="1:31" ht="14">
      <c r="A31" s="26" t="s">
        <v>522</v>
      </c>
      <c r="B31" s="280"/>
      <c r="C31" s="56"/>
      <c r="D31" t="s">
        <v>86</v>
      </c>
      <c r="G31" s="445"/>
      <c r="H31" s="446"/>
      <c r="I31" s="26" t="s">
        <v>87</v>
      </c>
      <c r="J31" s="283"/>
      <c r="K31" s="253" t="s">
        <v>88</v>
      </c>
      <c r="M31" s="260"/>
      <c r="W31" s="265"/>
    </row>
    <row r="32" spans="1:31">
      <c r="A32" s="26" t="s">
        <v>523</v>
      </c>
      <c r="B32" s="26"/>
      <c r="C32" s="259"/>
      <c r="G32" s="445"/>
      <c r="H32" s="446"/>
      <c r="I32" s="26"/>
      <c r="J32" s="283"/>
      <c r="K32" s="253" t="s">
        <v>92</v>
      </c>
      <c r="M32" s="260"/>
      <c r="W32" s="265"/>
    </row>
    <row r="33" spans="1:23" ht="10.5" customHeight="1">
      <c r="A33" s="269"/>
      <c r="B33" s="284"/>
      <c r="C33" s="285"/>
      <c r="D33" t="s">
        <v>93</v>
      </c>
      <c r="G33" s="445"/>
      <c r="H33" s="446"/>
      <c r="I33" s="26" t="s">
        <v>94</v>
      </c>
      <c r="J33" s="283"/>
      <c r="K33" s="253"/>
      <c r="M33" s="260"/>
      <c r="W33" s="265"/>
    </row>
    <row r="34" spans="1:23" ht="13">
      <c r="A34" s="10" t="s">
        <v>95</v>
      </c>
      <c r="C34" s="258"/>
      <c r="D34" t="s">
        <v>96</v>
      </c>
      <c r="G34" s="85" t="s">
        <v>97</v>
      </c>
      <c r="H34" s="82"/>
      <c r="I34" s="26" t="s">
        <v>87</v>
      </c>
      <c r="J34" s="283"/>
      <c r="K34" s="253" t="s">
        <v>98</v>
      </c>
      <c r="M34" s="260"/>
      <c r="W34" s="265"/>
    </row>
    <row r="35" spans="1:23" ht="10.5" customHeight="1">
      <c r="A35" s="26" t="s">
        <v>867</v>
      </c>
      <c r="C35" s="259"/>
      <c r="D35" t="s">
        <v>99</v>
      </c>
      <c r="G35" s="286"/>
      <c r="H35" s="287"/>
      <c r="I35" s="26" t="s">
        <v>100</v>
      </c>
      <c r="J35" s="283"/>
      <c r="K35" s="253" t="s">
        <v>524</v>
      </c>
      <c r="M35" s="447" t="s">
        <v>102</v>
      </c>
      <c r="N35" s="448"/>
      <c r="O35" s="448"/>
      <c r="P35" s="448"/>
      <c r="Q35" s="448"/>
      <c r="R35" s="448"/>
      <c r="S35" s="448"/>
      <c r="T35" s="448"/>
      <c r="U35" s="448"/>
      <c r="V35" s="448"/>
      <c r="W35" s="449"/>
    </row>
    <row r="36" spans="1:23">
      <c r="A36" s="269"/>
      <c r="B36" s="270"/>
      <c r="C36" s="271"/>
      <c r="D36" s="124"/>
      <c r="E36" s="124"/>
      <c r="F36" s="270"/>
      <c r="G36" s="437" t="s">
        <v>977</v>
      </c>
      <c r="H36" s="438"/>
      <c r="I36" s="437" t="s">
        <v>976</v>
      </c>
      <c r="J36" s="438"/>
      <c r="K36" s="274" t="s">
        <v>103</v>
      </c>
      <c r="L36" s="274"/>
      <c r="M36" s="439" t="s">
        <v>104</v>
      </c>
      <c r="N36" s="440"/>
      <c r="O36" s="440"/>
      <c r="P36" s="440"/>
      <c r="Q36" s="440"/>
      <c r="R36" s="440"/>
      <c r="S36" s="440"/>
      <c r="T36" s="440"/>
      <c r="U36" s="440"/>
      <c r="V36" s="440"/>
      <c r="W36" s="441"/>
    </row>
    <row r="37" spans="1:23">
      <c r="B37" s="263"/>
      <c r="G37" s="166"/>
      <c r="H37" s="166"/>
      <c r="I37" s="4"/>
      <c r="J37" s="4"/>
    </row>
    <row r="42" spans="1:23" ht="18.75" customHeight="1">
      <c r="A42" s="168" t="s">
        <v>895</v>
      </c>
      <c r="B42" s="166"/>
      <c r="C42" s="168" t="s">
        <v>565</v>
      </c>
      <c r="D42" s="323"/>
      <c r="E42" s="323"/>
      <c r="F42" s="323"/>
      <c r="G42" s="324"/>
      <c r="H42" s="168" t="s">
        <v>889</v>
      </c>
      <c r="I42" s="166"/>
      <c r="J42" s="168" t="s">
        <v>565</v>
      </c>
    </row>
    <row r="43" spans="1:23" ht="20">
      <c r="A43" s="168" t="s">
        <v>896</v>
      </c>
      <c r="B43" s="166"/>
      <c r="C43" s="168" t="s">
        <v>900</v>
      </c>
      <c r="D43" s="323"/>
      <c r="E43" s="323"/>
      <c r="F43" s="323"/>
      <c r="G43" s="324"/>
      <c r="H43" s="250" t="s">
        <v>890</v>
      </c>
      <c r="I43" s="336"/>
      <c r="J43" s="250" t="s">
        <v>900</v>
      </c>
    </row>
    <row r="44" spans="1:23" ht="20">
      <c r="A44" s="168" t="s">
        <v>897</v>
      </c>
      <c r="B44" s="166"/>
      <c r="C44" s="168" t="s">
        <v>900</v>
      </c>
      <c r="D44" s="323"/>
      <c r="E44" s="323"/>
      <c r="F44" s="323"/>
      <c r="G44" s="324"/>
      <c r="H44" s="168" t="s">
        <v>891</v>
      </c>
      <c r="I44" s="166"/>
      <c r="J44" s="168" t="s">
        <v>565</v>
      </c>
    </row>
    <row r="45" spans="1:23" ht="20">
      <c r="A45" s="168" t="s">
        <v>898</v>
      </c>
      <c r="B45" s="166"/>
      <c r="C45" s="168" t="s">
        <v>565</v>
      </c>
      <c r="D45" s="323"/>
      <c r="E45" s="323"/>
      <c r="F45" s="323"/>
      <c r="G45" s="324"/>
      <c r="H45" s="168" t="s">
        <v>892</v>
      </c>
      <c r="I45" s="166"/>
      <c r="J45" s="168" t="s">
        <v>565</v>
      </c>
    </row>
    <row r="46" spans="1:23" ht="20">
      <c r="A46" s="168" t="s">
        <v>899</v>
      </c>
      <c r="B46" s="166"/>
      <c r="C46" s="168" t="s">
        <v>565</v>
      </c>
      <c r="D46" s="323"/>
      <c r="E46" s="323"/>
      <c r="F46" s="323"/>
      <c r="G46" s="324"/>
      <c r="H46" s="168" t="s">
        <v>894</v>
      </c>
      <c r="I46" s="166"/>
      <c r="J46" s="168" t="s">
        <v>565</v>
      </c>
    </row>
    <row r="47" spans="1:23" ht="18.75" customHeight="1">
      <c r="A47" s="337"/>
      <c r="B47" s="337"/>
      <c r="C47" s="337"/>
      <c r="D47" s="337"/>
      <c r="E47" s="337"/>
      <c r="F47" s="337"/>
      <c r="G47" s="322"/>
      <c r="H47" s="168" t="s">
        <v>893</v>
      </c>
      <c r="I47" s="166"/>
      <c r="J47" s="168" t="s">
        <v>565</v>
      </c>
    </row>
  </sheetData>
  <mergeCells count="8">
    <mergeCell ref="G36:H36"/>
    <mergeCell ref="I36:J36"/>
    <mergeCell ref="M36:W36"/>
    <mergeCell ref="M30:W30"/>
    <mergeCell ref="G31:H31"/>
    <mergeCell ref="G32:H32"/>
    <mergeCell ref="G33:H33"/>
    <mergeCell ref="M35:W35"/>
  </mergeCells>
  <printOptions horizontalCentered="1"/>
  <pageMargins left="0.15748031496063" right="0" top="0.23622047244094499" bottom="0" header="0.15748031496063" footer="0.15748031496063"/>
  <pageSetup paperSize="9" scale="70"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41C0-FCAE-4E7D-8F01-8489B309E670}">
  <dimension ref="A1:AE47"/>
  <sheetViews>
    <sheetView topLeftCell="A13" zoomScale="85" zoomScaleNormal="85" zoomScaleSheetLayoutView="85" workbookViewId="0">
      <selection activeCell="F24" sqref="F24"/>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399"/>
      <c r="J10" s="400"/>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955</v>
      </c>
      <c r="C18" s="195" t="str">
        <f>IF(D18="","",VLOOKUP(B18,Data!$B$5:$L$403,2,FALSE))</f>
        <v/>
      </c>
      <c r="D18" s="220"/>
      <c r="E18" s="220"/>
      <c r="F18" s="321"/>
      <c r="G18" s="187" t="str">
        <f>IF(D18="","",VLOOKUP(B18,Data!$B$5:$L$403,11,FALSE))</f>
        <v/>
      </c>
      <c r="H18" s="335" t="str">
        <f t="shared" ref="H18:H27"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93,Data!G93,(IF(B18=Data!#REF!,Data!#REF!,(IF(B18=Data!#REF!,Data!#REF!,(IF(B18=Data!#REF!,Data!#REF!,(IF(B18=Data!#REF!,Data!#REF!,(IF(B18=Data!#REF!,Data!#REF!,(IF(B18=Data!#REF!,Data!#REF!,Data!#REF!)))))))))))))))&amp;IF(B18=Data!#REF!,Data!#REF!,(IF(B18=Data!#REF!,Data!#REF!,(IF(B18=Data!#REF!,Data!#REF!,(IF(B18=Data!#REF!,Data!#REF!,(IF(B18=Data!B72,Data!G72,(IF(B18=Data!B75,Data!G891,(IF(B18=Data!#REF!,Data!#REF!,(IF(B18=Data!#REF!,Data!#REF!,Data!#REF!)))))))))))))))&amp;IF(B18=Data!#REF!,Data!#REF!,(IF(B18=Data!#REF!,Data!#REF!,(IF(B18=Data!#REF!,Data!#REF!,(IF(B18=Data!#REF!,Data!#REF!,(IF(B18=Data!#REF!,Data!#REF!,Data!#REF!)))))))))</f>
        <v>#REF!</v>
      </c>
      <c r="O18" s="330"/>
      <c r="P18" s="331"/>
      <c r="Q18" s="196" t="e">
        <f>IF(B18=Data!#REF!,Data!#REF!,(IF(B18=Data!B93,Data!H93,(IF(B18=Data!#REF!,Data!#REF!,(IF(B18=Data!#REF!,Data!#REF!,(IF(B18=Data!#REF!,Data!#REF!,(IF(B18=Data!#REF!,Data!#REF!,(IF(B18=Data!#REF!,Data!#REF!,(IF(B18=Data!#REF!,Data!#REF!,Data!#REF!)))))))))))))))&amp;IF(B18=Data!#REF!,Data!#REF!,(IF(B18=Data!#REF!,Data!#REF!,(IF(B18=Data!#REF!,Data!#REF!,(IF(B18=Data!#REF!,Data!#REF!,(IF(B18=Data!B72,Data!H72,(IF(B18=Data!B75,Data!H891,(IF(B18=Data!#REF!,Data!#REF!,(IF(B18=Data!#REF!,Data!#REF!,Data!#REF!)))))))))))))))&amp;IF(B18=Data!#REF!,Data!#REF!,(IF(B18=Data!#REF!,Data!#REF!,(IF(B18=Data!#REF!,Data!#REF!,(IF(B18=Data!#REF!,Data!#REF!,(IF(B18=Data!#REF!,Data!#REF!,Data!#REF!)))))))))</f>
        <v>#REF!</v>
      </c>
      <c r="R18" s="331"/>
      <c r="S18" s="331"/>
      <c r="T18" s="196" t="e">
        <f>IF(B18=Data!#REF!,Data!#REF!,(IF(B18=Data!B93,Data!I93,(IF(B18=Data!#REF!,Data!#REF!,(IF(B18=Data!#REF!,Data!#REF!,(IF(B18=Data!#REF!,Data!#REF!,(IF(B18=Data!#REF!,Data!#REF!,(IF(B18=Data!#REF!,Data!#REF!,(IF(B18=Data!#REF!,Data!#REF!,Data!#REF!)))))))))))))))&amp;IF(B18=Data!#REF!,Data!#REF!,(IF(B18=Data!#REF!,Data!#REF!,(IF(B18=Data!#REF!,Data!#REF!,(IF(B18=Data!#REF!,Data!#REF!,(IF(B18=Data!B72,Data!I72,(IF(B18=Data!B75,Data!I891,(IF(B18=Data!#REF!,Data!#REF!,(IF(B18=Data!#REF!,Data!#REF!,Data!#REF!)))))))))))))))&amp;IF(B18=Data!#REF!,Data!#REF!,(IF(B18=Data!#REF!,Data!#REF!,(IF(B18=Data!#REF!,Data!#REF!,(IF(B18=Data!#REF!,Data!#REF!,(IF(B18=Data!#REF!,Data!#REF!,Data!#REF!)))))))))</f>
        <v>#REF!</v>
      </c>
      <c r="U18" s="332"/>
      <c r="V18" s="196" t="e">
        <f>IF(B18=Data!#REF!,Data!#REF!,(IF(B18=Data!B93,Data!J93,(IF(B18=Data!#REF!,Data!#REF!,(IF(B18=Data!#REF!,Data!#REF!,(IF(B18=Data!#REF!,Data!#REF!,(IF(B18=Data!#REF!,Data!#REF!,(IF(B18=Data!#REF!,Data!#REF!,(IF(B18=Data!#REF!,Data!#REF!,Data!#REF!)))))))))))))))&amp;IF(B18=Data!#REF!,Data!#REF!,(IF(B18=Data!#REF!,Data!#REF!,(IF(B18=Data!#REF!,Data!#REF!,(IF(B18=Data!#REF!,Data!#REF!,(IF(B18=Data!B72,Data!J72,(IF(B18=Data!B75,Data!J891,(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402</v>
      </c>
      <c r="C19" s="195" t="str">
        <f>IF(D19="","",VLOOKUP(B19,Data!$B$5:$L$403,2,FALSE))</f>
        <v>ZU62670</v>
      </c>
      <c r="D19" s="220">
        <v>1</v>
      </c>
      <c r="E19" s="220"/>
      <c r="F19" s="373" t="s">
        <v>519</v>
      </c>
      <c r="G19" s="187">
        <f>IF(D19="","",VLOOKUP(B19,Data!$B$5:$L$403,11,FALSE))</f>
        <v>6633.78</v>
      </c>
      <c r="H19" s="193">
        <f t="shared" si="0"/>
        <v>6633.78</v>
      </c>
      <c r="I19" s="188" t="str">
        <f>IF(D19="","",VLOOKUP(B19,Data!$B$5:$D$403,3,FALSE))</f>
        <v>C/T</v>
      </c>
      <c r="J19" s="189" t="str">
        <f>IF(D19="","",VLOOKUP(B19,Data!$B$5:$M$403,12,FALSE))</f>
        <v>Indonesia</v>
      </c>
      <c r="K19" s="194" t="s">
        <v>956</v>
      </c>
      <c r="L19" s="190">
        <f>IF(D19="","",VLOOKUP(B19,Data!$B$5:$E$403,4,FALSE)*D19)</f>
        <v>345</v>
      </c>
      <c r="M19" s="195">
        <f>IF(D19="","",VLOOKUP(B19,Data!$B$5:$F$403,5,FALSE)*D19)</f>
        <v>304</v>
      </c>
      <c r="N19" s="193" t="e">
        <f>IF(B19=Data!#REF!,Data!#REF!,(IF(B19=Data!B92,Data!G92,(IF(B19=Data!#REF!,Data!#REF!,(IF(B19=Data!#REF!,Data!#REF!,(IF(B19=Data!#REF!,Data!#REF!,(IF(B19=Data!#REF!,Data!#REF!,(IF(B19=Data!#REF!,Data!#REF!,(IF(B19=Data!#REF!,Data!#REF!,Data!#REF!)))))))))))))))&amp;IF(B19=Data!#REF!,Data!#REF!,(IF(B19=Data!#REF!,Data!#REF!,(IF(B19=Data!#REF!,Data!#REF!,(IF(B19=Data!#REF!,Data!#REF!,(IF(B19=Data!B71,Data!G71,(IF(B19=Data!B74,Data!G890,(IF(B19=Data!#REF!,Data!#REF!,(IF(B19=Data!#REF!,Data!#REF!,Data!#REF!)))))))))))))))&amp;IF(B19=Data!#REF!,Data!#REF!,(IF(B19=Data!#REF!,Data!#REF!,(IF(B19=Data!#REF!,Data!#REF!,(IF(B19=Data!#REF!,Data!#REF!,(IF(B19=Data!#REF!,Data!#REF!,Data!#REF!)))))))))</f>
        <v>#REF!</v>
      </c>
      <c r="O19" s="330"/>
      <c r="P19" s="331"/>
      <c r="Q19" s="196" t="e">
        <f>IF(B19=Data!#REF!,Data!#REF!,(IF(B19=Data!B92,Data!H92,(IF(B19=Data!#REF!,Data!#REF!,(IF(B19=Data!#REF!,Data!#REF!,(IF(B19=Data!#REF!,Data!#REF!,(IF(B19=Data!#REF!,Data!#REF!,(IF(B19=Data!#REF!,Data!#REF!,(IF(B19=Data!#REF!,Data!#REF!,Data!#REF!)))))))))))))))&amp;IF(B19=Data!#REF!,Data!#REF!,(IF(B19=Data!#REF!,Data!#REF!,(IF(B19=Data!#REF!,Data!#REF!,(IF(B19=Data!#REF!,Data!#REF!,(IF(B19=Data!B71,Data!H71,(IF(B19=Data!B74,Data!H890,(IF(B19=Data!#REF!,Data!#REF!,(IF(B19=Data!#REF!,Data!#REF!,Data!#REF!)))))))))))))))&amp;IF(B19=Data!#REF!,Data!#REF!,(IF(B19=Data!#REF!,Data!#REF!,(IF(B19=Data!#REF!,Data!#REF!,(IF(B19=Data!#REF!,Data!#REF!,(IF(B19=Data!#REF!,Data!#REF!,Data!#REF!)))))))))</f>
        <v>#REF!</v>
      </c>
      <c r="R19" s="331"/>
      <c r="S19" s="331"/>
      <c r="T19" s="196" t="e">
        <f>IF(B19=Data!#REF!,Data!#REF!,(IF(B19=Data!B92,Data!I92,(IF(B19=Data!#REF!,Data!#REF!,(IF(B19=Data!#REF!,Data!#REF!,(IF(B19=Data!#REF!,Data!#REF!,(IF(B19=Data!#REF!,Data!#REF!,(IF(B19=Data!#REF!,Data!#REF!,(IF(B19=Data!#REF!,Data!#REF!,Data!#REF!)))))))))))))))&amp;IF(B19=Data!#REF!,Data!#REF!,(IF(B19=Data!#REF!,Data!#REF!,(IF(B19=Data!#REF!,Data!#REF!,(IF(B19=Data!#REF!,Data!#REF!,(IF(B19=Data!B71,Data!I71,(IF(B19=Data!B74,Data!I890,(IF(B19=Data!#REF!,Data!#REF!,(IF(B19=Data!#REF!,Data!#REF!,Data!#REF!)))))))))))))))&amp;IF(B19=Data!#REF!,Data!#REF!,(IF(B19=Data!#REF!,Data!#REF!,(IF(B19=Data!#REF!,Data!#REF!,(IF(B19=Data!#REF!,Data!#REF!,(IF(B19=Data!#REF!,Data!#REF!,Data!#REF!)))))))))</f>
        <v>#REF!</v>
      </c>
      <c r="U19" s="332"/>
      <c r="V19" s="196" t="e">
        <f>IF(B19=Data!#REF!,Data!#REF!,(IF(B19=Data!B92,Data!J92,(IF(B19=Data!#REF!,Data!#REF!,(IF(B19=Data!#REF!,Data!#REF!,(IF(B19=Data!#REF!,Data!#REF!,(IF(B19=Data!#REF!,Data!#REF!,(IF(B19=Data!#REF!,Data!#REF!,(IF(B19=Data!#REF!,Data!#REF!,Data!#REF!)))))))))))))))&amp;IF(B19=Data!#REF!,Data!#REF!,(IF(B19=Data!#REF!,Data!#REF!,(IF(B19=Data!#REF!,Data!#REF!,(IF(B19=Data!#REF!,Data!#REF!,(IF(B19=Data!B71,Data!J71,(IF(B19=Data!B74,Data!J890,(IF(B19=Data!#REF!,Data!#REF!,(IF(B19=Data!#REF!,Data!#REF!,Data!#REF!)))))))))))))))&amp;IF(B19=Data!#REF!,Data!#REF!,(IF(B19=Data!#REF!,Data!#REF!,(IF(B19=Data!#REF!,Data!#REF!,(IF(B19=Data!#REF!,Data!#REF!,(IF(B19=Data!#REF!,Data!#REF!,Data!#REF!)))))))))</f>
        <v>#REF!</v>
      </c>
      <c r="W19" s="191">
        <f>IF(D19="","",VLOOKUP(B19,Data!$B$5:$J$403,9,FALSE)*D19)</f>
        <v>1.806</v>
      </c>
      <c r="AC19" s="165" t="s">
        <v>877</v>
      </c>
      <c r="AD19" s="165">
        <v>6</v>
      </c>
      <c r="AE19" s="165">
        <v>1</v>
      </c>
    </row>
    <row r="20" spans="1:31" ht="16.25" customHeight="1">
      <c r="A20" s="87"/>
      <c r="B20" s="295" t="s">
        <v>979</v>
      </c>
      <c r="C20" s="195" t="str">
        <f>IF(D20="","",VLOOKUP(B20,Data!$B$5:$L$403,2,FALSE))</f>
        <v/>
      </c>
      <c r="D20" s="220"/>
      <c r="E20" s="220"/>
      <c r="F20" s="321"/>
      <c r="G20" s="187" t="str">
        <f>IF(D20="","",VLOOKUP(B20,Data!$B$5:$L$403,11,FALSE))</f>
        <v/>
      </c>
      <c r="H20" s="335" t="str">
        <f t="shared" ref="H20:H21" si="1">IF(D20&gt;0,D20*G20,"-")</f>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95,Data!G95,(IF(B20=Data!#REF!,Data!#REF!,(IF(B20=Data!#REF!,Data!#REF!,(IF(B20=Data!#REF!,Data!#REF!,(IF(B20=Data!#REF!,Data!#REF!,(IF(B20=Data!#REF!,Data!#REF!,(IF(B20=Data!#REF!,Data!#REF!,Data!#REF!)))))))))))))))&amp;IF(B20=Data!#REF!,Data!#REF!,(IF(B20=Data!#REF!,Data!#REF!,(IF(B20=Data!#REF!,Data!#REF!,(IF(B20=Data!#REF!,Data!#REF!,(IF(B20=Data!B74,Data!G74,(IF(B20=Data!B77,Data!G893,(IF(B20=Data!#REF!,Data!#REF!,(IF(B20=Data!#REF!,Data!#REF!,Data!#REF!)))))))))))))))&amp;IF(B20=Data!#REF!,Data!#REF!,(IF(B20=Data!#REF!,Data!#REF!,(IF(B20=Data!#REF!,Data!#REF!,(IF(B20=Data!#REF!,Data!#REF!,(IF(B20=Data!#REF!,Data!#REF!,Data!#REF!)))))))))</f>
        <v>#REF!</v>
      </c>
      <c r="O20" s="330"/>
      <c r="P20" s="331"/>
      <c r="Q20" s="196" t="e">
        <f>IF(B20=Data!#REF!,Data!#REF!,(IF(B20=Data!B95,Data!H95,(IF(B20=Data!#REF!,Data!#REF!,(IF(B20=Data!#REF!,Data!#REF!,(IF(B20=Data!#REF!,Data!#REF!,(IF(B20=Data!#REF!,Data!#REF!,(IF(B20=Data!#REF!,Data!#REF!,(IF(B20=Data!#REF!,Data!#REF!,Data!#REF!)))))))))))))))&amp;IF(B20=Data!#REF!,Data!#REF!,(IF(B20=Data!#REF!,Data!#REF!,(IF(B20=Data!#REF!,Data!#REF!,(IF(B20=Data!#REF!,Data!#REF!,(IF(B20=Data!B74,Data!H74,(IF(B20=Data!B77,Data!H893,(IF(B20=Data!#REF!,Data!#REF!,(IF(B20=Data!#REF!,Data!#REF!,Data!#REF!)))))))))))))))&amp;IF(B20=Data!#REF!,Data!#REF!,(IF(B20=Data!#REF!,Data!#REF!,(IF(B20=Data!#REF!,Data!#REF!,(IF(B20=Data!#REF!,Data!#REF!,(IF(B20=Data!#REF!,Data!#REF!,Data!#REF!)))))))))</f>
        <v>#REF!</v>
      </c>
      <c r="R20" s="331"/>
      <c r="S20" s="331"/>
      <c r="T20" s="196" t="e">
        <f>IF(B20=Data!#REF!,Data!#REF!,(IF(B20=Data!B95,Data!I95,(IF(B20=Data!#REF!,Data!#REF!,(IF(B20=Data!#REF!,Data!#REF!,(IF(B20=Data!#REF!,Data!#REF!,(IF(B20=Data!#REF!,Data!#REF!,(IF(B20=Data!#REF!,Data!#REF!,(IF(B20=Data!#REF!,Data!#REF!,Data!#REF!)))))))))))))))&amp;IF(B20=Data!#REF!,Data!#REF!,(IF(B20=Data!#REF!,Data!#REF!,(IF(B20=Data!#REF!,Data!#REF!,(IF(B20=Data!#REF!,Data!#REF!,(IF(B20=Data!B74,Data!I74,(IF(B20=Data!B77,Data!I893,(IF(B20=Data!#REF!,Data!#REF!,(IF(B20=Data!#REF!,Data!#REF!,Data!#REF!)))))))))))))))&amp;IF(B20=Data!#REF!,Data!#REF!,(IF(B20=Data!#REF!,Data!#REF!,(IF(B20=Data!#REF!,Data!#REF!,(IF(B20=Data!#REF!,Data!#REF!,(IF(B20=Data!#REF!,Data!#REF!,Data!#REF!)))))))))</f>
        <v>#REF!</v>
      </c>
      <c r="U20" s="332"/>
      <c r="V20" s="196" t="e">
        <f>IF(B20=Data!#REF!,Data!#REF!,(IF(B20=Data!B95,Data!J95,(IF(B20=Data!#REF!,Data!#REF!,(IF(B20=Data!#REF!,Data!#REF!,(IF(B20=Data!#REF!,Data!#REF!,(IF(B20=Data!#REF!,Data!#REF!,(IF(B20=Data!#REF!,Data!#REF!,(IF(B20=Data!#REF!,Data!#REF!,Data!#REF!)))))))))))))))&amp;IF(B20=Data!#REF!,Data!#REF!,(IF(B20=Data!#REF!,Data!#REF!,(IF(B20=Data!#REF!,Data!#REF!,(IF(B20=Data!#REF!,Data!#REF!,(IF(B20=Data!B74,Data!J74,(IF(B20=Data!B77,Data!J893,(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v>2</v>
      </c>
      <c r="B21" s="297" t="s">
        <v>352</v>
      </c>
      <c r="C21" s="195" t="str">
        <f>IF(D21="","",VLOOKUP(B21,Data!$B$5:$L$403,2,FALSE))</f>
        <v>WQ78260</v>
      </c>
      <c r="D21" s="220">
        <v>2</v>
      </c>
      <c r="E21" s="220"/>
      <c r="F21" s="373" t="s">
        <v>520</v>
      </c>
      <c r="G21" s="187">
        <f>IF(D21="","",VLOOKUP(B21,Data!$B$5:$L$403,11,FALSE))</f>
        <v>4283.6499999999996</v>
      </c>
      <c r="H21" s="193">
        <f t="shared" si="1"/>
        <v>8567.2999999999993</v>
      </c>
      <c r="I21" s="188" t="str">
        <f>IF(D21="","",VLOOKUP(B21,Data!$B$5:$D$403,3,FALSE))</f>
        <v>C/T</v>
      </c>
      <c r="J21" s="189" t="str">
        <f>IF(D21="","",VLOOKUP(B21,Data!$B$5:$M$403,12,FALSE))</f>
        <v>Indonesia</v>
      </c>
      <c r="K21" s="194" t="s">
        <v>978</v>
      </c>
      <c r="L21" s="190">
        <f>IF(D21="","",VLOOKUP(B21,Data!$B$5:$E$403,4,FALSE)*D21)</f>
        <v>610</v>
      </c>
      <c r="M21" s="195">
        <f>IF(D21="","",VLOOKUP(B21,Data!$B$5:$F$403,5,FALSE)*D21)</f>
        <v>538</v>
      </c>
      <c r="N21" s="193" t="e">
        <f>IF(B21=Data!#REF!,Data!#REF!,(IF(B21=Data!B94,Data!G94,(IF(B21=Data!#REF!,Data!#REF!,(IF(B21=Data!#REF!,Data!#REF!,(IF(B21=Data!#REF!,Data!#REF!,(IF(B21=Data!#REF!,Data!#REF!,(IF(B21=Data!#REF!,Data!#REF!,(IF(B21=Data!#REF!,Data!#REF!,Data!#REF!)))))))))))))))&amp;IF(B21=Data!#REF!,Data!#REF!,(IF(B21=Data!#REF!,Data!#REF!,(IF(B21=Data!#REF!,Data!#REF!,(IF(B21=Data!#REF!,Data!#REF!,(IF(B21=Data!B73,Data!G73,(IF(B21=Data!B76,Data!G892,(IF(B21=Data!#REF!,Data!#REF!,(IF(B21=Data!#REF!,Data!#REF!,Data!#REF!)))))))))))))))&amp;IF(B21=Data!#REF!,Data!#REF!,(IF(B21=Data!#REF!,Data!#REF!,(IF(B21=Data!#REF!,Data!#REF!,(IF(B21=Data!#REF!,Data!#REF!,(IF(B21=Data!#REF!,Data!#REF!,Data!#REF!)))))))))</f>
        <v>#REF!</v>
      </c>
      <c r="O21" s="330"/>
      <c r="P21" s="331"/>
      <c r="Q21" s="196" t="e">
        <f>IF(B21=Data!#REF!,Data!#REF!,(IF(B21=Data!B94,Data!H94,(IF(B21=Data!#REF!,Data!#REF!,(IF(B21=Data!#REF!,Data!#REF!,(IF(B21=Data!#REF!,Data!#REF!,(IF(B21=Data!#REF!,Data!#REF!,(IF(B21=Data!#REF!,Data!#REF!,(IF(B21=Data!#REF!,Data!#REF!,Data!#REF!)))))))))))))))&amp;IF(B21=Data!#REF!,Data!#REF!,(IF(B21=Data!#REF!,Data!#REF!,(IF(B21=Data!#REF!,Data!#REF!,(IF(B21=Data!#REF!,Data!#REF!,(IF(B21=Data!B73,Data!H73,(IF(B21=Data!B76,Data!H892,(IF(B21=Data!#REF!,Data!#REF!,(IF(B21=Data!#REF!,Data!#REF!,Data!#REF!)))))))))))))))&amp;IF(B21=Data!#REF!,Data!#REF!,(IF(B21=Data!#REF!,Data!#REF!,(IF(B21=Data!#REF!,Data!#REF!,(IF(B21=Data!#REF!,Data!#REF!,(IF(B21=Data!#REF!,Data!#REF!,Data!#REF!)))))))))</f>
        <v>#REF!</v>
      </c>
      <c r="R21" s="331"/>
      <c r="S21" s="331"/>
      <c r="T21" s="196" t="e">
        <f>IF(B21=Data!#REF!,Data!#REF!,(IF(B21=Data!B94,Data!I94,(IF(B21=Data!#REF!,Data!#REF!,(IF(B21=Data!#REF!,Data!#REF!,(IF(B21=Data!#REF!,Data!#REF!,(IF(B21=Data!#REF!,Data!#REF!,(IF(B21=Data!#REF!,Data!#REF!,(IF(B21=Data!#REF!,Data!#REF!,Data!#REF!)))))))))))))))&amp;IF(B21=Data!#REF!,Data!#REF!,(IF(B21=Data!#REF!,Data!#REF!,(IF(B21=Data!#REF!,Data!#REF!,(IF(B21=Data!#REF!,Data!#REF!,(IF(B21=Data!B73,Data!I73,(IF(B21=Data!B76,Data!I892,(IF(B21=Data!#REF!,Data!#REF!,(IF(B21=Data!#REF!,Data!#REF!,Data!#REF!)))))))))))))))&amp;IF(B21=Data!#REF!,Data!#REF!,(IF(B21=Data!#REF!,Data!#REF!,(IF(B21=Data!#REF!,Data!#REF!,(IF(B21=Data!#REF!,Data!#REF!,(IF(B21=Data!#REF!,Data!#REF!,Data!#REF!)))))))))</f>
        <v>#REF!</v>
      </c>
      <c r="U21" s="332"/>
      <c r="V21" s="196" t="e">
        <f>IF(B21=Data!#REF!,Data!#REF!,(IF(B21=Data!B94,Data!J94,(IF(B21=Data!#REF!,Data!#REF!,(IF(B21=Data!#REF!,Data!#REF!,(IF(B21=Data!#REF!,Data!#REF!,(IF(B21=Data!#REF!,Data!#REF!,(IF(B21=Data!#REF!,Data!#REF!,(IF(B21=Data!#REF!,Data!#REF!,Data!#REF!)))))))))))))))&amp;IF(B21=Data!#REF!,Data!#REF!,(IF(B21=Data!#REF!,Data!#REF!,(IF(B21=Data!#REF!,Data!#REF!,(IF(B21=Data!#REF!,Data!#REF!,(IF(B21=Data!B73,Data!J73,(IF(B21=Data!B76,Data!J892,(IF(B21=Data!#REF!,Data!#REF!,(IF(B21=Data!#REF!,Data!#REF!,Data!#REF!)))))))))))))))&amp;IF(B21=Data!#REF!,Data!#REF!,(IF(B21=Data!#REF!,Data!#REF!,(IF(B21=Data!#REF!,Data!#REF!,(IF(B21=Data!#REF!,Data!#REF!,(IF(B21=Data!#REF!,Data!#REF!,Data!#REF!)))))))))</f>
        <v>#REF!</v>
      </c>
      <c r="W21" s="191">
        <f>IF(D21="","",VLOOKUP(B21,Data!$B$5:$J$403,9,FALSE)*D21)</f>
        <v>3.0680000000000001</v>
      </c>
      <c r="AC21" s="165" t="s">
        <v>877</v>
      </c>
      <c r="AD21" s="165">
        <v>6</v>
      </c>
      <c r="AE21" s="165">
        <v>1</v>
      </c>
    </row>
    <row r="22" spans="1:31" ht="16.25" customHeight="1">
      <c r="A22" s="346">
        <v>3</v>
      </c>
      <c r="B22" s="297" t="s">
        <v>195</v>
      </c>
      <c r="C22" s="195" t="str">
        <f>IF(D22="","",VLOOKUP(B22,Data!$B$5:$L$403,2,FALSE))</f>
        <v>WH50350</v>
      </c>
      <c r="D22" s="220">
        <v>8</v>
      </c>
      <c r="E22" s="220"/>
      <c r="F22" s="373"/>
      <c r="G22" s="187">
        <f>IF(D22="","",VLOOKUP(B22,Data!$B$5:$L$403,11,FALSE))</f>
        <v>1751.45</v>
      </c>
      <c r="H22" s="193">
        <f t="shared" si="0"/>
        <v>14011.6</v>
      </c>
      <c r="I22" s="188" t="str">
        <f>IF(D22="","",VLOOKUP(B22,Data!$B$5:$D$403,3,FALSE))</f>
        <v>C/T</v>
      </c>
      <c r="J22" s="189" t="str">
        <f>IF(D22="","",VLOOKUP(B22,Data!$B$5:$M$403,12,FALSE))</f>
        <v>Indonesia</v>
      </c>
      <c r="K22" s="194" t="s">
        <v>978</v>
      </c>
      <c r="L22" s="190">
        <f>IF(D22="","",VLOOKUP(B22,Data!$B$5:$E$403,4,FALSE)*D22)</f>
        <v>1608</v>
      </c>
      <c r="M22" s="195">
        <f>IF(D22="","",VLOOKUP(B22,Data!$B$5:$F$403,5,FALSE)*D22)</f>
        <v>1448</v>
      </c>
      <c r="N22" s="193" t="e">
        <f>IF(B22=Data!#REF!,Data!#REF!,(IF(B22=Data!B93,Data!G93,(IF(B22=Data!#REF!,Data!#REF!,(IF(B22=Data!#REF!,Data!#REF!,(IF(B22=Data!#REF!,Data!#REF!,(IF(B22=Data!#REF!,Data!#REF!,(IF(B22=Data!#REF!,Data!#REF!,(IF(B22=Data!#REF!,Data!#REF!,Data!#REF!)))))))))))))))&amp;IF(B22=Data!#REF!,Data!#REF!,(IF(B22=Data!#REF!,Data!#REF!,(IF(B22=Data!#REF!,Data!#REF!,(IF(B22=Data!#REF!,Data!#REF!,(IF(B22=Data!B72,Data!G72,(IF(B22=Data!B75,Data!G891,(IF(B22=Data!#REF!,Data!#REF!,(IF(B22=Data!#REF!,Data!#REF!,Data!#REF!)))))))))))))))&amp;IF(B22=Data!#REF!,Data!#REF!,(IF(B22=Data!#REF!,Data!#REF!,(IF(B22=Data!#REF!,Data!#REF!,(IF(B22=Data!#REF!,Data!#REF!,(IF(B22=Data!#REF!,Data!#REF!,Data!#REF!)))))))))</f>
        <v>#REF!</v>
      </c>
      <c r="O22" s="330"/>
      <c r="P22" s="331"/>
      <c r="Q22" s="196" t="e">
        <f>IF(B22=Data!#REF!,Data!#REF!,(IF(B22=Data!B93,Data!H93,(IF(B22=Data!#REF!,Data!#REF!,(IF(B22=Data!#REF!,Data!#REF!,(IF(B22=Data!#REF!,Data!#REF!,(IF(B22=Data!#REF!,Data!#REF!,(IF(B22=Data!#REF!,Data!#REF!,(IF(B22=Data!#REF!,Data!#REF!,Data!#REF!)))))))))))))))&amp;IF(B22=Data!#REF!,Data!#REF!,(IF(B22=Data!#REF!,Data!#REF!,(IF(B22=Data!#REF!,Data!#REF!,(IF(B22=Data!#REF!,Data!#REF!,(IF(B22=Data!B72,Data!H72,(IF(B22=Data!B75,Data!H891,(IF(B22=Data!#REF!,Data!#REF!,(IF(B22=Data!#REF!,Data!#REF!,Data!#REF!)))))))))))))))&amp;IF(B22=Data!#REF!,Data!#REF!,(IF(B22=Data!#REF!,Data!#REF!,(IF(B22=Data!#REF!,Data!#REF!,(IF(B22=Data!#REF!,Data!#REF!,(IF(B22=Data!#REF!,Data!#REF!,Data!#REF!)))))))))</f>
        <v>#REF!</v>
      </c>
      <c r="R22" s="331"/>
      <c r="S22" s="331"/>
      <c r="T22" s="196" t="e">
        <f>IF(B22=Data!#REF!,Data!#REF!,(IF(B22=Data!B93,Data!I93,(IF(B22=Data!#REF!,Data!#REF!,(IF(B22=Data!#REF!,Data!#REF!,(IF(B22=Data!#REF!,Data!#REF!,(IF(B22=Data!#REF!,Data!#REF!,(IF(B22=Data!#REF!,Data!#REF!,(IF(B22=Data!#REF!,Data!#REF!,Data!#REF!)))))))))))))))&amp;IF(B22=Data!#REF!,Data!#REF!,(IF(B22=Data!#REF!,Data!#REF!,(IF(B22=Data!#REF!,Data!#REF!,(IF(B22=Data!#REF!,Data!#REF!,(IF(B22=Data!B72,Data!I72,(IF(B22=Data!B75,Data!I891,(IF(B22=Data!#REF!,Data!#REF!,(IF(B22=Data!#REF!,Data!#REF!,Data!#REF!)))))))))))))))&amp;IF(B22=Data!#REF!,Data!#REF!,(IF(B22=Data!#REF!,Data!#REF!,(IF(B22=Data!#REF!,Data!#REF!,(IF(B22=Data!#REF!,Data!#REF!,(IF(B22=Data!#REF!,Data!#REF!,Data!#REF!)))))))))</f>
        <v>#REF!</v>
      </c>
      <c r="U22" s="332"/>
      <c r="V22" s="196" t="e">
        <f>IF(B22=Data!#REF!,Data!#REF!,(IF(B22=Data!B93,Data!J93,(IF(B22=Data!#REF!,Data!#REF!,(IF(B22=Data!#REF!,Data!#REF!,(IF(B22=Data!#REF!,Data!#REF!,(IF(B22=Data!#REF!,Data!#REF!,(IF(B22=Data!#REF!,Data!#REF!,(IF(B22=Data!#REF!,Data!#REF!,Data!#REF!)))))))))))))))&amp;IF(B22=Data!#REF!,Data!#REF!,(IF(B22=Data!#REF!,Data!#REF!,(IF(B22=Data!#REF!,Data!#REF!,(IF(B22=Data!#REF!,Data!#REF!,(IF(B22=Data!B72,Data!J72,(IF(B22=Data!B75,Data!J891,(IF(B22=Data!#REF!,Data!#REF!,(IF(B22=Data!#REF!,Data!#REF!,Data!#REF!)))))))))))))))&amp;IF(B22=Data!#REF!,Data!#REF!,(IF(B22=Data!#REF!,Data!#REF!,(IF(B22=Data!#REF!,Data!#REF!,(IF(B22=Data!#REF!,Data!#REF!,(IF(B22=Data!#REF!,Data!#REF!,Data!#REF!)))))))))</f>
        <v>#REF!</v>
      </c>
      <c r="W22" s="191">
        <f>IF(D22="","",VLOOKUP(B22,Data!$B$5:$J$403,9,FALSE)*D22)</f>
        <v>9.1999999999999993</v>
      </c>
      <c r="AC22" s="165" t="s">
        <v>877</v>
      </c>
      <c r="AD22" s="165">
        <v>6</v>
      </c>
      <c r="AE22" s="165">
        <v>1</v>
      </c>
    </row>
    <row r="23" spans="1:31" ht="16.25" customHeight="1">
      <c r="A23" s="346">
        <v>4</v>
      </c>
      <c r="B23" s="297" t="s">
        <v>691</v>
      </c>
      <c r="C23" s="195" t="str">
        <f>IF(D23="","",VLOOKUP(B23,Data!$B$5:$L$403,2,FALSE))</f>
        <v>VAD6750</v>
      </c>
      <c r="D23" s="220">
        <v>1</v>
      </c>
      <c r="E23" s="220"/>
      <c r="F23" s="374" t="s">
        <v>525</v>
      </c>
      <c r="G23" s="187">
        <f>IF(D23="","",VLOOKUP(B23,Data!$B$5:$L$403,11,FALSE))</f>
        <v>2090.88</v>
      </c>
      <c r="H23" s="193">
        <f t="shared" si="0"/>
        <v>2090.88</v>
      </c>
      <c r="I23" s="188" t="str">
        <f>IF(D23="","",VLOOKUP(B23,Data!$B$5:$D$403,3,FALSE))</f>
        <v>C/T</v>
      </c>
      <c r="J23" s="189" t="str">
        <f>IF(D23="","",VLOOKUP(B23,Data!$B$5:$M$403,12,FALSE))</f>
        <v>Indonesia</v>
      </c>
      <c r="K23" s="194" t="s">
        <v>978</v>
      </c>
      <c r="L23" s="190">
        <f>IF(D23="","",VLOOKUP(B23,Data!$B$5:$E$403,4,FALSE)*D23)</f>
        <v>206</v>
      </c>
      <c r="M23" s="195">
        <f>IF(D23="","",VLOOKUP(B23,Data!$B$5:$F$403,5,FALSE)*D23)</f>
        <v>186</v>
      </c>
      <c r="N23" s="193" t="e">
        <f>IF(B23=Data!#REF!,Data!#REF!,(IF(B23=Data!B79,Data!G79,(IF(B23=Data!#REF!,Data!#REF!,(IF(B23=Data!#REF!,Data!#REF!,(IF(B23=Data!#REF!,Data!#REF!,(IF(B23=Data!#REF!,Data!#REF!,(IF(B23=Data!#REF!,Data!#REF!,(IF(B23=Data!#REF!,Data!#REF!,Data!#REF!)))))))))))))))&amp;IF(B23=Data!#REF!,Data!#REF!,(IF(B23=Data!#REF!,Data!#REF!,(IF(B23=Data!#REF!,Data!#REF!,(IF(B23=Data!#REF!,Data!#REF!,(IF(B23=Data!B58,Data!G58,(IF(B23=Data!B61,Data!G877,(IF(B23=Data!#REF!,Data!#REF!,(IF(B23=Data!#REF!,Data!#REF!,Data!#REF!)))))))))))))))&amp;IF(B23=Data!#REF!,Data!#REF!,(IF(B23=Data!#REF!,Data!#REF!,(IF(B23=Data!#REF!,Data!#REF!,(IF(B23=Data!#REF!,Data!#REF!,(IF(B23=Data!#REF!,Data!#REF!,Data!#REF!)))))))))</f>
        <v>#REF!</v>
      </c>
      <c r="O23" s="330"/>
      <c r="P23" s="331"/>
      <c r="Q23" s="196" t="e">
        <f>IF(B23=Data!#REF!,Data!#REF!,(IF(B23=Data!B79,Data!H79,(IF(B23=Data!#REF!,Data!#REF!,(IF(B23=Data!#REF!,Data!#REF!,(IF(B23=Data!#REF!,Data!#REF!,(IF(B23=Data!#REF!,Data!#REF!,(IF(B23=Data!#REF!,Data!#REF!,(IF(B23=Data!#REF!,Data!#REF!,Data!#REF!)))))))))))))))&amp;IF(B23=Data!#REF!,Data!#REF!,(IF(B23=Data!#REF!,Data!#REF!,(IF(B23=Data!#REF!,Data!#REF!,(IF(B23=Data!#REF!,Data!#REF!,(IF(B23=Data!B58,Data!H58,(IF(B23=Data!B61,Data!H877,(IF(B23=Data!#REF!,Data!#REF!,(IF(B23=Data!#REF!,Data!#REF!,Data!#REF!)))))))))))))))&amp;IF(B23=Data!#REF!,Data!#REF!,(IF(B23=Data!#REF!,Data!#REF!,(IF(B23=Data!#REF!,Data!#REF!,(IF(B23=Data!#REF!,Data!#REF!,(IF(B23=Data!#REF!,Data!#REF!,Data!#REF!)))))))))</f>
        <v>#REF!</v>
      </c>
      <c r="R23" s="331"/>
      <c r="S23" s="331"/>
      <c r="T23" s="196" t="e">
        <f>IF(B23=Data!#REF!,Data!#REF!,(IF(B23=Data!B79,Data!I79,(IF(B23=Data!#REF!,Data!#REF!,(IF(B23=Data!#REF!,Data!#REF!,(IF(B23=Data!#REF!,Data!#REF!,(IF(B23=Data!#REF!,Data!#REF!,(IF(B23=Data!#REF!,Data!#REF!,(IF(B23=Data!#REF!,Data!#REF!,Data!#REF!)))))))))))))))&amp;IF(B23=Data!#REF!,Data!#REF!,(IF(B23=Data!#REF!,Data!#REF!,(IF(B23=Data!#REF!,Data!#REF!,(IF(B23=Data!#REF!,Data!#REF!,(IF(B23=Data!B58,Data!I58,(IF(B23=Data!B61,Data!I877,(IF(B23=Data!#REF!,Data!#REF!,(IF(B23=Data!#REF!,Data!#REF!,Data!#REF!)))))))))))))))&amp;IF(B23=Data!#REF!,Data!#REF!,(IF(B23=Data!#REF!,Data!#REF!,(IF(B23=Data!#REF!,Data!#REF!,(IF(B23=Data!#REF!,Data!#REF!,(IF(B23=Data!#REF!,Data!#REF!,Data!#REF!)))))))))</f>
        <v>#REF!</v>
      </c>
      <c r="U23" s="332"/>
      <c r="V23" s="196" t="e">
        <f>IF(B23=Data!#REF!,Data!#REF!,(IF(B23=Data!B79,Data!J79,(IF(B23=Data!#REF!,Data!#REF!,(IF(B23=Data!#REF!,Data!#REF!,(IF(B23=Data!#REF!,Data!#REF!,(IF(B23=Data!#REF!,Data!#REF!,(IF(B23=Data!#REF!,Data!#REF!,(IF(B23=Data!#REF!,Data!#REF!,Data!#REF!)))))))))))))))&amp;IF(B23=Data!#REF!,Data!#REF!,(IF(B23=Data!#REF!,Data!#REF!,(IF(B23=Data!#REF!,Data!#REF!,(IF(B23=Data!#REF!,Data!#REF!,(IF(B23=Data!B58,Data!J58,(IF(B23=Data!B61,Data!J877,(IF(B23=Data!#REF!,Data!#REF!,(IF(B23=Data!#REF!,Data!#REF!,Data!#REF!)))))))))))))))&amp;IF(B23=Data!#REF!,Data!#REF!,(IF(B23=Data!#REF!,Data!#REF!,(IF(B23=Data!#REF!,Data!#REF!,(IF(B23=Data!#REF!,Data!#REF!,(IF(B23=Data!#REF!,Data!#REF!,Data!#REF!)))))))))</f>
        <v>#REF!</v>
      </c>
      <c r="W23" s="191">
        <f>IF(D23="","",VLOOKUP(B23,Data!$B$5:$J$403,9,FALSE)*D23)</f>
        <v>1.1499999999999999</v>
      </c>
      <c r="AC23" s="165" t="s">
        <v>930</v>
      </c>
      <c r="AD23" s="165">
        <v>1</v>
      </c>
      <c r="AE23" s="165">
        <v>1</v>
      </c>
    </row>
    <row r="24" spans="1:31" ht="16.25" customHeight="1">
      <c r="A24" s="346">
        <v>5</v>
      </c>
      <c r="B24" s="297" t="s">
        <v>212</v>
      </c>
      <c r="C24" s="195" t="str">
        <f>IF(D24="","",VLOOKUP(B24,Data!$B$5:$L$403,2,FALSE))</f>
        <v>WH50410</v>
      </c>
      <c r="D24" s="220">
        <v>4</v>
      </c>
      <c r="E24" s="220"/>
      <c r="F24" s="373"/>
      <c r="G24" s="187">
        <f>IF(D24="","",VLOOKUP(B24,Data!$B$5:$L$403,11,FALSE))</f>
        <v>1897.4</v>
      </c>
      <c r="H24" s="193">
        <f t="shared" si="0"/>
        <v>7589.6</v>
      </c>
      <c r="I24" s="188" t="str">
        <f>IF(D24="","",VLOOKUP(B24,Data!$B$5:$D$403,3,FALSE))</f>
        <v>C/T</v>
      </c>
      <c r="J24" s="189" t="str">
        <f>IF(D24="","",VLOOKUP(B24,Data!$B$5:$M$403,12,FALSE))</f>
        <v>Indonesia</v>
      </c>
      <c r="K24" s="194" t="s">
        <v>978</v>
      </c>
      <c r="L24" s="190">
        <f>IF(D24="","",VLOOKUP(B24,Data!$B$5:$E$403,4,FALSE)*D24)</f>
        <v>888</v>
      </c>
      <c r="M24" s="195">
        <f>IF(D24="","",VLOOKUP(B24,Data!$B$5:$F$403,5,FALSE)*D24)</f>
        <v>804</v>
      </c>
      <c r="N24" s="193" t="e">
        <f>IF(B24=Data!#REF!,Data!#REF!,(IF(B24=Data!B80,Data!G80,(IF(B24=Data!#REF!,Data!#REF!,(IF(B24=Data!#REF!,Data!#REF!,(IF(B24=Data!#REF!,Data!#REF!,(IF(B24=Data!#REF!,Data!#REF!,(IF(B24=Data!#REF!,Data!#REF!,(IF(B24=Data!#REF!,Data!#REF!,Data!#REF!)))))))))))))))&amp;IF(B24=Data!#REF!,Data!#REF!,(IF(B24=Data!#REF!,Data!#REF!,(IF(B24=Data!#REF!,Data!#REF!,(IF(B24=Data!#REF!,Data!#REF!,(IF(B24=Data!B59,Data!G59,(IF(B24=Data!B62,Data!G878,(IF(B24=Data!#REF!,Data!#REF!,(IF(B24=Data!#REF!,Data!#REF!,Data!#REF!)))))))))))))))&amp;IF(B24=Data!#REF!,Data!#REF!,(IF(B24=Data!#REF!,Data!#REF!,(IF(B24=Data!#REF!,Data!#REF!,(IF(B24=Data!#REF!,Data!#REF!,(IF(B24=Data!#REF!,Data!#REF!,Data!#REF!)))))))))</f>
        <v>#REF!</v>
      </c>
      <c r="O24" s="330"/>
      <c r="P24" s="331"/>
      <c r="Q24" s="196" t="e">
        <f>IF(B24=Data!#REF!,Data!#REF!,(IF(B24=Data!B80,Data!H80,(IF(B24=Data!#REF!,Data!#REF!,(IF(B24=Data!#REF!,Data!#REF!,(IF(B24=Data!#REF!,Data!#REF!,(IF(B24=Data!#REF!,Data!#REF!,(IF(B24=Data!#REF!,Data!#REF!,(IF(B24=Data!#REF!,Data!#REF!,Data!#REF!)))))))))))))))&amp;IF(B24=Data!#REF!,Data!#REF!,(IF(B24=Data!#REF!,Data!#REF!,(IF(B24=Data!#REF!,Data!#REF!,(IF(B24=Data!#REF!,Data!#REF!,(IF(B24=Data!B59,Data!H59,(IF(B24=Data!B62,Data!H878,(IF(B24=Data!#REF!,Data!#REF!,(IF(B24=Data!#REF!,Data!#REF!,Data!#REF!)))))))))))))))&amp;IF(B24=Data!#REF!,Data!#REF!,(IF(B24=Data!#REF!,Data!#REF!,(IF(B24=Data!#REF!,Data!#REF!,(IF(B24=Data!#REF!,Data!#REF!,(IF(B24=Data!#REF!,Data!#REF!,Data!#REF!)))))))))</f>
        <v>#REF!</v>
      </c>
      <c r="R24" s="331"/>
      <c r="S24" s="331"/>
      <c r="T24" s="196" t="e">
        <f>IF(B24=Data!#REF!,Data!#REF!,(IF(B24=Data!B80,Data!I80,(IF(B24=Data!#REF!,Data!#REF!,(IF(B24=Data!#REF!,Data!#REF!,(IF(B24=Data!#REF!,Data!#REF!,(IF(B24=Data!#REF!,Data!#REF!,(IF(B24=Data!#REF!,Data!#REF!,(IF(B24=Data!#REF!,Data!#REF!,Data!#REF!)))))))))))))))&amp;IF(B24=Data!#REF!,Data!#REF!,(IF(B24=Data!#REF!,Data!#REF!,(IF(B24=Data!#REF!,Data!#REF!,(IF(B24=Data!#REF!,Data!#REF!,(IF(B24=Data!B59,Data!I59,(IF(B24=Data!B62,Data!I878,(IF(B24=Data!#REF!,Data!#REF!,(IF(B24=Data!#REF!,Data!#REF!,Data!#REF!)))))))))))))))&amp;IF(B24=Data!#REF!,Data!#REF!,(IF(B24=Data!#REF!,Data!#REF!,(IF(B24=Data!#REF!,Data!#REF!,(IF(B24=Data!#REF!,Data!#REF!,(IF(B24=Data!#REF!,Data!#REF!,Data!#REF!)))))))))</f>
        <v>#REF!</v>
      </c>
      <c r="U24" s="332"/>
      <c r="V24" s="196" t="e">
        <f>IF(B24=Data!#REF!,Data!#REF!,(IF(B24=Data!B80,Data!J80,(IF(B24=Data!#REF!,Data!#REF!,(IF(B24=Data!#REF!,Data!#REF!,(IF(B24=Data!#REF!,Data!#REF!,(IF(B24=Data!#REF!,Data!#REF!,(IF(B24=Data!#REF!,Data!#REF!,(IF(B24=Data!#REF!,Data!#REF!,Data!#REF!)))))))))))))))&amp;IF(B24=Data!#REF!,Data!#REF!,(IF(B24=Data!#REF!,Data!#REF!,(IF(B24=Data!#REF!,Data!#REF!,(IF(B24=Data!#REF!,Data!#REF!,(IF(B24=Data!B59,Data!J59,(IF(B24=Data!B62,Data!J878,(IF(B24=Data!#REF!,Data!#REF!,(IF(B24=Data!#REF!,Data!#REF!,Data!#REF!)))))))))))))))&amp;IF(B24=Data!#REF!,Data!#REF!,(IF(B24=Data!#REF!,Data!#REF!,(IF(B24=Data!#REF!,Data!#REF!,(IF(B24=Data!#REF!,Data!#REF!,(IF(B24=Data!#REF!,Data!#REF!,Data!#REF!)))))))))</f>
        <v>#REF!</v>
      </c>
      <c r="W24" s="191">
        <f>IF(D24="","",VLOOKUP(B24,Data!$B$5:$J$403,9,FALSE)*D24)</f>
        <v>4.7960000000000003</v>
      </c>
      <c r="AC24" s="165" t="s">
        <v>930</v>
      </c>
      <c r="AD24" s="165">
        <v>1</v>
      </c>
      <c r="AE24" s="165">
        <v>1</v>
      </c>
    </row>
    <row r="25" spans="1:31" ht="16.25" customHeight="1">
      <c r="A25" s="346"/>
      <c r="B25" s="297"/>
      <c r="C25" s="195" t="str">
        <f>IF(D25="","",VLOOKUP(B25,Data!$B$5:$L$403,2,FALSE))</f>
        <v/>
      </c>
      <c r="D25" s="220"/>
      <c r="E25" s="220"/>
      <c r="F25" s="373"/>
      <c r="G25" s="187" t="str">
        <f>IF(D25="","",VLOOKUP(B25,Data!$B$5:$L$403,11,FALSE))</f>
        <v/>
      </c>
      <c r="H25" s="193"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81,Data!G81,(IF(B25=Data!#REF!,Data!#REF!,(IF(B25=Data!#REF!,Data!#REF!,(IF(B25=Data!#REF!,Data!#REF!,(IF(B25=Data!#REF!,Data!#REF!,(IF(B25=Data!#REF!,Data!#REF!,(IF(B25=Data!#REF!,Data!#REF!,Data!#REF!)))))))))))))))&amp;IF(B25=Data!#REF!,Data!#REF!,(IF(B25=Data!#REF!,Data!#REF!,(IF(B25=Data!#REF!,Data!#REF!,(IF(B25=Data!#REF!,Data!#REF!,(IF(B25=Data!B60,Data!G60,(IF(B25=Data!B63,Data!G879,(IF(B25=Data!#REF!,Data!#REF!,(IF(B25=Data!#REF!,Data!#REF!,Data!#REF!)))))))))))))))&amp;IF(B25=Data!#REF!,Data!#REF!,(IF(B25=Data!#REF!,Data!#REF!,(IF(B25=Data!#REF!,Data!#REF!,(IF(B25=Data!#REF!,Data!#REF!,(IF(B25=Data!#REF!,Data!#REF!,Data!#REF!)))))))))</f>
        <v>#REF!</v>
      </c>
      <c r="O25" s="330"/>
      <c r="P25" s="331"/>
      <c r="Q25" s="196" t="e">
        <f>IF(B25=Data!#REF!,Data!#REF!,(IF(B25=Data!B81,Data!H81,(IF(B25=Data!#REF!,Data!#REF!,(IF(B25=Data!#REF!,Data!#REF!,(IF(B25=Data!#REF!,Data!#REF!,(IF(B25=Data!#REF!,Data!#REF!,(IF(B25=Data!#REF!,Data!#REF!,(IF(B25=Data!#REF!,Data!#REF!,Data!#REF!)))))))))))))))&amp;IF(B25=Data!#REF!,Data!#REF!,(IF(B25=Data!#REF!,Data!#REF!,(IF(B25=Data!#REF!,Data!#REF!,(IF(B25=Data!#REF!,Data!#REF!,(IF(B25=Data!B60,Data!H60,(IF(B25=Data!B63,Data!H879,(IF(B25=Data!#REF!,Data!#REF!,(IF(B25=Data!#REF!,Data!#REF!,Data!#REF!)))))))))))))))&amp;IF(B25=Data!#REF!,Data!#REF!,(IF(B25=Data!#REF!,Data!#REF!,(IF(B25=Data!#REF!,Data!#REF!,(IF(B25=Data!#REF!,Data!#REF!,(IF(B25=Data!#REF!,Data!#REF!,Data!#REF!)))))))))</f>
        <v>#REF!</v>
      </c>
      <c r="R25" s="331"/>
      <c r="S25" s="331"/>
      <c r="T25" s="196" t="e">
        <f>IF(B25=Data!#REF!,Data!#REF!,(IF(B25=Data!B81,Data!I81,(IF(B25=Data!#REF!,Data!#REF!,(IF(B25=Data!#REF!,Data!#REF!,(IF(B25=Data!#REF!,Data!#REF!,(IF(B25=Data!#REF!,Data!#REF!,(IF(B25=Data!#REF!,Data!#REF!,(IF(B25=Data!#REF!,Data!#REF!,Data!#REF!)))))))))))))))&amp;IF(B25=Data!#REF!,Data!#REF!,(IF(B25=Data!#REF!,Data!#REF!,(IF(B25=Data!#REF!,Data!#REF!,(IF(B25=Data!#REF!,Data!#REF!,(IF(B25=Data!B60,Data!I60,(IF(B25=Data!B63,Data!I879,(IF(B25=Data!#REF!,Data!#REF!,(IF(B25=Data!#REF!,Data!#REF!,Data!#REF!)))))))))))))))&amp;IF(B25=Data!#REF!,Data!#REF!,(IF(B25=Data!#REF!,Data!#REF!,(IF(B25=Data!#REF!,Data!#REF!,(IF(B25=Data!#REF!,Data!#REF!,(IF(B25=Data!#REF!,Data!#REF!,Data!#REF!)))))))))</f>
        <v>#REF!</v>
      </c>
      <c r="U25" s="332"/>
      <c r="V25" s="196" t="e">
        <f>IF(B25=Data!#REF!,Data!#REF!,(IF(B25=Data!B81,Data!J81,(IF(B25=Data!#REF!,Data!#REF!,(IF(B25=Data!#REF!,Data!#REF!,(IF(B25=Data!#REF!,Data!#REF!,(IF(B25=Data!#REF!,Data!#REF!,(IF(B25=Data!#REF!,Data!#REF!,(IF(B25=Data!#REF!,Data!#REF!,Data!#REF!)))))))))))))))&amp;IF(B25=Data!#REF!,Data!#REF!,(IF(B25=Data!#REF!,Data!#REF!,(IF(B25=Data!#REF!,Data!#REF!,(IF(B25=Data!#REF!,Data!#REF!,(IF(B25=Data!B60,Data!J60,(IF(B25=Data!B63,Data!J879,(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346"/>
      <c r="B26" s="297"/>
      <c r="C26" s="195" t="str">
        <f>IF(D26="","",VLOOKUP(B26,Data!$B$5:$L$403,2,FALSE))</f>
        <v/>
      </c>
      <c r="D26" s="220"/>
      <c r="E26" s="220"/>
      <c r="F26" s="374"/>
      <c r="G26" s="187" t="str">
        <f>IF(D26="","",VLOOKUP(B26,Data!$B$5:$L$403,11,FALSE))</f>
        <v/>
      </c>
      <c r="H26" s="193"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O26" s="330"/>
      <c r="P26" s="331"/>
      <c r="Q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R26" s="331"/>
      <c r="S26" s="331"/>
      <c r="T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U26" s="332"/>
      <c r="V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W26" s="191" t="str">
        <f>IF(D26="","",VLOOKUP(B26,Data!$B$5:$J$403,9,FALSE)*D26)</f>
        <v/>
      </c>
    </row>
    <row r="27" spans="1:31" ht="16.25" customHeight="1">
      <c r="A27" s="87"/>
      <c r="B27" s="298"/>
      <c r="C27" s="195" t="str">
        <f>IF(D27="","",VLOOKUP(B27,Data!$B$5:$L$403,2,FALSE))</f>
        <v/>
      </c>
      <c r="D27" s="296"/>
      <c r="E27" s="296"/>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t="str">
        <f>IF(D27="","",VLOOKUP(B27,Data!$B$5:$J$403,9,FALSE)*D27)</f>
        <v/>
      </c>
    </row>
    <row r="28" spans="1:31" ht="17.5">
      <c r="A28" s="102"/>
      <c r="B28" s="100"/>
      <c r="C28" s="101"/>
      <c r="D28" s="305">
        <f>SUM(D18:D27)</f>
        <v>16</v>
      </c>
      <c r="E28" s="305"/>
      <c r="F28" s="109"/>
      <c r="G28" s="159"/>
      <c r="H28" s="361">
        <f>SUM(H18:H27)</f>
        <v>38893.160000000003</v>
      </c>
      <c r="I28" s="362"/>
      <c r="J28" s="362"/>
      <c r="K28" s="362"/>
      <c r="L28" s="363">
        <f>SUM(L18:L27)</f>
        <v>3657</v>
      </c>
      <c r="M28" s="363">
        <f>SUM(M18:M27)</f>
        <v>3280</v>
      </c>
      <c r="N28" s="361" t="e">
        <f>SUM(N16:N27)</f>
        <v>#REF!</v>
      </c>
      <c r="O28" s="361">
        <f>SUM(O18:O27)</f>
        <v>0</v>
      </c>
      <c r="P28" s="361">
        <f>SUM(P16:P27)</f>
        <v>0</v>
      </c>
      <c r="Q28" s="361" t="e">
        <f>SUM(Q16:Q27)</f>
        <v>#REF!</v>
      </c>
      <c r="R28" s="361">
        <f>SUM(R18:R27)</f>
        <v>0</v>
      </c>
      <c r="S28" s="361">
        <f>SUM(S16:S27)</f>
        <v>0</v>
      </c>
      <c r="T28" s="361" t="e">
        <f>SUM(T16:T27)</f>
        <v>#REF!</v>
      </c>
      <c r="U28" s="361">
        <f>SUM(U18:U27)</f>
        <v>0</v>
      </c>
      <c r="V28" s="361" t="e">
        <f>SUM(V16:V27)</f>
        <v>#REF!</v>
      </c>
      <c r="W28" s="364">
        <f>SUM(W18:W27)</f>
        <v>20.02</v>
      </c>
    </row>
    <row r="29" spans="1:31" ht="11.25" customHeight="1">
      <c r="A29" s="300"/>
      <c r="B29" s="156"/>
      <c r="C29" s="271"/>
      <c r="D29" s="301"/>
      <c r="E29" s="372"/>
      <c r="F29" s="269"/>
      <c r="G29" s="302" t="s">
        <v>866</v>
      </c>
      <c r="H29" s="273"/>
      <c r="I29" s="300"/>
      <c r="J29" s="300"/>
      <c r="K29" s="300"/>
      <c r="L29" s="303"/>
      <c r="M29" s="261"/>
      <c r="N29" s="259"/>
      <c r="U29" s="259"/>
      <c r="V29" s="259"/>
      <c r="W29" s="265"/>
    </row>
    <row r="30" spans="1:31" ht="14">
      <c r="A30" s="10" t="s">
        <v>521</v>
      </c>
      <c r="B30" s="157"/>
      <c r="C30" s="1"/>
      <c r="D30" s="304" t="s">
        <v>80</v>
      </c>
      <c r="E30" s="304"/>
      <c r="F30" s="263"/>
      <c r="G30" s="77" t="s">
        <v>81</v>
      </c>
      <c r="H30" s="81"/>
      <c r="I30" s="267" t="s">
        <v>82</v>
      </c>
      <c r="J30" s="282"/>
      <c r="K30" s="262" t="s">
        <v>83</v>
      </c>
      <c r="L30" s="262"/>
      <c r="M30" s="442" t="s">
        <v>84</v>
      </c>
      <c r="N30" s="443"/>
      <c r="O30" s="443"/>
      <c r="P30" s="443"/>
      <c r="Q30" s="443"/>
      <c r="R30" s="443"/>
      <c r="S30" s="443"/>
      <c r="T30" s="443"/>
      <c r="U30" s="443"/>
      <c r="V30" s="443"/>
      <c r="W30" s="444"/>
    </row>
    <row r="31" spans="1:31" ht="14">
      <c r="A31" s="26" t="s">
        <v>522</v>
      </c>
      <c r="B31" s="280"/>
      <c r="C31" s="56"/>
      <c r="D31" t="s">
        <v>86</v>
      </c>
      <c r="G31" s="445"/>
      <c r="H31" s="446"/>
      <c r="I31" s="26" t="s">
        <v>87</v>
      </c>
      <c r="J31" s="283"/>
      <c r="K31" s="253" t="s">
        <v>88</v>
      </c>
      <c r="M31" s="260"/>
      <c r="W31" s="265"/>
    </row>
    <row r="32" spans="1:31">
      <c r="A32" s="26" t="s">
        <v>523</v>
      </c>
      <c r="B32" s="26"/>
      <c r="C32" s="259"/>
      <c r="G32" s="445"/>
      <c r="H32" s="446"/>
      <c r="I32" s="26"/>
      <c r="J32" s="283"/>
      <c r="K32" s="253" t="s">
        <v>92</v>
      </c>
      <c r="M32" s="260"/>
      <c r="W32" s="265"/>
    </row>
    <row r="33" spans="1:23" ht="10.5" customHeight="1">
      <c r="A33" s="269"/>
      <c r="B33" s="284"/>
      <c r="C33" s="285"/>
      <c r="D33" t="s">
        <v>93</v>
      </c>
      <c r="G33" s="445"/>
      <c r="H33" s="446"/>
      <c r="I33" s="26" t="s">
        <v>94</v>
      </c>
      <c r="J33" s="283"/>
      <c r="K33" s="253"/>
      <c r="M33" s="260"/>
      <c r="W33" s="265"/>
    </row>
    <row r="34" spans="1:23" ht="13">
      <c r="A34" s="10" t="s">
        <v>95</v>
      </c>
      <c r="C34" s="258"/>
      <c r="D34" t="s">
        <v>96</v>
      </c>
      <c r="G34" s="85" t="s">
        <v>97</v>
      </c>
      <c r="H34" s="82"/>
      <c r="I34" s="26" t="s">
        <v>87</v>
      </c>
      <c r="J34" s="283"/>
      <c r="K34" s="253" t="s">
        <v>98</v>
      </c>
      <c r="M34" s="260"/>
      <c r="W34" s="265"/>
    </row>
    <row r="35" spans="1:23" ht="10.5" customHeight="1">
      <c r="A35" s="26" t="s">
        <v>867</v>
      </c>
      <c r="C35" s="259"/>
      <c r="D35" t="s">
        <v>99</v>
      </c>
      <c r="G35" s="286"/>
      <c r="H35" s="287"/>
      <c r="I35" s="26" t="s">
        <v>100</v>
      </c>
      <c r="J35" s="283"/>
      <c r="K35" s="253" t="s">
        <v>524</v>
      </c>
      <c r="M35" s="447" t="s">
        <v>102</v>
      </c>
      <c r="N35" s="448"/>
      <c r="O35" s="448"/>
      <c r="P35" s="448"/>
      <c r="Q35" s="448"/>
      <c r="R35" s="448"/>
      <c r="S35" s="448"/>
      <c r="T35" s="448"/>
      <c r="U35" s="448"/>
      <c r="V35" s="448"/>
      <c r="W35" s="449"/>
    </row>
    <row r="36" spans="1:23">
      <c r="A36" s="269"/>
      <c r="B36" s="270"/>
      <c r="C36" s="271"/>
      <c r="D36" s="124"/>
      <c r="E36" s="124"/>
      <c r="F36" s="270"/>
      <c r="G36" s="437" t="s">
        <v>981</v>
      </c>
      <c r="H36" s="438"/>
      <c r="I36" s="437" t="s">
        <v>980</v>
      </c>
      <c r="J36" s="438"/>
      <c r="K36" s="274" t="s">
        <v>103</v>
      </c>
      <c r="L36" s="274"/>
      <c r="M36" s="439" t="s">
        <v>104</v>
      </c>
      <c r="N36" s="440"/>
      <c r="O36" s="440"/>
      <c r="P36" s="440"/>
      <c r="Q36" s="440"/>
      <c r="R36" s="440"/>
      <c r="S36" s="440"/>
      <c r="T36" s="440"/>
      <c r="U36" s="440"/>
      <c r="V36" s="440"/>
      <c r="W36" s="441"/>
    </row>
    <row r="37" spans="1:23">
      <c r="B37" s="263"/>
      <c r="G37" s="166"/>
      <c r="H37" s="166"/>
      <c r="I37" s="4"/>
      <c r="J37" s="4"/>
    </row>
    <row r="42" spans="1:23" ht="18.75" customHeight="1">
      <c r="A42" s="168" t="s">
        <v>895</v>
      </c>
      <c r="B42" s="166"/>
      <c r="C42" s="168" t="s">
        <v>565</v>
      </c>
      <c r="D42" s="323"/>
      <c r="E42" s="323"/>
      <c r="F42" s="323"/>
      <c r="G42" s="324"/>
      <c r="H42" s="168" t="s">
        <v>889</v>
      </c>
      <c r="I42" s="166"/>
      <c r="J42" s="168" t="s">
        <v>565</v>
      </c>
    </row>
    <row r="43" spans="1:23" ht="20">
      <c r="A43" s="168" t="s">
        <v>896</v>
      </c>
      <c r="B43" s="166"/>
      <c r="C43" s="168" t="s">
        <v>900</v>
      </c>
      <c r="D43" s="323"/>
      <c r="E43" s="323"/>
      <c r="F43" s="323"/>
      <c r="G43" s="324"/>
      <c r="H43" s="250" t="s">
        <v>890</v>
      </c>
      <c r="I43" s="336"/>
      <c r="J43" s="250" t="s">
        <v>900</v>
      </c>
    </row>
    <row r="44" spans="1:23" ht="20">
      <c r="A44" s="168" t="s">
        <v>897</v>
      </c>
      <c r="B44" s="166"/>
      <c r="C44" s="168" t="s">
        <v>900</v>
      </c>
      <c r="D44" s="323"/>
      <c r="E44" s="323"/>
      <c r="F44" s="323"/>
      <c r="G44" s="324"/>
      <c r="H44" s="168" t="s">
        <v>891</v>
      </c>
      <c r="I44" s="166"/>
      <c r="J44" s="168" t="s">
        <v>565</v>
      </c>
    </row>
    <row r="45" spans="1:23" ht="20">
      <c r="A45" s="168" t="s">
        <v>898</v>
      </c>
      <c r="B45" s="166"/>
      <c r="C45" s="168" t="s">
        <v>565</v>
      </c>
      <c r="D45" s="323"/>
      <c r="E45" s="323"/>
      <c r="F45" s="323"/>
      <c r="G45" s="324"/>
      <c r="H45" s="168" t="s">
        <v>892</v>
      </c>
      <c r="I45" s="166"/>
      <c r="J45" s="168" t="s">
        <v>565</v>
      </c>
    </row>
    <row r="46" spans="1:23" ht="20">
      <c r="A46" s="168" t="s">
        <v>899</v>
      </c>
      <c r="B46" s="166"/>
      <c r="C46" s="168" t="s">
        <v>565</v>
      </c>
      <c r="D46" s="323"/>
      <c r="E46" s="323"/>
      <c r="F46" s="323"/>
      <c r="G46" s="324"/>
      <c r="H46" s="168" t="s">
        <v>894</v>
      </c>
      <c r="I46" s="166"/>
      <c r="J46" s="168" t="s">
        <v>565</v>
      </c>
    </row>
    <row r="47" spans="1:23" ht="18.75" customHeight="1">
      <c r="A47" s="337"/>
      <c r="B47" s="337"/>
      <c r="C47" s="337"/>
      <c r="D47" s="337"/>
      <c r="E47" s="337"/>
      <c r="F47" s="337"/>
      <c r="G47" s="322"/>
      <c r="H47" s="168" t="s">
        <v>893</v>
      </c>
      <c r="I47" s="166"/>
      <c r="J47" s="168" t="s">
        <v>565</v>
      </c>
    </row>
  </sheetData>
  <mergeCells count="8">
    <mergeCell ref="G36:H36"/>
    <mergeCell ref="I36:J36"/>
    <mergeCell ref="M36:W36"/>
    <mergeCell ref="M30:W30"/>
    <mergeCell ref="G31:H31"/>
    <mergeCell ref="G32:H32"/>
    <mergeCell ref="G33:H33"/>
    <mergeCell ref="M35:W35"/>
  </mergeCells>
  <printOptions horizontalCentered="1"/>
  <pageMargins left="0.15748031496063" right="0" top="0.23622047244094499" bottom="0" header="0.15748031496063" footer="0.15748031496063"/>
  <pageSetup paperSize="9" scale="70"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70" bestFit="1" customWidth="1"/>
    <col min="7" max="7" width="27.1796875" style="170" bestFit="1" customWidth="1"/>
    <col min="8" max="9" width="10.1796875" style="4" customWidth="1"/>
    <col min="10" max="11" width="10.1796875" style="170" customWidth="1"/>
    <col min="12" max="20" width="10.1796875" style="4" customWidth="1"/>
    <col min="21" max="21" width="10.1796875" style="171" customWidth="1"/>
    <col min="22" max="22" width="9.1796875" style="4" bestFit="1"/>
    <col min="23" max="16384" width="9.1796875" style="4"/>
  </cols>
  <sheetData>
    <row r="2" spans="1:7" ht="26" customHeight="1">
      <c r="A2" s="427" t="s">
        <v>416</v>
      </c>
      <c r="B2" s="182" t="s">
        <v>413</v>
      </c>
      <c r="C2" s="182" t="s">
        <v>414</v>
      </c>
      <c r="D2" s="182" t="s">
        <v>415</v>
      </c>
      <c r="E2" s="182" t="s">
        <v>421</v>
      </c>
      <c r="F2" s="429" t="s">
        <v>422</v>
      </c>
      <c r="G2" s="429" t="s">
        <v>458</v>
      </c>
    </row>
    <row r="3" spans="1:7" ht="23.75" customHeight="1">
      <c r="A3" s="428"/>
      <c r="B3" s="183" t="s">
        <v>417</v>
      </c>
      <c r="C3" s="183" t="s">
        <v>417</v>
      </c>
      <c r="D3" s="183" t="s">
        <v>417</v>
      </c>
      <c r="E3" s="183" t="s">
        <v>74</v>
      </c>
      <c r="F3" s="430"/>
      <c r="G3" s="430"/>
    </row>
    <row r="4" spans="1:7" ht="23" customHeight="1">
      <c r="A4" s="172" t="s">
        <v>418</v>
      </c>
      <c r="B4" s="173">
        <v>5919</v>
      </c>
      <c r="C4" s="173">
        <v>2340</v>
      </c>
      <c r="D4" s="173">
        <v>2380</v>
      </c>
      <c r="E4" s="174">
        <f>B4*C4*D4/1000000</f>
        <v>32964.094799999999</v>
      </c>
      <c r="F4" s="180" t="s">
        <v>456</v>
      </c>
      <c r="G4" s="180" t="s">
        <v>459</v>
      </c>
    </row>
    <row r="5" spans="1:7" ht="25.25" customHeight="1">
      <c r="A5" s="172"/>
      <c r="B5" s="173"/>
      <c r="C5" s="173"/>
      <c r="D5" s="173"/>
      <c r="E5" s="174"/>
      <c r="F5" s="180"/>
      <c r="G5" s="181"/>
    </row>
    <row r="6" spans="1:7" ht="20">
      <c r="A6" s="172" t="s">
        <v>419</v>
      </c>
      <c r="B6" s="173">
        <v>12045</v>
      </c>
      <c r="C6" s="173">
        <v>2309</v>
      </c>
      <c r="D6" s="173">
        <v>2379</v>
      </c>
      <c r="E6" s="174">
        <f>B6*C6*D6/1000000</f>
        <v>66164.521995000003</v>
      </c>
      <c r="F6" s="180" t="s">
        <v>457</v>
      </c>
      <c r="G6" s="180" t="s">
        <v>460</v>
      </c>
    </row>
    <row r="7" spans="1:7" ht="23.75" customHeight="1">
      <c r="A7" s="172"/>
      <c r="B7" s="173"/>
      <c r="C7" s="173"/>
      <c r="D7" s="173"/>
      <c r="E7" s="174"/>
      <c r="F7" s="175"/>
      <c r="G7" s="175"/>
    </row>
    <row r="8" spans="1:7" ht="23.75" customHeight="1">
      <c r="A8" s="172" t="s">
        <v>420</v>
      </c>
      <c r="B8" s="173">
        <v>12056</v>
      </c>
      <c r="C8" s="173">
        <v>2347</v>
      </c>
      <c r="D8" s="173">
        <v>2684</v>
      </c>
      <c r="E8" s="173">
        <f>B8*C8*D8/1000000</f>
        <v>75944.939488000004</v>
      </c>
      <c r="F8" s="175"/>
      <c r="G8" s="175"/>
    </row>
    <row r="12" spans="1:7" ht="15.5">
      <c r="A12" s="176" t="s">
        <v>423</v>
      </c>
    </row>
    <row r="13" spans="1:7" ht="15.5">
      <c r="A13" s="176"/>
    </row>
    <row r="14" spans="1:7" ht="15.5">
      <c r="A14" s="176" t="s">
        <v>424</v>
      </c>
    </row>
    <row r="15" spans="1:7" ht="15.5">
      <c r="A15" s="176"/>
    </row>
    <row r="16" spans="1:7" ht="15.5">
      <c r="A16" s="176" t="s">
        <v>425</v>
      </c>
    </row>
    <row r="17" spans="1:6" ht="15.5">
      <c r="A17" s="176" t="s">
        <v>426</v>
      </c>
    </row>
    <row r="18" spans="1:6" ht="15.5">
      <c r="A18" s="176"/>
    </row>
    <row r="19" spans="1:6" ht="15.5">
      <c r="A19" s="176" t="s">
        <v>427</v>
      </c>
    </row>
    <row r="20" spans="1:6" ht="15.5">
      <c r="A20" s="176" t="s">
        <v>428</v>
      </c>
    </row>
    <row r="21" spans="1:6" ht="15.5">
      <c r="A21" s="176" t="s">
        <v>429</v>
      </c>
    </row>
    <row r="22" spans="1:6" ht="15.5">
      <c r="A22" s="176" t="s">
        <v>430</v>
      </c>
    </row>
    <row r="23" spans="1:6" ht="15.5">
      <c r="A23" s="176" t="s">
        <v>431</v>
      </c>
    </row>
    <row r="24" spans="1:6" ht="15.5">
      <c r="A24" s="184" t="s">
        <v>432</v>
      </c>
      <c r="B24" s="185"/>
      <c r="C24" s="185"/>
      <c r="D24" s="185"/>
      <c r="E24" s="185"/>
      <c r="F24" s="186"/>
    </row>
    <row r="25" spans="1:6" ht="15.5">
      <c r="A25" s="184" t="s">
        <v>433</v>
      </c>
      <c r="B25" s="185"/>
      <c r="C25" s="185"/>
      <c r="D25" s="185"/>
      <c r="E25" s="185"/>
      <c r="F25" s="186"/>
    </row>
    <row r="26" spans="1:6" ht="15.5">
      <c r="A26" s="184" t="s">
        <v>434</v>
      </c>
      <c r="B26" s="185"/>
      <c r="C26" s="185"/>
      <c r="D26" s="185"/>
      <c r="E26" s="185"/>
      <c r="F26" s="186"/>
    </row>
    <row r="27" spans="1:6" ht="15.5">
      <c r="A27" s="184" t="s">
        <v>435</v>
      </c>
      <c r="B27" s="185"/>
      <c r="C27" s="185"/>
      <c r="D27" s="185"/>
      <c r="E27" s="185"/>
      <c r="F27" s="186"/>
    </row>
    <row r="28" spans="1:6" ht="15.5">
      <c r="A28" s="184" t="s">
        <v>436</v>
      </c>
      <c r="B28" s="185"/>
      <c r="C28" s="185"/>
      <c r="D28" s="185"/>
      <c r="E28" s="185"/>
      <c r="F28" s="186"/>
    </row>
    <row r="29" spans="1:6" ht="15.5">
      <c r="A29" s="176" t="s">
        <v>437</v>
      </c>
    </row>
    <row r="30" spans="1:6" ht="15.5">
      <c r="A30" s="176"/>
    </row>
    <row r="31" spans="1:6" ht="15.5">
      <c r="A31" s="176" t="s">
        <v>438</v>
      </c>
    </row>
    <row r="32" spans="1:6" ht="15.5">
      <c r="A32" s="176" t="s">
        <v>439</v>
      </c>
    </row>
    <row r="33" spans="1:6" ht="15.5">
      <c r="A33" s="176" t="s">
        <v>440</v>
      </c>
    </row>
    <row r="34" spans="1:6" ht="15.5">
      <c r="A34" s="176" t="s">
        <v>441</v>
      </c>
    </row>
    <row r="35" spans="1:6" ht="15.5">
      <c r="A35" s="176" t="s">
        <v>442</v>
      </c>
    </row>
    <row r="36" spans="1:6" ht="15.5">
      <c r="A36" s="176" t="s">
        <v>443</v>
      </c>
    </row>
    <row r="37" spans="1:6" ht="15.5">
      <c r="A37" s="176"/>
    </row>
    <row r="38" spans="1:6" ht="15.5">
      <c r="A38" s="176" t="s">
        <v>444</v>
      </c>
    </row>
    <row r="39" spans="1:6" ht="15.5">
      <c r="A39" s="176" t="s">
        <v>445</v>
      </c>
    </row>
    <row r="40" spans="1:6" ht="15.5">
      <c r="A40" s="176" t="s">
        <v>446</v>
      </c>
    </row>
    <row r="41" spans="1:6" ht="15.5">
      <c r="A41" s="176" t="s">
        <v>447</v>
      </c>
    </row>
    <row r="42" spans="1:6" ht="15.5">
      <c r="A42" s="176"/>
    </row>
    <row r="43" spans="1:6" ht="15.5">
      <c r="A43" s="176" t="s">
        <v>448</v>
      </c>
    </row>
    <row r="44" spans="1:6" ht="15.5">
      <c r="A44" s="177" t="s">
        <v>449</v>
      </c>
      <c r="B44" s="178"/>
      <c r="C44" s="178"/>
      <c r="D44" s="178"/>
      <c r="E44" s="178"/>
      <c r="F44" s="179"/>
    </row>
    <row r="45" spans="1:6" ht="15.5">
      <c r="A45" s="176"/>
    </row>
    <row r="46" spans="1:6" ht="15.5">
      <c r="A46" s="176" t="s">
        <v>450</v>
      </c>
    </row>
    <row r="47" spans="1:6" ht="15.5">
      <c r="A47" s="176" t="s">
        <v>451</v>
      </c>
    </row>
    <row r="48" spans="1:6" ht="15.5">
      <c r="A48" s="176" t="s">
        <v>452</v>
      </c>
    </row>
    <row r="49" spans="1:1" ht="15.5">
      <c r="A49" s="176" t="s">
        <v>453</v>
      </c>
    </row>
    <row r="50" spans="1:1" ht="15.5">
      <c r="A50" s="176" t="s">
        <v>454</v>
      </c>
    </row>
    <row r="51" spans="1:1" ht="15.5">
      <c r="A51" s="176"/>
    </row>
    <row r="52" spans="1:1" ht="15.5">
      <c r="A52" s="176" t="s">
        <v>455</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oddHeader>&amp;R&amp;"Calibri"&amp;10&amp;K000000 Confidential&amp;1#_x000D_</oddHeader>
  </headerFooter>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698F-4A01-44BA-BC52-035FE0BEA369}">
  <dimension ref="A1:AE46"/>
  <sheetViews>
    <sheetView topLeftCell="A16" zoomScale="85" zoomScaleNormal="85" zoomScaleSheetLayoutView="85" workbookViewId="0">
      <selection activeCell="F23" sqref="F23"/>
    </sheetView>
  </sheetViews>
  <sheetFormatPr defaultColWidth="9.1796875" defaultRowHeight="12.5"/>
  <cols>
    <col min="1" max="1" width="6.1796875" style="165" customWidth="1"/>
    <col min="2" max="2" width="30.1796875" style="165" customWidth="1"/>
    <col min="3" max="3" width="13.542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01"/>
      <c r="J10" s="402"/>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979</v>
      </c>
      <c r="C18" s="195" t="str">
        <f>IF(D18="","",VLOOKUP(B18,Data!$B$5:$L$403,2,FALSE))</f>
        <v/>
      </c>
      <c r="D18" s="220"/>
      <c r="E18" s="220"/>
      <c r="F18" s="321"/>
      <c r="G18" s="187" t="str">
        <f>IF(D18="","",VLOOKUP(B18,Data!$B$5:$L$403,11,FALSE))</f>
        <v/>
      </c>
      <c r="H18" s="335" t="str">
        <f t="shared" ref="H18:H26"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95,Data!G95,(IF(B18=Data!#REF!,Data!#REF!,(IF(B18=Data!#REF!,Data!#REF!,(IF(B18=Data!#REF!,Data!#REF!,(IF(B18=Data!#REF!,Data!#REF!,(IF(B18=Data!#REF!,Data!#REF!,(IF(B18=Data!#REF!,Data!#REF!,Data!#REF!)))))))))))))))&amp;IF(B18=Data!#REF!,Data!#REF!,(IF(B18=Data!#REF!,Data!#REF!,(IF(B18=Data!#REF!,Data!#REF!,(IF(B18=Data!#REF!,Data!#REF!,(IF(B18=Data!B74,Data!G74,(IF(B18=Data!B77,Data!G893,(IF(B18=Data!#REF!,Data!#REF!,(IF(B18=Data!#REF!,Data!#REF!,Data!#REF!)))))))))))))))&amp;IF(B18=Data!#REF!,Data!#REF!,(IF(B18=Data!#REF!,Data!#REF!,(IF(B18=Data!#REF!,Data!#REF!,(IF(B18=Data!#REF!,Data!#REF!,(IF(B18=Data!#REF!,Data!#REF!,Data!#REF!)))))))))</f>
        <v>#REF!</v>
      </c>
      <c r="O18" s="330"/>
      <c r="P18" s="331"/>
      <c r="Q18" s="196" t="e">
        <f>IF(B18=Data!#REF!,Data!#REF!,(IF(B18=Data!B95,Data!H95,(IF(B18=Data!#REF!,Data!#REF!,(IF(B18=Data!#REF!,Data!#REF!,(IF(B18=Data!#REF!,Data!#REF!,(IF(B18=Data!#REF!,Data!#REF!,(IF(B18=Data!#REF!,Data!#REF!,(IF(B18=Data!#REF!,Data!#REF!,Data!#REF!)))))))))))))))&amp;IF(B18=Data!#REF!,Data!#REF!,(IF(B18=Data!#REF!,Data!#REF!,(IF(B18=Data!#REF!,Data!#REF!,(IF(B18=Data!#REF!,Data!#REF!,(IF(B18=Data!B74,Data!H74,(IF(B18=Data!B77,Data!H893,(IF(B18=Data!#REF!,Data!#REF!,(IF(B18=Data!#REF!,Data!#REF!,Data!#REF!)))))))))))))))&amp;IF(B18=Data!#REF!,Data!#REF!,(IF(B18=Data!#REF!,Data!#REF!,(IF(B18=Data!#REF!,Data!#REF!,(IF(B18=Data!#REF!,Data!#REF!,(IF(B18=Data!#REF!,Data!#REF!,Data!#REF!)))))))))</f>
        <v>#REF!</v>
      </c>
      <c r="R18" s="331"/>
      <c r="S18" s="331"/>
      <c r="T18" s="196" t="e">
        <f>IF(B18=Data!#REF!,Data!#REF!,(IF(B18=Data!B95,Data!I95,(IF(B18=Data!#REF!,Data!#REF!,(IF(B18=Data!#REF!,Data!#REF!,(IF(B18=Data!#REF!,Data!#REF!,(IF(B18=Data!#REF!,Data!#REF!,(IF(B18=Data!#REF!,Data!#REF!,(IF(B18=Data!#REF!,Data!#REF!,Data!#REF!)))))))))))))))&amp;IF(B18=Data!#REF!,Data!#REF!,(IF(B18=Data!#REF!,Data!#REF!,(IF(B18=Data!#REF!,Data!#REF!,(IF(B18=Data!#REF!,Data!#REF!,(IF(B18=Data!B74,Data!I74,(IF(B18=Data!B77,Data!I893,(IF(B18=Data!#REF!,Data!#REF!,(IF(B18=Data!#REF!,Data!#REF!,Data!#REF!)))))))))))))))&amp;IF(B18=Data!#REF!,Data!#REF!,(IF(B18=Data!#REF!,Data!#REF!,(IF(B18=Data!#REF!,Data!#REF!,(IF(B18=Data!#REF!,Data!#REF!,(IF(B18=Data!#REF!,Data!#REF!,Data!#REF!)))))))))</f>
        <v>#REF!</v>
      </c>
      <c r="U18" s="332"/>
      <c r="V18" s="196" t="e">
        <f>IF(B18=Data!#REF!,Data!#REF!,(IF(B18=Data!B95,Data!J95,(IF(B18=Data!#REF!,Data!#REF!,(IF(B18=Data!#REF!,Data!#REF!,(IF(B18=Data!#REF!,Data!#REF!,(IF(B18=Data!#REF!,Data!#REF!,(IF(B18=Data!#REF!,Data!#REF!,(IF(B18=Data!#REF!,Data!#REF!,Data!#REF!)))))))))))))))&amp;IF(B18=Data!#REF!,Data!#REF!,(IF(B18=Data!#REF!,Data!#REF!,(IF(B18=Data!#REF!,Data!#REF!,(IF(B18=Data!#REF!,Data!#REF!,(IF(B18=Data!B74,Data!J74,(IF(B18=Data!B77,Data!J893,(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402</v>
      </c>
      <c r="C19" s="195" t="str">
        <f>IF(D19="","",VLOOKUP(B19,Data!$B$5:$L$403,2,FALSE))</f>
        <v>ZU62670</v>
      </c>
      <c r="D19" s="220">
        <v>1</v>
      </c>
      <c r="E19" s="220"/>
      <c r="F19" s="373" t="s">
        <v>519</v>
      </c>
      <c r="G19" s="187">
        <f>IF(D19="","",VLOOKUP(B19,Data!$B$5:$L$403,11,FALSE))</f>
        <v>6633.78</v>
      </c>
      <c r="H19" s="193">
        <f t="shared" si="0"/>
        <v>6633.78</v>
      </c>
      <c r="I19" s="188" t="str">
        <f>IF(D19="","",VLOOKUP(B19,Data!$B$5:$D$403,3,FALSE))</f>
        <v>C/T</v>
      </c>
      <c r="J19" s="189" t="str">
        <f>IF(D19="","",VLOOKUP(B19,Data!$B$5:$M$403,12,FALSE))</f>
        <v>Indonesia</v>
      </c>
      <c r="K19" s="194" t="s">
        <v>978</v>
      </c>
      <c r="L19" s="190">
        <f>IF(D19="","",VLOOKUP(B19,Data!$B$5:$E$403,4,FALSE)*D19)</f>
        <v>345</v>
      </c>
      <c r="M19" s="195">
        <f>IF(D19="","",VLOOKUP(B19,Data!$B$5:$F$403,5,FALSE)*D19)</f>
        <v>304</v>
      </c>
      <c r="N19" s="193"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892,(IF(B19=Data!#REF!,Data!#REF!,(IF(B19=Data!#REF!,Data!#REF!,Data!#REF!)))))))))))))))&amp;IF(B19=Data!#REF!,Data!#REF!,(IF(B19=Data!#REF!,Data!#REF!,(IF(B19=Data!#REF!,Data!#REF!,(IF(B19=Data!#REF!,Data!#REF!,(IF(B19=Data!#REF!,Data!#REF!,Data!#REF!)))))))))</f>
        <v>#REF!</v>
      </c>
      <c r="O19" s="330"/>
      <c r="P19" s="331"/>
      <c r="Q19" s="196"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892,(IF(B19=Data!#REF!,Data!#REF!,(IF(B19=Data!#REF!,Data!#REF!,Data!#REF!)))))))))))))))&amp;IF(B19=Data!#REF!,Data!#REF!,(IF(B19=Data!#REF!,Data!#REF!,(IF(B19=Data!#REF!,Data!#REF!,(IF(B19=Data!#REF!,Data!#REF!,(IF(B19=Data!#REF!,Data!#REF!,Data!#REF!)))))))))</f>
        <v>#REF!</v>
      </c>
      <c r="R19" s="331"/>
      <c r="S19" s="331"/>
      <c r="T19" s="196"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892,(IF(B19=Data!#REF!,Data!#REF!,(IF(B19=Data!#REF!,Data!#REF!,Data!#REF!)))))))))))))))&amp;IF(B19=Data!#REF!,Data!#REF!,(IF(B19=Data!#REF!,Data!#REF!,(IF(B19=Data!#REF!,Data!#REF!,(IF(B19=Data!#REF!,Data!#REF!,(IF(B19=Data!#REF!,Data!#REF!,Data!#REF!)))))))))</f>
        <v>#REF!</v>
      </c>
      <c r="U19" s="332"/>
      <c r="V19" s="196"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892,(IF(B19=Data!#REF!,Data!#REF!,(IF(B19=Data!#REF!,Data!#REF!,Data!#REF!)))))))))))))))&amp;IF(B19=Data!#REF!,Data!#REF!,(IF(B19=Data!#REF!,Data!#REF!,(IF(B19=Data!#REF!,Data!#REF!,(IF(B19=Data!#REF!,Data!#REF!,(IF(B19=Data!#REF!,Data!#REF!,Data!#REF!)))))))))</f>
        <v>#REF!</v>
      </c>
      <c r="W19" s="191">
        <f>IF(D19="","",VLOOKUP(B19,Data!$B$5:$J$403,9,FALSE)*D19)</f>
        <v>1.806</v>
      </c>
      <c r="AC19" s="165" t="s">
        <v>877</v>
      </c>
      <c r="AD19" s="165">
        <v>6</v>
      </c>
      <c r="AE19" s="165">
        <v>1</v>
      </c>
    </row>
    <row r="20" spans="1:31" ht="16.25" customHeight="1">
      <c r="A20" s="346"/>
      <c r="B20" s="297" t="s">
        <v>238</v>
      </c>
      <c r="C20" s="195" t="str">
        <f>IF(D20="","",VLOOKUP(B20,Data!$B$5:$L$403,2,FALSE))</f>
        <v>AAC7366</v>
      </c>
      <c r="D20" s="220">
        <v>12</v>
      </c>
      <c r="E20" s="220"/>
      <c r="F20" s="373"/>
      <c r="G20" s="187">
        <f>IF(D20="","",VLOOKUP(B20,Data!$B$5:$L$403,11,FALSE))</f>
        <v>2618.06</v>
      </c>
      <c r="H20" s="193">
        <f t="shared" si="0"/>
        <v>31416.720000000001</v>
      </c>
      <c r="I20" s="188" t="str">
        <f>IF(D20="","",VLOOKUP(B20,Data!$B$5:$D$403,3,FALSE))</f>
        <v>C/T</v>
      </c>
      <c r="J20" s="189" t="str">
        <f>IF(D20="","",VLOOKUP(B20,Data!$B$5:$M$403,12,FALSE))</f>
        <v>Indonesia</v>
      </c>
      <c r="K20" s="194" t="s">
        <v>978</v>
      </c>
      <c r="L20" s="190">
        <f>IF(D20="","",VLOOKUP(B20,Data!$B$5:$E$403,4,FALSE)*D20)</f>
        <v>3192</v>
      </c>
      <c r="M20" s="195">
        <f>IF(D20="","",VLOOKUP(B20,Data!$B$5:$F$403,5,FALSE)*D20)</f>
        <v>2952</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f>IF(D20="","",VLOOKUP(B20,Data!$B$5:$J$403,9,FALSE)*D20)</f>
        <v>17.856000000000002</v>
      </c>
      <c r="AC20" s="165" t="s">
        <v>877</v>
      </c>
      <c r="AD20" s="165">
        <v>6</v>
      </c>
      <c r="AE20" s="165">
        <v>1</v>
      </c>
    </row>
    <row r="21" spans="1:31" ht="16.25" customHeight="1">
      <c r="A21" s="346"/>
      <c r="B21" s="297" t="s">
        <v>687</v>
      </c>
      <c r="C21" s="195" t="str">
        <f>IF(D21="","",VLOOKUP(B21,Data!$B$5:$L$403,2,FALSE))</f>
        <v>VAD6770</v>
      </c>
      <c r="D21" s="220">
        <v>3</v>
      </c>
      <c r="E21" s="220"/>
      <c r="F21" s="373" t="s">
        <v>520</v>
      </c>
      <c r="G21" s="187">
        <f>IF(D21="","",VLOOKUP(B21,Data!$B$5:$L$403,11,FALSE))</f>
        <v>2978.04</v>
      </c>
      <c r="H21" s="193">
        <f t="shared" si="0"/>
        <v>8934.119999999999</v>
      </c>
      <c r="I21" s="188" t="str">
        <f>IF(D21="","",VLOOKUP(B21,Data!$B$5:$D$403,3,FALSE))</f>
        <v>C/T</v>
      </c>
      <c r="J21" s="189" t="str">
        <f>IF(D21="","",VLOOKUP(B21,Data!$B$5:$M$403,12,FALSE))</f>
        <v>Indonesia</v>
      </c>
      <c r="K21" s="194" t="s">
        <v>978</v>
      </c>
      <c r="L21" s="190">
        <f>IF(D21="","",VLOOKUP(B21,Data!$B$5:$E$403,4,FALSE)*D21)</f>
        <v>828</v>
      </c>
      <c r="M21" s="195">
        <f>IF(D21="","",VLOOKUP(B21,Data!$B$5:$F$403,5,FALSE)*D21)</f>
        <v>768</v>
      </c>
      <c r="N21" s="193" t="e">
        <f>IF(B21=Data!#REF!,Data!#REF!,(IF(B21=Data!B79,Data!G79,(IF(B21=Data!#REF!,Data!#REF!,(IF(B21=Data!#REF!,Data!#REF!,(IF(B21=Data!#REF!,Data!#REF!,(IF(B21=Data!#REF!,Data!#REF!,(IF(B21=Data!#REF!,Data!#REF!,(IF(B21=Data!#REF!,Data!#REF!,Data!#REF!)))))))))))))))&amp;IF(B21=Data!#REF!,Data!#REF!,(IF(B21=Data!#REF!,Data!#REF!,(IF(B21=Data!#REF!,Data!#REF!,(IF(B21=Data!#REF!,Data!#REF!,(IF(B21=Data!B58,Data!G58,(IF(B21=Data!B61,Data!G877,(IF(B21=Data!#REF!,Data!#REF!,(IF(B21=Data!#REF!,Data!#REF!,Data!#REF!)))))))))))))))&amp;IF(B21=Data!#REF!,Data!#REF!,(IF(B21=Data!#REF!,Data!#REF!,(IF(B21=Data!#REF!,Data!#REF!,(IF(B21=Data!#REF!,Data!#REF!,(IF(B21=Data!#REF!,Data!#REF!,Data!#REF!)))))))))</f>
        <v>#REF!</v>
      </c>
      <c r="O21" s="330"/>
      <c r="P21" s="331"/>
      <c r="Q21" s="196" t="e">
        <f>IF(B21=Data!#REF!,Data!#REF!,(IF(B21=Data!B79,Data!H79,(IF(B21=Data!#REF!,Data!#REF!,(IF(B21=Data!#REF!,Data!#REF!,(IF(B21=Data!#REF!,Data!#REF!,(IF(B21=Data!#REF!,Data!#REF!,(IF(B21=Data!#REF!,Data!#REF!,(IF(B21=Data!#REF!,Data!#REF!,Data!#REF!)))))))))))))))&amp;IF(B21=Data!#REF!,Data!#REF!,(IF(B21=Data!#REF!,Data!#REF!,(IF(B21=Data!#REF!,Data!#REF!,(IF(B21=Data!#REF!,Data!#REF!,(IF(B21=Data!B58,Data!H58,(IF(B21=Data!B61,Data!H877,(IF(B21=Data!#REF!,Data!#REF!,(IF(B21=Data!#REF!,Data!#REF!,Data!#REF!)))))))))))))))&amp;IF(B21=Data!#REF!,Data!#REF!,(IF(B21=Data!#REF!,Data!#REF!,(IF(B21=Data!#REF!,Data!#REF!,(IF(B21=Data!#REF!,Data!#REF!,(IF(B21=Data!#REF!,Data!#REF!,Data!#REF!)))))))))</f>
        <v>#REF!</v>
      </c>
      <c r="R21" s="331"/>
      <c r="S21" s="331"/>
      <c r="T21" s="196" t="e">
        <f>IF(B21=Data!#REF!,Data!#REF!,(IF(B21=Data!B79,Data!I79,(IF(B21=Data!#REF!,Data!#REF!,(IF(B21=Data!#REF!,Data!#REF!,(IF(B21=Data!#REF!,Data!#REF!,(IF(B21=Data!#REF!,Data!#REF!,(IF(B21=Data!#REF!,Data!#REF!,(IF(B21=Data!#REF!,Data!#REF!,Data!#REF!)))))))))))))))&amp;IF(B21=Data!#REF!,Data!#REF!,(IF(B21=Data!#REF!,Data!#REF!,(IF(B21=Data!#REF!,Data!#REF!,(IF(B21=Data!#REF!,Data!#REF!,(IF(B21=Data!B58,Data!I58,(IF(B21=Data!B61,Data!I877,(IF(B21=Data!#REF!,Data!#REF!,(IF(B21=Data!#REF!,Data!#REF!,Data!#REF!)))))))))))))))&amp;IF(B21=Data!#REF!,Data!#REF!,(IF(B21=Data!#REF!,Data!#REF!,(IF(B21=Data!#REF!,Data!#REF!,(IF(B21=Data!#REF!,Data!#REF!,(IF(B21=Data!#REF!,Data!#REF!,Data!#REF!)))))))))</f>
        <v>#REF!</v>
      </c>
      <c r="U21" s="332"/>
      <c r="V21" s="196" t="e">
        <f>IF(B21=Data!#REF!,Data!#REF!,(IF(B21=Data!B79,Data!J79,(IF(B21=Data!#REF!,Data!#REF!,(IF(B21=Data!#REF!,Data!#REF!,(IF(B21=Data!#REF!,Data!#REF!,(IF(B21=Data!#REF!,Data!#REF!,(IF(B21=Data!#REF!,Data!#REF!,(IF(B21=Data!#REF!,Data!#REF!,Data!#REF!)))))))))))))))&amp;IF(B21=Data!#REF!,Data!#REF!,(IF(B21=Data!#REF!,Data!#REF!,(IF(B21=Data!#REF!,Data!#REF!,(IF(B21=Data!#REF!,Data!#REF!,(IF(B21=Data!B58,Data!J58,(IF(B21=Data!B61,Data!J877,(IF(B21=Data!#REF!,Data!#REF!,(IF(B21=Data!#REF!,Data!#REF!,Data!#REF!)))))))))))))))&amp;IF(B21=Data!#REF!,Data!#REF!,(IF(B21=Data!#REF!,Data!#REF!,(IF(B21=Data!#REF!,Data!#REF!,(IF(B21=Data!#REF!,Data!#REF!,(IF(B21=Data!#REF!,Data!#REF!,Data!#REF!)))))))))</f>
        <v>#REF!</v>
      </c>
      <c r="W21" s="191">
        <f>IF(D21="","",VLOOKUP(B21,Data!$B$5:$J$403,9,FALSE)*D21)</f>
        <v>4.4640000000000004</v>
      </c>
      <c r="AC21" s="165" t="s">
        <v>930</v>
      </c>
      <c r="AD21" s="165">
        <v>1</v>
      </c>
      <c r="AE21" s="165">
        <v>1</v>
      </c>
    </row>
    <row r="22" spans="1:31" ht="16.25" customHeight="1">
      <c r="A22" s="87"/>
      <c r="B22" s="295" t="s">
        <v>985</v>
      </c>
      <c r="C22" s="195" t="str">
        <f>IF(D22="","",VLOOKUP(B22,Data!$B$5:$L$403,2,FALSE))</f>
        <v/>
      </c>
      <c r="D22" s="220"/>
      <c r="E22" s="220"/>
      <c r="F22" s="373"/>
      <c r="G22" s="187" t="str">
        <f>IF(D22="","",VLOOKUP(B22,Data!$B$5:$L$403,11,FALSE))</f>
        <v/>
      </c>
      <c r="H22" s="335" t="str">
        <f>IF(D22&gt;0,D22*G22,"-")</f>
        <v>-</v>
      </c>
      <c r="I22" s="188" t="str">
        <f>IF(D22="","",VLOOKUP(B22,Data!$B$5:$D$403,3,FALSE))</f>
        <v/>
      </c>
      <c r="J22" s="189" t="str">
        <f>IF(D22="","",VLOOKUP(B22,Data!$B$5:$M$403,12,FALSE))</f>
        <v/>
      </c>
      <c r="K22" s="164"/>
      <c r="L22" s="190" t="str">
        <f>IF(D22="","",VLOOKUP(B22,Data!$B$5:$E$403,4,FALSE)*D22)</f>
        <v/>
      </c>
      <c r="M22" s="195" t="str">
        <f>IF(D22="","",VLOOKUP(B22,Data!$B$5:$F$403,5,FALSE)*D22)</f>
        <v/>
      </c>
      <c r="N22" s="193" t="e">
        <f>IF(B22=Data!#REF!,Data!#REF!,(IF(B22=Data!B93,Data!G93,(IF(B22=Data!#REF!,Data!#REF!,(IF(B22=Data!#REF!,Data!#REF!,(IF(B22=Data!#REF!,Data!#REF!,(IF(B22=Data!#REF!,Data!#REF!,(IF(B22=Data!#REF!,Data!#REF!,(IF(B22=Data!#REF!,Data!#REF!,Data!#REF!)))))))))))))))&amp;IF(B22=Data!#REF!,Data!#REF!,(IF(B22=Data!#REF!,Data!#REF!,(IF(B22=Data!#REF!,Data!#REF!,(IF(B22=Data!#REF!,Data!#REF!,(IF(B22=Data!B72,Data!G72,(IF(B22=Data!B75,Data!G891,(IF(B22=Data!#REF!,Data!#REF!,(IF(B22=Data!#REF!,Data!#REF!,Data!#REF!)))))))))))))))&amp;IF(B22=Data!#REF!,Data!#REF!,(IF(B22=Data!#REF!,Data!#REF!,(IF(B22=Data!#REF!,Data!#REF!,(IF(B22=Data!#REF!,Data!#REF!,(IF(B22=Data!#REF!,Data!#REF!,Data!#REF!)))))))))</f>
        <v>#REF!</v>
      </c>
      <c r="O22" s="330"/>
      <c r="P22" s="331"/>
      <c r="Q22" s="196" t="e">
        <f>IF(B22=Data!#REF!,Data!#REF!,(IF(B22=Data!B93,Data!H93,(IF(B22=Data!#REF!,Data!#REF!,(IF(B22=Data!#REF!,Data!#REF!,(IF(B22=Data!#REF!,Data!#REF!,(IF(B22=Data!#REF!,Data!#REF!,(IF(B22=Data!#REF!,Data!#REF!,(IF(B22=Data!#REF!,Data!#REF!,Data!#REF!)))))))))))))))&amp;IF(B22=Data!#REF!,Data!#REF!,(IF(B22=Data!#REF!,Data!#REF!,(IF(B22=Data!#REF!,Data!#REF!,(IF(B22=Data!#REF!,Data!#REF!,(IF(B22=Data!B72,Data!H72,(IF(B22=Data!B75,Data!H891,(IF(B22=Data!#REF!,Data!#REF!,(IF(B22=Data!#REF!,Data!#REF!,Data!#REF!)))))))))))))))&amp;IF(B22=Data!#REF!,Data!#REF!,(IF(B22=Data!#REF!,Data!#REF!,(IF(B22=Data!#REF!,Data!#REF!,(IF(B22=Data!#REF!,Data!#REF!,(IF(B22=Data!#REF!,Data!#REF!,Data!#REF!)))))))))</f>
        <v>#REF!</v>
      </c>
      <c r="R22" s="331"/>
      <c r="S22" s="331"/>
      <c r="T22" s="196" t="e">
        <f>IF(B22=Data!#REF!,Data!#REF!,(IF(B22=Data!B93,Data!I93,(IF(B22=Data!#REF!,Data!#REF!,(IF(B22=Data!#REF!,Data!#REF!,(IF(B22=Data!#REF!,Data!#REF!,(IF(B22=Data!#REF!,Data!#REF!,(IF(B22=Data!#REF!,Data!#REF!,(IF(B22=Data!#REF!,Data!#REF!,Data!#REF!)))))))))))))))&amp;IF(B22=Data!#REF!,Data!#REF!,(IF(B22=Data!#REF!,Data!#REF!,(IF(B22=Data!#REF!,Data!#REF!,(IF(B22=Data!#REF!,Data!#REF!,(IF(B22=Data!B72,Data!I72,(IF(B22=Data!B75,Data!I891,(IF(B22=Data!#REF!,Data!#REF!,(IF(B22=Data!#REF!,Data!#REF!,Data!#REF!)))))))))))))))&amp;IF(B22=Data!#REF!,Data!#REF!,(IF(B22=Data!#REF!,Data!#REF!,(IF(B22=Data!#REF!,Data!#REF!,(IF(B22=Data!#REF!,Data!#REF!,(IF(B22=Data!#REF!,Data!#REF!,Data!#REF!)))))))))</f>
        <v>#REF!</v>
      </c>
      <c r="U22" s="332"/>
      <c r="V22" s="196" t="e">
        <f>IF(B22=Data!#REF!,Data!#REF!,(IF(B22=Data!B93,Data!J93,(IF(B22=Data!#REF!,Data!#REF!,(IF(B22=Data!#REF!,Data!#REF!,(IF(B22=Data!#REF!,Data!#REF!,(IF(B22=Data!#REF!,Data!#REF!,(IF(B22=Data!#REF!,Data!#REF!,(IF(B22=Data!#REF!,Data!#REF!,Data!#REF!)))))))))))))))&amp;IF(B22=Data!#REF!,Data!#REF!,(IF(B22=Data!#REF!,Data!#REF!,(IF(B22=Data!#REF!,Data!#REF!,(IF(B22=Data!#REF!,Data!#REF!,(IF(B22=Data!B72,Data!J72,(IF(B22=Data!B75,Data!J891,(IF(B22=Data!#REF!,Data!#REF!,(IF(B22=Data!#REF!,Data!#REF!,Data!#REF!)))))))))))))))&amp;IF(B22=Data!#REF!,Data!#REF!,(IF(B22=Data!#REF!,Data!#REF!,(IF(B22=Data!#REF!,Data!#REF!,(IF(B22=Data!#REF!,Data!#REF!,(IF(B22=Data!#REF!,Data!#REF!,Data!#REF!)))))))))</f>
        <v>#REF!</v>
      </c>
      <c r="W22" s="191" t="str">
        <f>IF(D22="","",VLOOKUP(B22,Data!$B$5:$J$403,9,FALSE)*D22)</f>
        <v/>
      </c>
      <c r="AC22" s="165" t="s">
        <v>874</v>
      </c>
      <c r="AD22" s="165">
        <v>4</v>
      </c>
      <c r="AE22" s="165">
        <v>11</v>
      </c>
    </row>
    <row r="23" spans="1:31" ht="16.25" customHeight="1">
      <c r="A23" s="346"/>
      <c r="B23" s="297" t="s">
        <v>352</v>
      </c>
      <c r="C23" s="195" t="str">
        <f>IF(D23="","",VLOOKUP(B23,Data!$B$5:$L$403,2,FALSE))</f>
        <v>WQ78260</v>
      </c>
      <c r="D23" s="220">
        <v>5</v>
      </c>
      <c r="E23" s="220"/>
      <c r="F23" s="374" t="s">
        <v>525</v>
      </c>
      <c r="G23" s="187">
        <f>IF(D23="","",VLOOKUP(B23,Data!$B$5:$L$403,11,FALSE))</f>
        <v>4283.6499999999996</v>
      </c>
      <c r="H23" s="193">
        <f>IF(D23&gt;0,D23*G23,"-")</f>
        <v>21418.25</v>
      </c>
      <c r="I23" s="188" t="str">
        <f>IF(D23="","",VLOOKUP(B23,Data!$B$5:$D$403,3,FALSE))</f>
        <v>C/T</v>
      </c>
      <c r="J23" s="189" t="str">
        <f>IF(D23="","",VLOOKUP(B23,Data!$B$5:$M$403,12,FALSE))</f>
        <v>Indonesia</v>
      </c>
      <c r="K23" s="194" t="s">
        <v>984</v>
      </c>
      <c r="L23" s="190">
        <f>IF(D23="","",VLOOKUP(B23,Data!$B$5:$E$403,4,FALSE)*D23)</f>
        <v>1525</v>
      </c>
      <c r="M23" s="195">
        <f>IF(D23="","",VLOOKUP(B23,Data!$B$5:$F$403,5,FALSE)*D23)</f>
        <v>1345</v>
      </c>
      <c r="N23" s="193" t="e">
        <f>IF(B23=Data!#REF!,Data!#REF!,(IF(B23=Data!B92,Data!G92,(IF(B23=Data!#REF!,Data!#REF!,(IF(B23=Data!#REF!,Data!#REF!,(IF(B23=Data!#REF!,Data!#REF!,(IF(B23=Data!#REF!,Data!#REF!,(IF(B23=Data!#REF!,Data!#REF!,(IF(B23=Data!#REF!,Data!#REF!,Data!#REF!)))))))))))))))&amp;IF(B23=Data!#REF!,Data!#REF!,(IF(B23=Data!#REF!,Data!#REF!,(IF(B23=Data!#REF!,Data!#REF!,(IF(B23=Data!#REF!,Data!#REF!,(IF(B23=Data!B71,Data!G71,(IF(B23=Data!B74,Data!G890,(IF(B23=Data!#REF!,Data!#REF!,(IF(B23=Data!#REF!,Data!#REF!,Data!#REF!)))))))))))))))&amp;IF(B23=Data!#REF!,Data!#REF!,(IF(B23=Data!#REF!,Data!#REF!,(IF(B23=Data!#REF!,Data!#REF!,(IF(B23=Data!#REF!,Data!#REF!,(IF(B23=Data!#REF!,Data!#REF!,Data!#REF!)))))))))</f>
        <v>#REF!</v>
      </c>
      <c r="O23" s="330"/>
      <c r="P23" s="331"/>
      <c r="Q23" s="196" t="e">
        <f>IF(B23=Data!#REF!,Data!#REF!,(IF(B23=Data!B92,Data!H92,(IF(B23=Data!#REF!,Data!#REF!,(IF(B23=Data!#REF!,Data!#REF!,(IF(B23=Data!#REF!,Data!#REF!,(IF(B23=Data!#REF!,Data!#REF!,(IF(B23=Data!#REF!,Data!#REF!,(IF(B23=Data!#REF!,Data!#REF!,Data!#REF!)))))))))))))))&amp;IF(B23=Data!#REF!,Data!#REF!,(IF(B23=Data!#REF!,Data!#REF!,(IF(B23=Data!#REF!,Data!#REF!,(IF(B23=Data!#REF!,Data!#REF!,(IF(B23=Data!B71,Data!H71,(IF(B23=Data!B74,Data!H890,(IF(B23=Data!#REF!,Data!#REF!,(IF(B23=Data!#REF!,Data!#REF!,Data!#REF!)))))))))))))))&amp;IF(B23=Data!#REF!,Data!#REF!,(IF(B23=Data!#REF!,Data!#REF!,(IF(B23=Data!#REF!,Data!#REF!,(IF(B23=Data!#REF!,Data!#REF!,(IF(B23=Data!#REF!,Data!#REF!,Data!#REF!)))))))))</f>
        <v>#REF!</v>
      </c>
      <c r="R23" s="331"/>
      <c r="S23" s="331"/>
      <c r="T23" s="196" t="e">
        <f>IF(B23=Data!#REF!,Data!#REF!,(IF(B23=Data!B92,Data!I92,(IF(B23=Data!#REF!,Data!#REF!,(IF(B23=Data!#REF!,Data!#REF!,(IF(B23=Data!#REF!,Data!#REF!,(IF(B23=Data!#REF!,Data!#REF!,(IF(B23=Data!#REF!,Data!#REF!,(IF(B23=Data!#REF!,Data!#REF!,Data!#REF!)))))))))))))))&amp;IF(B23=Data!#REF!,Data!#REF!,(IF(B23=Data!#REF!,Data!#REF!,(IF(B23=Data!#REF!,Data!#REF!,(IF(B23=Data!#REF!,Data!#REF!,(IF(B23=Data!B71,Data!I71,(IF(B23=Data!B74,Data!I890,(IF(B23=Data!#REF!,Data!#REF!,(IF(B23=Data!#REF!,Data!#REF!,Data!#REF!)))))))))))))))&amp;IF(B23=Data!#REF!,Data!#REF!,(IF(B23=Data!#REF!,Data!#REF!,(IF(B23=Data!#REF!,Data!#REF!,(IF(B23=Data!#REF!,Data!#REF!,(IF(B23=Data!#REF!,Data!#REF!,Data!#REF!)))))))))</f>
        <v>#REF!</v>
      </c>
      <c r="U23" s="332"/>
      <c r="V23" s="196" t="e">
        <f>IF(B23=Data!#REF!,Data!#REF!,(IF(B23=Data!B92,Data!J92,(IF(B23=Data!#REF!,Data!#REF!,(IF(B23=Data!#REF!,Data!#REF!,(IF(B23=Data!#REF!,Data!#REF!,(IF(B23=Data!#REF!,Data!#REF!,(IF(B23=Data!#REF!,Data!#REF!,(IF(B23=Data!#REF!,Data!#REF!,Data!#REF!)))))))))))))))&amp;IF(B23=Data!#REF!,Data!#REF!,(IF(B23=Data!#REF!,Data!#REF!,(IF(B23=Data!#REF!,Data!#REF!,(IF(B23=Data!#REF!,Data!#REF!,(IF(B23=Data!B71,Data!J71,(IF(B23=Data!B74,Data!J890,(IF(B23=Data!#REF!,Data!#REF!,(IF(B23=Data!#REF!,Data!#REF!,Data!#REF!)))))))))))))))&amp;IF(B23=Data!#REF!,Data!#REF!,(IF(B23=Data!#REF!,Data!#REF!,(IF(B23=Data!#REF!,Data!#REF!,(IF(B23=Data!#REF!,Data!#REF!,(IF(B23=Data!#REF!,Data!#REF!,Data!#REF!)))))))))</f>
        <v>#REF!</v>
      </c>
      <c r="W23" s="191">
        <f>IF(D23="","",VLOOKUP(B23,Data!$B$5:$J$403,9,FALSE)*D23)</f>
        <v>7.67</v>
      </c>
      <c r="AC23" s="165" t="s">
        <v>877</v>
      </c>
      <c r="AD23" s="165">
        <v>6</v>
      </c>
      <c r="AE23" s="165">
        <v>1</v>
      </c>
    </row>
    <row r="24" spans="1:31" ht="16.25" customHeight="1">
      <c r="A24" s="346"/>
      <c r="B24" s="297"/>
      <c r="C24" s="195" t="str">
        <f>IF(D24="","",VLOOKUP(B24,Data!$B$5:$L$403,2,FALSE))</f>
        <v/>
      </c>
      <c r="D24" s="220"/>
      <c r="E24" s="220"/>
      <c r="F24" s="373"/>
      <c r="G24" s="187" t="str">
        <f>IF(D24="","",VLOOKUP(B24,Data!$B$5:$L$403,11,FALSE))</f>
        <v/>
      </c>
      <c r="H24" s="193"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81,Data!G81,(IF(B24=Data!#REF!,Data!#REF!,(IF(B24=Data!#REF!,Data!#REF!,(IF(B24=Data!#REF!,Data!#REF!,(IF(B24=Data!#REF!,Data!#REF!,(IF(B24=Data!#REF!,Data!#REF!,(IF(B24=Data!#REF!,Data!#REF!,Data!#REF!)))))))))))))))&amp;IF(B24=Data!#REF!,Data!#REF!,(IF(B24=Data!#REF!,Data!#REF!,(IF(B24=Data!#REF!,Data!#REF!,(IF(B24=Data!#REF!,Data!#REF!,(IF(B24=Data!B60,Data!G60,(IF(B24=Data!B63,Data!G879,(IF(B24=Data!#REF!,Data!#REF!,(IF(B24=Data!#REF!,Data!#REF!,Data!#REF!)))))))))))))))&amp;IF(B24=Data!#REF!,Data!#REF!,(IF(B24=Data!#REF!,Data!#REF!,(IF(B24=Data!#REF!,Data!#REF!,(IF(B24=Data!#REF!,Data!#REF!,(IF(B24=Data!#REF!,Data!#REF!,Data!#REF!)))))))))</f>
        <v>#REF!</v>
      </c>
      <c r="O24" s="330"/>
      <c r="P24" s="331"/>
      <c r="Q24" s="196" t="e">
        <f>IF(B24=Data!#REF!,Data!#REF!,(IF(B24=Data!B81,Data!H81,(IF(B24=Data!#REF!,Data!#REF!,(IF(B24=Data!#REF!,Data!#REF!,(IF(B24=Data!#REF!,Data!#REF!,(IF(B24=Data!#REF!,Data!#REF!,(IF(B24=Data!#REF!,Data!#REF!,(IF(B24=Data!#REF!,Data!#REF!,Data!#REF!)))))))))))))))&amp;IF(B24=Data!#REF!,Data!#REF!,(IF(B24=Data!#REF!,Data!#REF!,(IF(B24=Data!#REF!,Data!#REF!,(IF(B24=Data!#REF!,Data!#REF!,(IF(B24=Data!B60,Data!H60,(IF(B24=Data!B63,Data!H879,(IF(B24=Data!#REF!,Data!#REF!,(IF(B24=Data!#REF!,Data!#REF!,Data!#REF!)))))))))))))))&amp;IF(B24=Data!#REF!,Data!#REF!,(IF(B24=Data!#REF!,Data!#REF!,(IF(B24=Data!#REF!,Data!#REF!,(IF(B24=Data!#REF!,Data!#REF!,(IF(B24=Data!#REF!,Data!#REF!,Data!#REF!)))))))))</f>
        <v>#REF!</v>
      </c>
      <c r="R24" s="331"/>
      <c r="S24" s="331"/>
      <c r="T24" s="196" t="e">
        <f>IF(B24=Data!#REF!,Data!#REF!,(IF(B24=Data!B81,Data!I81,(IF(B24=Data!#REF!,Data!#REF!,(IF(B24=Data!#REF!,Data!#REF!,(IF(B24=Data!#REF!,Data!#REF!,(IF(B24=Data!#REF!,Data!#REF!,(IF(B24=Data!#REF!,Data!#REF!,(IF(B24=Data!#REF!,Data!#REF!,Data!#REF!)))))))))))))))&amp;IF(B24=Data!#REF!,Data!#REF!,(IF(B24=Data!#REF!,Data!#REF!,(IF(B24=Data!#REF!,Data!#REF!,(IF(B24=Data!#REF!,Data!#REF!,(IF(B24=Data!B60,Data!I60,(IF(B24=Data!B63,Data!I879,(IF(B24=Data!#REF!,Data!#REF!,(IF(B24=Data!#REF!,Data!#REF!,Data!#REF!)))))))))))))))&amp;IF(B24=Data!#REF!,Data!#REF!,(IF(B24=Data!#REF!,Data!#REF!,(IF(B24=Data!#REF!,Data!#REF!,(IF(B24=Data!#REF!,Data!#REF!,(IF(B24=Data!#REF!,Data!#REF!,Data!#REF!)))))))))</f>
        <v>#REF!</v>
      </c>
      <c r="U24" s="332"/>
      <c r="V24" s="196" t="e">
        <f>IF(B24=Data!#REF!,Data!#REF!,(IF(B24=Data!B81,Data!J81,(IF(B24=Data!#REF!,Data!#REF!,(IF(B24=Data!#REF!,Data!#REF!,(IF(B24=Data!#REF!,Data!#REF!,(IF(B24=Data!#REF!,Data!#REF!,(IF(B24=Data!#REF!,Data!#REF!,(IF(B24=Data!#REF!,Data!#REF!,Data!#REF!)))))))))))))))&amp;IF(B24=Data!#REF!,Data!#REF!,(IF(B24=Data!#REF!,Data!#REF!,(IF(B24=Data!#REF!,Data!#REF!,(IF(B24=Data!#REF!,Data!#REF!,(IF(B24=Data!B60,Data!J60,(IF(B24=Data!B63,Data!J879,(IF(B24=Data!#REF!,Data!#REF!,(IF(B24=Data!#REF!,Data!#REF!,Data!#REF!)))))))))))))))&amp;IF(B24=Data!#REF!,Data!#REF!,(IF(B24=Data!#REF!,Data!#REF!,(IF(B24=Data!#REF!,Data!#REF!,(IF(B24=Data!#REF!,Data!#REF!,(IF(B24=Data!#REF!,Data!#REF!,Data!#REF!)))))))))</f>
        <v>#REF!</v>
      </c>
      <c r="W24" s="191" t="str">
        <f>IF(D24="","",VLOOKUP(B24,Data!$B$5:$J$403,9,FALSE)*D24)</f>
        <v/>
      </c>
      <c r="AC24" s="165" t="s">
        <v>930</v>
      </c>
      <c r="AD24" s="165">
        <v>1</v>
      </c>
      <c r="AE24" s="165">
        <v>1</v>
      </c>
    </row>
    <row r="25" spans="1:31" ht="16.25" customHeight="1">
      <c r="A25" s="346"/>
      <c r="B25" s="297"/>
      <c r="C25" s="195" t="str">
        <f>IF(D25="","",VLOOKUP(B25,Data!$B$5:$L$403,2,FALSE))</f>
        <v/>
      </c>
      <c r="D25" s="220"/>
      <c r="E25" s="220"/>
      <c r="F25" s="374"/>
      <c r="G25" s="187" t="str">
        <f>IF(D25="","",VLOOKUP(B25,Data!$B$5:$L$403,11,FALSE))</f>
        <v/>
      </c>
      <c r="H25" s="193"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97,Data!G97,(IF(B25=Data!#REF!,Data!#REF!,(IF(B25=Data!#REF!,Data!#REF!,(IF(B25=Data!#REF!,Data!#REF!,(IF(B25=Data!#REF!,Data!#REF!,(IF(B25=Data!#REF!,Data!#REF!,(IF(B25=Data!#REF!,Data!#REF!,Data!#REF!)))))))))))))))&amp;IF(B25=Data!#REF!,Data!#REF!,(IF(B25=Data!#REF!,Data!#REF!,(IF(B25=Data!#REF!,Data!#REF!,(IF(B25=Data!#REF!,Data!#REF!,(IF(B25=Data!B76,Data!G76,(IF(B25=Data!B79,Data!G895,(IF(B25=Data!#REF!,Data!#REF!,(IF(B25=Data!#REF!,Data!#REF!,Data!#REF!)))))))))))))))&amp;IF(B25=Data!#REF!,Data!#REF!,(IF(B25=Data!#REF!,Data!#REF!,(IF(B25=Data!#REF!,Data!#REF!,(IF(B25=Data!#REF!,Data!#REF!,(IF(B25=Data!#REF!,Data!#REF!,Data!#REF!)))))))))</f>
        <v>#REF!</v>
      </c>
      <c r="O25" s="330"/>
      <c r="P25" s="331"/>
      <c r="Q25" s="196" t="e">
        <f>IF(B25=Data!#REF!,Data!#REF!,(IF(B25=Data!B97,Data!H97,(IF(B25=Data!#REF!,Data!#REF!,(IF(B25=Data!#REF!,Data!#REF!,(IF(B25=Data!#REF!,Data!#REF!,(IF(B25=Data!#REF!,Data!#REF!,(IF(B25=Data!#REF!,Data!#REF!,(IF(B25=Data!#REF!,Data!#REF!,Data!#REF!)))))))))))))))&amp;IF(B25=Data!#REF!,Data!#REF!,(IF(B25=Data!#REF!,Data!#REF!,(IF(B25=Data!#REF!,Data!#REF!,(IF(B25=Data!#REF!,Data!#REF!,(IF(B25=Data!B76,Data!H76,(IF(B25=Data!B79,Data!H895,(IF(B25=Data!#REF!,Data!#REF!,(IF(B25=Data!#REF!,Data!#REF!,Data!#REF!)))))))))))))))&amp;IF(B25=Data!#REF!,Data!#REF!,(IF(B25=Data!#REF!,Data!#REF!,(IF(B25=Data!#REF!,Data!#REF!,(IF(B25=Data!#REF!,Data!#REF!,(IF(B25=Data!#REF!,Data!#REF!,Data!#REF!)))))))))</f>
        <v>#REF!</v>
      </c>
      <c r="R25" s="331"/>
      <c r="S25" s="331"/>
      <c r="T25" s="196" t="e">
        <f>IF(B25=Data!#REF!,Data!#REF!,(IF(B25=Data!B97,Data!I97,(IF(B25=Data!#REF!,Data!#REF!,(IF(B25=Data!#REF!,Data!#REF!,(IF(B25=Data!#REF!,Data!#REF!,(IF(B25=Data!#REF!,Data!#REF!,(IF(B25=Data!#REF!,Data!#REF!,(IF(B25=Data!#REF!,Data!#REF!,Data!#REF!)))))))))))))))&amp;IF(B25=Data!#REF!,Data!#REF!,(IF(B25=Data!#REF!,Data!#REF!,(IF(B25=Data!#REF!,Data!#REF!,(IF(B25=Data!#REF!,Data!#REF!,(IF(B25=Data!B76,Data!I76,(IF(B25=Data!B79,Data!I895,(IF(B25=Data!#REF!,Data!#REF!,(IF(B25=Data!#REF!,Data!#REF!,Data!#REF!)))))))))))))))&amp;IF(B25=Data!#REF!,Data!#REF!,(IF(B25=Data!#REF!,Data!#REF!,(IF(B25=Data!#REF!,Data!#REF!,(IF(B25=Data!#REF!,Data!#REF!,(IF(B25=Data!#REF!,Data!#REF!,Data!#REF!)))))))))</f>
        <v>#REF!</v>
      </c>
      <c r="U25" s="332"/>
      <c r="V25" s="196" t="e">
        <f>IF(B25=Data!#REF!,Data!#REF!,(IF(B25=Data!B97,Data!J97,(IF(B25=Data!#REF!,Data!#REF!,(IF(B25=Data!#REF!,Data!#REF!,(IF(B25=Data!#REF!,Data!#REF!,(IF(B25=Data!#REF!,Data!#REF!,(IF(B25=Data!#REF!,Data!#REF!,(IF(B25=Data!#REF!,Data!#REF!,Data!#REF!)))))))))))))))&amp;IF(B25=Data!#REF!,Data!#REF!,(IF(B25=Data!#REF!,Data!#REF!,(IF(B25=Data!#REF!,Data!#REF!,(IF(B25=Data!#REF!,Data!#REF!,(IF(B25=Data!B76,Data!J76,(IF(B25=Data!B79,Data!J895,(IF(B25=Data!#REF!,Data!#REF!,(IF(B25=Data!#REF!,Data!#REF!,Data!#REF!)))))))))))))))&amp;IF(B25=Data!#REF!,Data!#REF!,(IF(B25=Data!#REF!,Data!#REF!,(IF(B25=Data!#REF!,Data!#REF!,(IF(B25=Data!#REF!,Data!#REF!,(IF(B25=Data!#REF!,Data!#REF!,Data!#REF!)))))))))</f>
        <v>#REF!</v>
      </c>
      <c r="W25" s="191" t="str">
        <f>IF(D25="","",VLOOKUP(B25,Data!$B$5:$J$403,9,FALSE)*D25)</f>
        <v/>
      </c>
    </row>
    <row r="26" spans="1:31" ht="16.25" customHeight="1">
      <c r="A26" s="87"/>
      <c r="B26" s="298"/>
      <c r="C26" s="195" t="str">
        <f>IF(D26="","",VLOOKUP(B26,Data!$B$5:$L$403,2,FALSE))</f>
        <v/>
      </c>
      <c r="D26" s="296"/>
      <c r="E26" s="296"/>
      <c r="F26" s="91"/>
      <c r="G26" s="187" t="str">
        <f>IF(D26="","",VLOOKUP(B26,Data!$B$5:$L$403,11,FALSE))</f>
        <v/>
      </c>
      <c r="H26" s="335"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98,Data!G98,(IF(B26=Data!#REF!,Data!#REF!,(IF(B26=Data!#REF!,Data!#REF!,(IF(B26=Data!#REF!,Data!#REF!,(IF(B26=Data!#REF!,Data!#REF!,(IF(B26=Data!#REF!,Data!#REF!,(IF(B26=Data!#REF!,Data!#REF!,Data!#REF!)))))))))))))))&amp;IF(B26=Data!#REF!,Data!#REF!,(IF(B26=Data!#REF!,Data!#REF!,(IF(B26=Data!#REF!,Data!#REF!,(IF(B26=Data!#REF!,Data!#REF!,(IF(B26=Data!B77,Data!G77,(IF(B26=Data!B80,Data!G896,(IF(B26=Data!#REF!,Data!#REF!,(IF(B26=Data!#REF!,Data!#REF!,Data!#REF!)))))))))))))))&amp;IF(B26=Data!#REF!,Data!#REF!,(IF(B26=Data!#REF!,Data!#REF!,(IF(B26=Data!#REF!,Data!#REF!,(IF(B26=Data!#REF!,Data!#REF!,(IF(B26=Data!#REF!,Data!#REF!,Data!#REF!)))))))))</f>
        <v>#REF!</v>
      </c>
      <c r="O26" s="330"/>
      <c r="P26" s="331"/>
      <c r="Q26" s="196" t="e">
        <f>IF(B26=Data!#REF!,Data!#REF!,(IF(B26=Data!B98,Data!H98,(IF(B26=Data!#REF!,Data!#REF!,(IF(B26=Data!#REF!,Data!#REF!,(IF(B26=Data!#REF!,Data!#REF!,(IF(B26=Data!#REF!,Data!#REF!,(IF(B26=Data!#REF!,Data!#REF!,(IF(B26=Data!#REF!,Data!#REF!,Data!#REF!)))))))))))))))&amp;IF(B26=Data!#REF!,Data!#REF!,(IF(B26=Data!#REF!,Data!#REF!,(IF(B26=Data!#REF!,Data!#REF!,(IF(B26=Data!#REF!,Data!#REF!,(IF(B26=Data!B77,Data!H77,(IF(B26=Data!B80,Data!H896,(IF(B26=Data!#REF!,Data!#REF!,(IF(B26=Data!#REF!,Data!#REF!,Data!#REF!)))))))))))))))&amp;IF(B26=Data!#REF!,Data!#REF!,(IF(B26=Data!#REF!,Data!#REF!,(IF(B26=Data!#REF!,Data!#REF!,(IF(B26=Data!#REF!,Data!#REF!,(IF(B26=Data!#REF!,Data!#REF!,Data!#REF!)))))))))</f>
        <v>#REF!</v>
      </c>
      <c r="R26" s="331"/>
      <c r="S26" s="331"/>
      <c r="T26" s="196" t="e">
        <f>IF(B26=Data!#REF!,Data!#REF!,(IF(B26=Data!B98,Data!I98,(IF(B26=Data!#REF!,Data!#REF!,(IF(B26=Data!#REF!,Data!#REF!,(IF(B26=Data!#REF!,Data!#REF!,(IF(B26=Data!#REF!,Data!#REF!,(IF(B26=Data!#REF!,Data!#REF!,(IF(B26=Data!#REF!,Data!#REF!,Data!#REF!)))))))))))))))&amp;IF(B26=Data!#REF!,Data!#REF!,(IF(B26=Data!#REF!,Data!#REF!,(IF(B26=Data!#REF!,Data!#REF!,(IF(B26=Data!#REF!,Data!#REF!,(IF(B26=Data!B77,Data!I77,(IF(B26=Data!B80,Data!I896,(IF(B26=Data!#REF!,Data!#REF!,(IF(B26=Data!#REF!,Data!#REF!,Data!#REF!)))))))))))))))&amp;IF(B26=Data!#REF!,Data!#REF!,(IF(B26=Data!#REF!,Data!#REF!,(IF(B26=Data!#REF!,Data!#REF!,(IF(B26=Data!#REF!,Data!#REF!,(IF(B26=Data!#REF!,Data!#REF!,Data!#REF!)))))))))</f>
        <v>#REF!</v>
      </c>
      <c r="U26" s="332"/>
      <c r="V26" s="196" t="e">
        <f>IF(B26=Data!#REF!,Data!#REF!,(IF(B26=Data!B98,Data!J98,(IF(B26=Data!#REF!,Data!#REF!,(IF(B26=Data!#REF!,Data!#REF!,(IF(B26=Data!#REF!,Data!#REF!,(IF(B26=Data!#REF!,Data!#REF!,(IF(B26=Data!#REF!,Data!#REF!,(IF(B26=Data!#REF!,Data!#REF!,Data!#REF!)))))))))))))))&amp;IF(B26=Data!#REF!,Data!#REF!,(IF(B26=Data!#REF!,Data!#REF!,(IF(B26=Data!#REF!,Data!#REF!,(IF(B26=Data!#REF!,Data!#REF!,(IF(B26=Data!B77,Data!J77,(IF(B26=Data!B80,Data!J896,(IF(B26=Data!#REF!,Data!#REF!,(IF(B26=Data!#REF!,Data!#REF!,Data!#REF!)))))))))))))))&amp;IF(B26=Data!#REF!,Data!#REF!,(IF(B26=Data!#REF!,Data!#REF!,(IF(B26=Data!#REF!,Data!#REF!,(IF(B26=Data!#REF!,Data!#REF!,(IF(B26=Data!#REF!,Data!#REF!,Data!#REF!)))))))))</f>
        <v>#REF!</v>
      </c>
      <c r="W26" s="191" t="str">
        <f>IF(D26="","",VLOOKUP(B26,Data!$B$5:$J$403,9,FALSE)*D26)</f>
        <v/>
      </c>
    </row>
    <row r="27" spans="1:31" ht="17.5">
      <c r="A27" s="102"/>
      <c r="B27" s="100"/>
      <c r="C27" s="101"/>
      <c r="D27" s="305">
        <f>SUM(D18:D26)</f>
        <v>21</v>
      </c>
      <c r="E27" s="305"/>
      <c r="F27" s="109"/>
      <c r="G27" s="159"/>
      <c r="H27" s="361">
        <f>SUM(H18:H26)</f>
        <v>68402.87</v>
      </c>
      <c r="I27" s="362"/>
      <c r="J27" s="362"/>
      <c r="K27" s="362"/>
      <c r="L27" s="363">
        <f>SUM(L18:L26)</f>
        <v>5890</v>
      </c>
      <c r="M27" s="363">
        <f>SUM(M18:M26)</f>
        <v>5369</v>
      </c>
      <c r="N27" s="361" t="e">
        <f>SUM(N16:N26)</f>
        <v>#REF!</v>
      </c>
      <c r="O27" s="361">
        <f>SUM(O18:O26)</f>
        <v>0</v>
      </c>
      <c r="P27" s="361">
        <f>SUM(P16:P26)</f>
        <v>0</v>
      </c>
      <c r="Q27" s="361" t="e">
        <f>SUM(Q16:Q26)</f>
        <v>#REF!</v>
      </c>
      <c r="R27" s="361">
        <f>SUM(R18:R26)</f>
        <v>0</v>
      </c>
      <c r="S27" s="361">
        <f>SUM(S16:S26)</f>
        <v>0</v>
      </c>
      <c r="T27" s="361" t="e">
        <f>SUM(T16:T26)</f>
        <v>#REF!</v>
      </c>
      <c r="U27" s="361">
        <f>SUM(U18:U26)</f>
        <v>0</v>
      </c>
      <c r="V27" s="361" t="e">
        <f>SUM(V16:V26)</f>
        <v>#REF!</v>
      </c>
      <c r="W27" s="364">
        <f>SUM(W18:W26)</f>
        <v>31.796000000000006</v>
      </c>
    </row>
    <row r="28" spans="1:31" ht="11.25" customHeight="1">
      <c r="A28" s="300"/>
      <c r="B28" s="156"/>
      <c r="C28" s="271"/>
      <c r="D28" s="301"/>
      <c r="E28" s="372"/>
      <c r="F28" s="269"/>
      <c r="G28" s="302" t="s">
        <v>866</v>
      </c>
      <c r="H28" s="273"/>
      <c r="I28" s="300"/>
      <c r="J28" s="300"/>
      <c r="K28" s="300"/>
      <c r="L28" s="303"/>
      <c r="M28" s="261"/>
      <c r="N28" s="259"/>
      <c r="U28" s="259"/>
      <c r="V28" s="259"/>
      <c r="W28" s="265"/>
    </row>
    <row r="29" spans="1:31" ht="14">
      <c r="A29" s="10" t="s">
        <v>521</v>
      </c>
      <c r="B29" s="157"/>
      <c r="C29" s="1"/>
      <c r="D29" s="304" t="s">
        <v>80</v>
      </c>
      <c r="E29" s="304"/>
      <c r="F29" s="263"/>
      <c r="G29" s="77" t="s">
        <v>81</v>
      </c>
      <c r="H29" s="81"/>
      <c r="I29" s="267" t="s">
        <v>82</v>
      </c>
      <c r="J29" s="282"/>
      <c r="K29" s="262" t="s">
        <v>83</v>
      </c>
      <c r="L29" s="262"/>
      <c r="M29" s="442" t="s">
        <v>84</v>
      </c>
      <c r="N29" s="443"/>
      <c r="O29" s="443"/>
      <c r="P29" s="443"/>
      <c r="Q29" s="443"/>
      <c r="R29" s="443"/>
      <c r="S29" s="443"/>
      <c r="T29" s="443"/>
      <c r="U29" s="443"/>
      <c r="V29" s="443"/>
      <c r="W29" s="444"/>
    </row>
    <row r="30" spans="1:31" ht="14">
      <c r="A30" s="26" t="s">
        <v>522</v>
      </c>
      <c r="B30" s="280"/>
      <c r="C30" s="56"/>
      <c r="D30" t="s">
        <v>86</v>
      </c>
      <c r="G30" s="445"/>
      <c r="H30" s="446"/>
      <c r="I30" s="26" t="s">
        <v>87</v>
      </c>
      <c r="J30" s="283"/>
      <c r="K30" s="253" t="s">
        <v>88</v>
      </c>
      <c r="M30" s="260"/>
      <c r="W30" s="265"/>
    </row>
    <row r="31" spans="1:31">
      <c r="A31" s="26" t="s">
        <v>523</v>
      </c>
      <c r="B31" s="26"/>
      <c r="C31" s="259"/>
      <c r="G31" s="445"/>
      <c r="H31" s="446"/>
      <c r="I31" s="26"/>
      <c r="J31" s="283"/>
      <c r="K31" s="253" t="s">
        <v>92</v>
      </c>
      <c r="M31" s="260"/>
      <c r="W31" s="265"/>
    </row>
    <row r="32" spans="1:31" ht="10.5" customHeight="1">
      <c r="A32" s="269"/>
      <c r="B32" s="284"/>
      <c r="C32" s="285"/>
      <c r="D32" t="s">
        <v>93</v>
      </c>
      <c r="G32" s="445"/>
      <c r="H32" s="446"/>
      <c r="I32" s="26" t="s">
        <v>94</v>
      </c>
      <c r="J32" s="283"/>
      <c r="K32" s="253"/>
      <c r="M32" s="260"/>
      <c r="W32" s="265"/>
    </row>
    <row r="33" spans="1:23" ht="13">
      <c r="A33" s="10" t="s">
        <v>95</v>
      </c>
      <c r="C33" s="258"/>
      <c r="D33" t="s">
        <v>96</v>
      </c>
      <c r="G33" s="85" t="s">
        <v>97</v>
      </c>
      <c r="H33" s="82"/>
      <c r="I33" s="26" t="s">
        <v>87</v>
      </c>
      <c r="J33" s="283"/>
      <c r="K33" s="253" t="s">
        <v>98</v>
      </c>
      <c r="M33" s="260"/>
      <c r="W33" s="265"/>
    </row>
    <row r="34" spans="1:23" ht="10.5" customHeight="1">
      <c r="A34" s="26" t="s">
        <v>867</v>
      </c>
      <c r="C34" s="259"/>
      <c r="D34" t="s">
        <v>99</v>
      </c>
      <c r="G34" s="286"/>
      <c r="H34" s="287"/>
      <c r="I34" s="26" t="s">
        <v>100</v>
      </c>
      <c r="J34" s="283"/>
      <c r="K34" s="253" t="s">
        <v>524</v>
      </c>
      <c r="M34" s="447" t="s">
        <v>102</v>
      </c>
      <c r="N34" s="448"/>
      <c r="O34" s="448"/>
      <c r="P34" s="448"/>
      <c r="Q34" s="448"/>
      <c r="R34" s="448"/>
      <c r="S34" s="448"/>
      <c r="T34" s="448"/>
      <c r="U34" s="448"/>
      <c r="V34" s="448"/>
      <c r="W34" s="449"/>
    </row>
    <row r="35" spans="1:23">
      <c r="A35" s="269"/>
      <c r="B35" s="270"/>
      <c r="C35" s="271"/>
      <c r="D35" s="124"/>
      <c r="E35" s="124"/>
      <c r="F35" s="270"/>
      <c r="G35" s="437" t="s">
        <v>983</v>
      </c>
      <c r="H35" s="438"/>
      <c r="I35" s="437" t="s">
        <v>982</v>
      </c>
      <c r="J35" s="438"/>
      <c r="K35" s="274" t="s">
        <v>103</v>
      </c>
      <c r="L35" s="274"/>
      <c r="M35" s="439" t="s">
        <v>104</v>
      </c>
      <c r="N35" s="440"/>
      <c r="O35" s="440"/>
      <c r="P35" s="440"/>
      <c r="Q35" s="440"/>
      <c r="R35" s="440"/>
      <c r="S35" s="440"/>
      <c r="T35" s="440"/>
      <c r="U35" s="440"/>
      <c r="V35" s="440"/>
      <c r="W35" s="441"/>
    </row>
    <row r="36" spans="1:23">
      <c r="B36" s="263"/>
      <c r="G36" s="166"/>
      <c r="H36" s="166"/>
      <c r="I36" s="4"/>
      <c r="J36" s="4"/>
    </row>
    <row r="41" spans="1:23" ht="18.75" customHeight="1">
      <c r="A41" s="168" t="s">
        <v>895</v>
      </c>
      <c r="B41" s="166"/>
      <c r="C41" s="168" t="s">
        <v>565</v>
      </c>
      <c r="D41" s="323"/>
      <c r="E41" s="323"/>
      <c r="F41" s="323"/>
      <c r="G41" s="324"/>
      <c r="H41" s="168" t="s">
        <v>889</v>
      </c>
      <c r="I41" s="166"/>
      <c r="J41" s="168" t="s">
        <v>565</v>
      </c>
    </row>
    <row r="42" spans="1:23" ht="20">
      <c r="A42" s="168" t="s">
        <v>896</v>
      </c>
      <c r="B42" s="166"/>
      <c r="C42" s="168" t="s">
        <v>900</v>
      </c>
      <c r="D42" s="323"/>
      <c r="E42" s="323"/>
      <c r="F42" s="323"/>
      <c r="G42" s="324"/>
      <c r="H42" s="250" t="s">
        <v>890</v>
      </c>
      <c r="I42" s="336"/>
      <c r="J42" s="250" t="s">
        <v>900</v>
      </c>
    </row>
    <row r="43" spans="1:23" ht="20">
      <c r="A43" s="168" t="s">
        <v>897</v>
      </c>
      <c r="B43" s="166"/>
      <c r="C43" s="168" t="s">
        <v>900</v>
      </c>
      <c r="D43" s="323"/>
      <c r="E43" s="323"/>
      <c r="F43" s="323"/>
      <c r="G43" s="324"/>
      <c r="H43" s="168" t="s">
        <v>891</v>
      </c>
      <c r="I43" s="166"/>
      <c r="J43" s="168" t="s">
        <v>565</v>
      </c>
    </row>
    <row r="44" spans="1:23" ht="20">
      <c r="A44" s="168" t="s">
        <v>898</v>
      </c>
      <c r="B44" s="166"/>
      <c r="C44" s="168" t="s">
        <v>565</v>
      </c>
      <c r="D44" s="323"/>
      <c r="E44" s="323"/>
      <c r="F44" s="323"/>
      <c r="G44" s="324"/>
      <c r="H44" s="168" t="s">
        <v>892</v>
      </c>
      <c r="I44" s="166"/>
      <c r="J44" s="168" t="s">
        <v>565</v>
      </c>
    </row>
    <row r="45" spans="1:23" ht="20">
      <c r="A45" s="168" t="s">
        <v>899</v>
      </c>
      <c r="B45" s="166"/>
      <c r="C45" s="168" t="s">
        <v>565</v>
      </c>
      <c r="D45" s="323"/>
      <c r="E45" s="323"/>
      <c r="F45" s="323"/>
      <c r="G45" s="324"/>
      <c r="H45" s="168" t="s">
        <v>894</v>
      </c>
      <c r="I45" s="166"/>
      <c r="J45" s="168" t="s">
        <v>565</v>
      </c>
    </row>
    <row r="46" spans="1:23" ht="18.75" customHeight="1">
      <c r="A46" s="337"/>
      <c r="B46" s="337"/>
      <c r="C46" s="337"/>
      <c r="D46" s="337"/>
      <c r="E46" s="337"/>
      <c r="F46" s="337"/>
      <c r="G46" s="322"/>
      <c r="H46" s="168" t="s">
        <v>893</v>
      </c>
      <c r="I46" s="166"/>
      <c r="J46" s="168" t="s">
        <v>565</v>
      </c>
    </row>
  </sheetData>
  <mergeCells count="8">
    <mergeCell ref="G35:H35"/>
    <mergeCell ref="I35:J35"/>
    <mergeCell ref="M35:W35"/>
    <mergeCell ref="M29:W29"/>
    <mergeCell ref="G30:H30"/>
    <mergeCell ref="G31:H31"/>
    <mergeCell ref="G32:H32"/>
    <mergeCell ref="M34:W34"/>
  </mergeCells>
  <printOptions horizontalCentered="1"/>
  <pageMargins left="0.15748031496063" right="0" top="0.23622047244094499" bottom="0" header="0.15748031496063" footer="0.15748031496063"/>
  <pageSetup paperSize="9" scale="70"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7F46-14A2-4219-BDED-E2ECF7852A86}">
  <sheetPr>
    <pageSetUpPr fitToPage="1"/>
  </sheetPr>
  <dimension ref="A1:AE47"/>
  <sheetViews>
    <sheetView topLeftCell="A16" zoomScale="85" zoomScaleNormal="85" zoomScaleSheetLayoutView="85" workbookViewId="0">
      <selection activeCell="D19" sqref="D19"/>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03"/>
      <c r="J10" s="404"/>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979</v>
      </c>
      <c r="C18" s="195" t="str">
        <f>IF(D18="","",VLOOKUP(B18,Data!$B$5:$L$403,2,FALSE))</f>
        <v/>
      </c>
      <c r="D18" s="220"/>
      <c r="E18" s="220"/>
      <c r="F18" s="321"/>
      <c r="G18" s="187" t="str">
        <f>IF(D18="","",VLOOKUP(B18,Data!$B$5:$L$403,11,FALSE))</f>
        <v/>
      </c>
      <c r="H18" s="335" t="str">
        <f t="shared" ref="H18:H27"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95,Data!G95,(IF(B18=Data!#REF!,Data!#REF!,(IF(B18=Data!#REF!,Data!#REF!,(IF(B18=Data!#REF!,Data!#REF!,(IF(B18=Data!#REF!,Data!#REF!,(IF(B18=Data!#REF!,Data!#REF!,(IF(B18=Data!#REF!,Data!#REF!,Data!#REF!)))))))))))))))&amp;IF(B18=Data!#REF!,Data!#REF!,(IF(B18=Data!#REF!,Data!#REF!,(IF(B18=Data!#REF!,Data!#REF!,(IF(B18=Data!#REF!,Data!#REF!,(IF(B18=Data!B74,Data!G74,(IF(B18=Data!B77,Data!G893,(IF(B18=Data!#REF!,Data!#REF!,(IF(B18=Data!#REF!,Data!#REF!,Data!#REF!)))))))))))))))&amp;IF(B18=Data!#REF!,Data!#REF!,(IF(B18=Data!#REF!,Data!#REF!,(IF(B18=Data!#REF!,Data!#REF!,(IF(B18=Data!#REF!,Data!#REF!,(IF(B18=Data!#REF!,Data!#REF!,Data!#REF!)))))))))</f>
        <v>#REF!</v>
      </c>
      <c r="O18" s="330"/>
      <c r="P18" s="331"/>
      <c r="Q18" s="196" t="e">
        <f>IF(B18=Data!#REF!,Data!#REF!,(IF(B18=Data!B95,Data!H95,(IF(B18=Data!#REF!,Data!#REF!,(IF(B18=Data!#REF!,Data!#REF!,(IF(B18=Data!#REF!,Data!#REF!,(IF(B18=Data!#REF!,Data!#REF!,(IF(B18=Data!#REF!,Data!#REF!,(IF(B18=Data!#REF!,Data!#REF!,Data!#REF!)))))))))))))))&amp;IF(B18=Data!#REF!,Data!#REF!,(IF(B18=Data!#REF!,Data!#REF!,(IF(B18=Data!#REF!,Data!#REF!,(IF(B18=Data!#REF!,Data!#REF!,(IF(B18=Data!B74,Data!H74,(IF(B18=Data!B77,Data!H893,(IF(B18=Data!#REF!,Data!#REF!,(IF(B18=Data!#REF!,Data!#REF!,Data!#REF!)))))))))))))))&amp;IF(B18=Data!#REF!,Data!#REF!,(IF(B18=Data!#REF!,Data!#REF!,(IF(B18=Data!#REF!,Data!#REF!,(IF(B18=Data!#REF!,Data!#REF!,(IF(B18=Data!#REF!,Data!#REF!,Data!#REF!)))))))))</f>
        <v>#REF!</v>
      </c>
      <c r="R18" s="331"/>
      <c r="S18" s="331"/>
      <c r="T18" s="196" t="e">
        <f>IF(B18=Data!#REF!,Data!#REF!,(IF(B18=Data!B95,Data!I95,(IF(B18=Data!#REF!,Data!#REF!,(IF(B18=Data!#REF!,Data!#REF!,(IF(B18=Data!#REF!,Data!#REF!,(IF(B18=Data!#REF!,Data!#REF!,(IF(B18=Data!#REF!,Data!#REF!,(IF(B18=Data!#REF!,Data!#REF!,Data!#REF!)))))))))))))))&amp;IF(B18=Data!#REF!,Data!#REF!,(IF(B18=Data!#REF!,Data!#REF!,(IF(B18=Data!#REF!,Data!#REF!,(IF(B18=Data!#REF!,Data!#REF!,(IF(B18=Data!B74,Data!I74,(IF(B18=Data!B77,Data!I893,(IF(B18=Data!#REF!,Data!#REF!,(IF(B18=Data!#REF!,Data!#REF!,Data!#REF!)))))))))))))))&amp;IF(B18=Data!#REF!,Data!#REF!,(IF(B18=Data!#REF!,Data!#REF!,(IF(B18=Data!#REF!,Data!#REF!,(IF(B18=Data!#REF!,Data!#REF!,(IF(B18=Data!#REF!,Data!#REF!,Data!#REF!)))))))))</f>
        <v>#REF!</v>
      </c>
      <c r="U18" s="332"/>
      <c r="V18" s="196" t="e">
        <f>IF(B18=Data!#REF!,Data!#REF!,(IF(B18=Data!B95,Data!J95,(IF(B18=Data!#REF!,Data!#REF!,(IF(B18=Data!#REF!,Data!#REF!,(IF(B18=Data!#REF!,Data!#REF!,(IF(B18=Data!#REF!,Data!#REF!,(IF(B18=Data!#REF!,Data!#REF!,(IF(B18=Data!#REF!,Data!#REF!,Data!#REF!)))))))))))))))&amp;IF(B18=Data!#REF!,Data!#REF!,(IF(B18=Data!#REF!,Data!#REF!,(IF(B18=Data!#REF!,Data!#REF!,(IF(B18=Data!#REF!,Data!#REF!,(IF(B18=Data!B74,Data!J74,(IF(B18=Data!B77,Data!J893,(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238</v>
      </c>
      <c r="C19" s="195" t="str">
        <f>IF(D19="","",VLOOKUP(B19,Data!$B$5:$L$403,2,FALSE))</f>
        <v>AAC7366</v>
      </c>
      <c r="D19" s="220">
        <v>12</v>
      </c>
      <c r="E19" s="220"/>
      <c r="F19" s="373" t="s">
        <v>519</v>
      </c>
      <c r="G19" s="187">
        <f>IF(D19="","",VLOOKUP(B19,Data!$B$5:$L$403,11,FALSE))</f>
        <v>2618.06</v>
      </c>
      <c r="H19" s="193">
        <f t="shared" si="0"/>
        <v>31416.720000000001</v>
      </c>
      <c r="I19" s="188" t="str">
        <f>IF(D19="","",VLOOKUP(B19,Data!$B$5:$D$403,3,FALSE))</f>
        <v>C/T</v>
      </c>
      <c r="J19" s="189" t="str">
        <f>IF(D19="","",VLOOKUP(B19,Data!$B$5:$M$403,12,FALSE))</f>
        <v>Indonesia</v>
      </c>
      <c r="K19" s="194" t="s">
        <v>978</v>
      </c>
      <c r="L19" s="190">
        <f>IF(D19="","",VLOOKUP(B19,Data!$B$5:$E$403,4,FALSE)*D19)</f>
        <v>3192</v>
      </c>
      <c r="M19" s="195">
        <f>IF(D19="","",VLOOKUP(B19,Data!$B$5:$F$403,5,FALSE)*D19)</f>
        <v>2952</v>
      </c>
      <c r="N19" s="193"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892,(IF(B19=Data!#REF!,Data!#REF!,(IF(B19=Data!#REF!,Data!#REF!,Data!#REF!)))))))))))))))&amp;IF(B19=Data!#REF!,Data!#REF!,(IF(B19=Data!#REF!,Data!#REF!,(IF(B19=Data!#REF!,Data!#REF!,(IF(B19=Data!#REF!,Data!#REF!,(IF(B19=Data!#REF!,Data!#REF!,Data!#REF!)))))))))</f>
        <v>#REF!</v>
      </c>
      <c r="O19" s="330"/>
      <c r="P19" s="331"/>
      <c r="Q19" s="196"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892,(IF(B19=Data!#REF!,Data!#REF!,(IF(B19=Data!#REF!,Data!#REF!,Data!#REF!)))))))))))))))&amp;IF(B19=Data!#REF!,Data!#REF!,(IF(B19=Data!#REF!,Data!#REF!,(IF(B19=Data!#REF!,Data!#REF!,(IF(B19=Data!#REF!,Data!#REF!,(IF(B19=Data!#REF!,Data!#REF!,Data!#REF!)))))))))</f>
        <v>#REF!</v>
      </c>
      <c r="R19" s="331"/>
      <c r="S19" s="331"/>
      <c r="T19" s="196"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892,(IF(B19=Data!#REF!,Data!#REF!,(IF(B19=Data!#REF!,Data!#REF!,Data!#REF!)))))))))))))))&amp;IF(B19=Data!#REF!,Data!#REF!,(IF(B19=Data!#REF!,Data!#REF!,(IF(B19=Data!#REF!,Data!#REF!,(IF(B19=Data!#REF!,Data!#REF!,(IF(B19=Data!#REF!,Data!#REF!,Data!#REF!)))))))))</f>
        <v>#REF!</v>
      </c>
      <c r="U19" s="332"/>
      <c r="V19" s="196"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892,(IF(B19=Data!#REF!,Data!#REF!,(IF(B19=Data!#REF!,Data!#REF!,Data!#REF!)))))))))))))))&amp;IF(B19=Data!#REF!,Data!#REF!,(IF(B19=Data!#REF!,Data!#REF!,(IF(B19=Data!#REF!,Data!#REF!,(IF(B19=Data!#REF!,Data!#REF!,(IF(B19=Data!#REF!,Data!#REF!,Data!#REF!)))))))))</f>
        <v>#REF!</v>
      </c>
      <c r="W19" s="191">
        <f>IF(D19="","",VLOOKUP(B19,Data!$B$5:$J$403,9,FALSE)*D19)</f>
        <v>17.856000000000002</v>
      </c>
      <c r="AC19" s="165" t="s">
        <v>877</v>
      </c>
      <c r="AD19" s="165">
        <v>6</v>
      </c>
      <c r="AE19" s="165">
        <v>1</v>
      </c>
    </row>
    <row r="20" spans="1:31" ht="16.25" customHeight="1">
      <c r="A20" s="87"/>
      <c r="B20" s="295" t="s">
        <v>985</v>
      </c>
      <c r="C20" s="195" t="str">
        <f>IF(D20="","",VLOOKUP(B20,Data!$B$5:$L$403,2,FALSE))</f>
        <v/>
      </c>
      <c r="D20" s="220"/>
      <c r="E20" s="220"/>
      <c r="F20" s="373"/>
      <c r="G20" s="187" t="str">
        <f>IF(D20="","",VLOOKUP(B20,Data!$B$5:$L$403,11,FALSE))</f>
        <v/>
      </c>
      <c r="H20" s="335" t="str">
        <f t="shared" si="0"/>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c r="B21" s="297" t="s">
        <v>352</v>
      </c>
      <c r="C21" s="195" t="str">
        <f>IF(D21="","",VLOOKUP(B21,Data!$B$5:$L$403,2,FALSE))</f>
        <v>WQ78260</v>
      </c>
      <c r="D21" s="220">
        <v>3</v>
      </c>
      <c r="E21" s="220"/>
      <c r="F21" s="373" t="s">
        <v>520</v>
      </c>
      <c r="G21" s="187">
        <f>IF(D21="","",VLOOKUP(B21,Data!$B$5:$L$403,11,FALSE))</f>
        <v>4283.6499999999996</v>
      </c>
      <c r="H21" s="193">
        <f t="shared" si="0"/>
        <v>12850.949999999999</v>
      </c>
      <c r="I21" s="188" t="str">
        <f>IF(D21="","",VLOOKUP(B21,Data!$B$5:$D$403,3,FALSE))</f>
        <v>C/T</v>
      </c>
      <c r="J21" s="189" t="str">
        <f>IF(D21="","",VLOOKUP(B21,Data!$B$5:$M$403,12,FALSE))</f>
        <v>Indonesia</v>
      </c>
      <c r="K21" s="194" t="s">
        <v>984</v>
      </c>
      <c r="L21" s="190">
        <f>IF(D21="","",VLOOKUP(B21,Data!$B$5:$E$403,4,FALSE)*D21)</f>
        <v>915</v>
      </c>
      <c r="M21" s="195">
        <f>IF(D21="","",VLOOKUP(B21,Data!$B$5:$F$403,5,FALSE)*D21)</f>
        <v>807</v>
      </c>
      <c r="N21" s="193" t="e">
        <f>IF(B21=Data!#REF!,Data!#REF!,(IF(B21=Data!B92,Data!G92,(IF(B21=Data!#REF!,Data!#REF!,(IF(B21=Data!#REF!,Data!#REF!,(IF(B21=Data!#REF!,Data!#REF!,(IF(B21=Data!#REF!,Data!#REF!,(IF(B21=Data!#REF!,Data!#REF!,(IF(B21=Data!#REF!,Data!#REF!,Data!#REF!)))))))))))))))&amp;IF(B21=Data!#REF!,Data!#REF!,(IF(B21=Data!#REF!,Data!#REF!,(IF(B21=Data!#REF!,Data!#REF!,(IF(B21=Data!#REF!,Data!#REF!,(IF(B21=Data!B71,Data!G71,(IF(B21=Data!B74,Data!G890,(IF(B21=Data!#REF!,Data!#REF!,(IF(B21=Data!#REF!,Data!#REF!,Data!#REF!)))))))))))))))&amp;IF(B21=Data!#REF!,Data!#REF!,(IF(B21=Data!#REF!,Data!#REF!,(IF(B21=Data!#REF!,Data!#REF!,(IF(B21=Data!#REF!,Data!#REF!,(IF(B21=Data!#REF!,Data!#REF!,Data!#REF!)))))))))</f>
        <v>#REF!</v>
      </c>
      <c r="O21" s="330"/>
      <c r="P21" s="331"/>
      <c r="Q21" s="196" t="e">
        <f>IF(B21=Data!#REF!,Data!#REF!,(IF(B21=Data!B92,Data!H92,(IF(B21=Data!#REF!,Data!#REF!,(IF(B21=Data!#REF!,Data!#REF!,(IF(B21=Data!#REF!,Data!#REF!,(IF(B21=Data!#REF!,Data!#REF!,(IF(B21=Data!#REF!,Data!#REF!,(IF(B21=Data!#REF!,Data!#REF!,Data!#REF!)))))))))))))))&amp;IF(B21=Data!#REF!,Data!#REF!,(IF(B21=Data!#REF!,Data!#REF!,(IF(B21=Data!#REF!,Data!#REF!,(IF(B21=Data!#REF!,Data!#REF!,(IF(B21=Data!B71,Data!H71,(IF(B21=Data!B74,Data!H890,(IF(B21=Data!#REF!,Data!#REF!,(IF(B21=Data!#REF!,Data!#REF!,Data!#REF!)))))))))))))))&amp;IF(B21=Data!#REF!,Data!#REF!,(IF(B21=Data!#REF!,Data!#REF!,(IF(B21=Data!#REF!,Data!#REF!,(IF(B21=Data!#REF!,Data!#REF!,(IF(B21=Data!#REF!,Data!#REF!,Data!#REF!)))))))))</f>
        <v>#REF!</v>
      </c>
      <c r="R21" s="331"/>
      <c r="S21" s="331"/>
      <c r="T21" s="196" t="e">
        <f>IF(B21=Data!#REF!,Data!#REF!,(IF(B21=Data!B92,Data!I92,(IF(B21=Data!#REF!,Data!#REF!,(IF(B21=Data!#REF!,Data!#REF!,(IF(B21=Data!#REF!,Data!#REF!,(IF(B21=Data!#REF!,Data!#REF!,(IF(B21=Data!#REF!,Data!#REF!,(IF(B21=Data!#REF!,Data!#REF!,Data!#REF!)))))))))))))))&amp;IF(B21=Data!#REF!,Data!#REF!,(IF(B21=Data!#REF!,Data!#REF!,(IF(B21=Data!#REF!,Data!#REF!,(IF(B21=Data!#REF!,Data!#REF!,(IF(B21=Data!B71,Data!I71,(IF(B21=Data!B74,Data!I890,(IF(B21=Data!#REF!,Data!#REF!,(IF(B21=Data!#REF!,Data!#REF!,Data!#REF!)))))))))))))))&amp;IF(B21=Data!#REF!,Data!#REF!,(IF(B21=Data!#REF!,Data!#REF!,(IF(B21=Data!#REF!,Data!#REF!,(IF(B21=Data!#REF!,Data!#REF!,(IF(B21=Data!#REF!,Data!#REF!,Data!#REF!)))))))))</f>
        <v>#REF!</v>
      </c>
      <c r="U21" s="332"/>
      <c r="V21" s="196" t="e">
        <f>IF(B21=Data!#REF!,Data!#REF!,(IF(B21=Data!B92,Data!J92,(IF(B21=Data!#REF!,Data!#REF!,(IF(B21=Data!#REF!,Data!#REF!,(IF(B21=Data!#REF!,Data!#REF!,(IF(B21=Data!#REF!,Data!#REF!,(IF(B21=Data!#REF!,Data!#REF!,(IF(B21=Data!#REF!,Data!#REF!,Data!#REF!)))))))))))))))&amp;IF(B21=Data!#REF!,Data!#REF!,(IF(B21=Data!#REF!,Data!#REF!,(IF(B21=Data!#REF!,Data!#REF!,(IF(B21=Data!#REF!,Data!#REF!,(IF(B21=Data!B71,Data!J71,(IF(B21=Data!B74,Data!J890,(IF(B21=Data!#REF!,Data!#REF!,(IF(B21=Data!#REF!,Data!#REF!,Data!#REF!)))))))))))))))&amp;IF(B21=Data!#REF!,Data!#REF!,(IF(B21=Data!#REF!,Data!#REF!,(IF(B21=Data!#REF!,Data!#REF!,(IF(B21=Data!#REF!,Data!#REF!,(IF(B21=Data!#REF!,Data!#REF!,Data!#REF!)))))))))</f>
        <v>#REF!</v>
      </c>
      <c r="W21" s="191">
        <f>IF(D21="","",VLOOKUP(B21,Data!$B$5:$J$403,9,FALSE)*D21)</f>
        <v>4.6020000000000003</v>
      </c>
      <c r="AC21" s="165" t="s">
        <v>877</v>
      </c>
      <c r="AD21" s="165">
        <v>6</v>
      </c>
      <c r="AE21" s="165">
        <v>1</v>
      </c>
    </row>
    <row r="22" spans="1:31" ht="16.25" customHeight="1">
      <c r="A22" s="346"/>
      <c r="B22" s="407" t="s">
        <v>988</v>
      </c>
      <c r="C22" s="195" t="str">
        <f>IF(D22="","",VLOOKUP(B22,Data!$B$5:$L$403,2,FALSE))</f>
        <v/>
      </c>
      <c r="D22" s="220"/>
      <c r="E22" s="220"/>
      <c r="F22" s="373"/>
      <c r="G22" s="187" t="str">
        <f>IF(D22="","",VLOOKUP(B22,Data!$B$5:$L$403,11,FALSE))</f>
        <v/>
      </c>
      <c r="H22" s="193" t="str">
        <f t="shared" ref="H22" si="1">IF(D22&gt;0,D22*G22,"-")</f>
        <v>-</v>
      </c>
      <c r="I22" s="188" t="str">
        <f>IF(D22="","",VLOOKUP(B22,Data!$B$5:$D$403,3,FALSE))</f>
        <v/>
      </c>
      <c r="J22" s="189" t="str">
        <f>IF(D22="","",VLOOKUP(B22,Data!$B$5:$M$403,12,FALSE))</f>
        <v/>
      </c>
      <c r="K22" s="194"/>
      <c r="L22" s="190" t="str">
        <f>IF(D22="","",VLOOKUP(B22,Data!$B$5:$E$403,4,FALSE)*D22)</f>
        <v/>
      </c>
      <c r="M22" s="195" t="str">
        <f>IF(D22="","",VLOOKUP(B22,Data!$B$5:$F$403,5,FALSE)*D22)</f>
        <v/>
      </c>
      <c r="N22" s="193" t="e">
        <f>IF(B22=Data!#REF!,Data!#REF!,(IF(B22=Data!B92,Data!G92,(IF(B22=Data!#REF!,Data!#REF!,(IF(B22=Data!#REF!,Data!#REF!,(IF(B22=Data!#REF!,Data!#REF!,(IF(B22=Data!#REF!,Data!#REF!,(IF(B22=Data!#REF!,Data!#REF!,(IF(B22=Data!#REF!,Data!#REF!,Data!#REF!)))))))))))))))&amp;IF(B22=Data!#REF!,Data!#REF!,(IF(B22=Data!#REF!,Data!#REF!,(IF(B22=Data!#REF!,Data!#REF!,(IF(B22=Data!#REF!,Data!#REF!,(IF(B22=Data!B71,Data!G71,(IF(B22=Data!B74,Data!G890,(IF(B22=Data!#REF!,Data!#REF!,(IF(B22=Data!#REF!,Data!#REF!,Data!#REF!)))))))))))))))&amp;IF(B22=Data!#REF!,Data!#REF!,(IF(B22=Data!#REF!,Data!#REF!,(IF(B22=Data!#REF!,Data!#REF!,(IF(B22=Data!#REF!,Data!#REF!,(IF(B22=Data!#REF!,Data!#REF!,Data!#REF!)))))))))</f>
        <v>#REF!</v>
      </c>
      <c r="O22" s="330"/>
      <c r="P22" s="331"/>
      <c r="Q22" s="196" t="e">
        <f>IF(B22=Data!#REF!,Data!#REF!,(IF(B22=Data!B92,Data!H92,(IF(B22=Data!#REF!,Data!#REF!,(IF(B22=Data!#REF!,Data!#REF!,(IF(B22=Data!#REF!,Data!#REF!,(IF(B22=Data!#REF!,Data!#REF!,(IF(B22=Data!#REF!,Data!#REF!,(IF(B22=Data!#REF!,Data!#REF!,Data!#REF!)))))))))))))))&amp;IF(B22=Data!#REF!,Data!#REF!,(IF(B22=Data!#REF!,Data!#REF!,(IF(B22=Data!#REF!,Data!#REF!,(IF(B22=Data!#REF!,Data!#REF!,(IF(B22=Data!B71,Data!H71,(IF(B22=Data!B74,Data!H890,(IF(B22=Data!#REF!,Data!#REF!,(IF(B22=Data!#REF!,Data!#REF!,Data!#REF!)))))))))))))))&amp;IF(B22=Data!#REF!,Data!#REF!,(IF(B22=Data!#REF!,Data!#REF!,(IF(B22=Data!#REF!,Data!#REF!,(IF(B22=Data!#REF!,Data!#REF!,(IF(B22=Data!#REF!,Data!#REF!,Data!#REF!)))))))))</f>
        <v>#REF!</v>
      </c>
      <c r="R22" s="331"/>
      <c r="S22" s="331"/>
      <c r="T22" s="196" t="e">
        <f>IF(B22=Data!#REF!,Data!#REF!,(IF(B22=Data!B92,Data!I92,(IF(B22=Data!#REF!,Data!#REF!,(IF(B22=Data!#REF!,Data!#REF!,(IF(B22=Data!#REF!,Data!#REF!,(IF(B22=Data!#REF!,Data!#REF!,(IF(B22=Data!#REF!,Data!#REF!,(IF(B22=Data!#REF!,Data!#REF!,Data!#REF!)))))))))))))))&amp;IF(B22=Data!#REF!,Data!#REF!,(IF(B22=Data!#REF!,Data!#REF!,(IF(B22=Data!#REF!,Data!#REF!,(IF(B22=Data!#REF!,Data!#REF!,(IF(B22=Data!B71,Data!I71,(IF(B22=Data!B74,Data!I890,(IF(B22=Data!#REF!,Data!#REF!,(IF(B22=Data!#REF!,Data!#REF!,Data!#REF!)))))))))))))))&amp;IF(B22=Data!#REF!,Data!#REF!,(IF(B22=Data!#REF!,Data!#REF!,(IF(B22=Data!#REF!,Data!#REF!,(IF(B22=Data!#REF!,Data!#REF!,(IF(B22=Data!#REF!,Data!#REF!,Data!#REF!)))))))))</f>
        <v>#REF!</v>
      </c>
      <c r="U22" s="332"/>
      <c r="V22" s="196" t="e">
        <f>IF(B22=Data!#REF!,Data!#REF!,(IF(B22=Data!B92,Data!J92,(IF(B22=Data!#REF!,Data!#REF!,(IF(B22=Data!#REF!,Data!#REF!,(IF(B22=Data!#REF!,Data!#REF!,(IF(B22=Data!#REF!,Data!#REF!,(IF(B22=Data!#REF!,Data!#REF!,(IF(B22=Data!#REF!,Data!#REF!,Data!#REF!)))))))))))))))&amp;IF(B22=Data!#REF!,Data!#REF!,(IF(B22=Data!#REF!,Data!#REF!,(IF(B22=Data!#REF!,Data!#REF!,(IF(B22=Data!#REF!,Data!#REF!,(IF(B22=Data!B71,Data!J71,(IF(B22=Data!B74,Data!J890,(IF(B22=Data!#REF!,Data!#REF!,(IF(B22=Data!#REF!,Data!#REF!,Data!#REF!)))))))))))))))&amp;IF(B22=Data!#REF!,Data!#REF!,(IF(B22=Data!#REF!,Data!#REF!,(IF(B22=Data!#REF!,Data!#REF!,(IF(B22=Data!#REF!,Data!#REF!,(IF(B22=Data!#REF!,Data!#REF!,Data!#REF!)))))))))</f>
        <v>#REF!</v>
      </c>
      <c r="W22" s="191" t="str">
        <f>IF(D22="","",VLOOKUP(B22,Data!$B$5:$J$403,9,FALSE)*D22)</f>
        <v/>
      </c>
      <c r="AC22" s="165" t="s">
        <v>877</v>
      </c>
      <c r="AD22" s="165">
        <v>6</v>
      </c>
      <c r="AE22" s="165">
        <v>1</v>
      </c>
    </row>
    <row r="23" spans="1:31" ht="16.25" customHeight="1">
      <c r="A23" s="346"/>
      <c r="B23" s="297" t="s">
        <v>687</v>
      </c>
      <c r="C23" s="195" t="str">
        <f>IF(D23="","",VLOOKUP(B23,Data!$B$5:$L$403,2,FALSE))</f>
        <v>VAD6770</v>
      </c>
      <c r="D23" s="220">
        <v>1</v>
      </c>
      <c r="E23" s="220"/>
      <c r="F23" s="373"/>
      <c r="G23" s="187">
        <f>IF(D23="","",VLOOKUP(B23,Data!$B$5:$L$403,11,FALSE))</f>
        <v>2978.04</v>
      </c>
      <c r="H23" s="193">
        <f t="shared" si="0"/>
        <v>2978.04</v>
      </c>
      <c r="I23" s="188" t="str">
        <f>IF(D23="","",VLOOKUP(B23,Data!$B$5:$D$403,3,FALSE))</f>
        <v>C/T</v>
      </c>
      <c r="J23" s="189" t="str">
        <f>IF(D23="","",VLOOKUP(B23,Data!$B$5:$M$403,12,FALSE))</f>
        <v>Indonesia</v>
      </c>
      <c r="K23" s="408" t="s">
        <v>989</v>
      </c>
      <c r="L23" s="190">
        <f>IF(D23="","",VLOOKUP(B23,Data!$B$5:$E$403,4,FALSE)*D23)</f>
        <v>276</v>
      </c>
      <c r="M23" s="195">
        <f>IF(D23="","",VLOOKUP(B23,Data!$B$5:$F$403,5,FALSE)*D23)</f>
        <v>256</v>
      </c>
      <c r="N23" s="193" t="e">
        <f>IF(B23=Data!#REF!,Data!#REF!,(IF(B23=Data!B93,Data!G93,(IF(B23=Data!#REF!,Data!#REF!,(IF(B23=Data!#REF!,Data!#REF!,(IF(B23=Data!#REF!,Data!#REF!,(IF(B23=Data!#REF!,Data!#REF!,(IF(B23=Data!#REF!,Data!#REF!,(IF(B23=Data!#REF!,Data!#REF!,Data!#REF!)))))))))))))))&amp;IF(B23=Data!#REF!,Data!#REF!,(IF(B23=Data!#REF!,Data!#REF!,(IF(B23=Data!#REF!,Data!#REF!,(IF(B23=Data!#REF!,Data!#REF!,(IF(B23=Data!B72,Data!G72,(IF(B23=Data!B75,Data!G891,(IF(B23=Data!#REF!,Data!#REF!,(IF(B23=Data!#REF!,Data!#REF!,Data!#REF!)))))))))))))))&amp;IF(B23=Data!#REF!,Data!#REF!,(IF(B23=Data!#REF!,Data!#REF!,(IF(B23=Data!#REF!,Data!#REF!,(IF(B23=Data!#REF!,Data!#REF!,(IF(B23=Data!#REF!,Data!#REF!,Data!#REF!)))))))))</f>
        <v>#REF!</v>
      </c>
      <c r="O23" s="330"/>
      <c r="P23" s="331"/>
      <c r="Q23" s="196" t="e">
        <f>IF(B23=Data!#REF!,Data!#REF!,(IF(B23=Data!B93,Data!H93,(IF(B23=Data!#REF!,Data!#REF!,(IF(B23=Data!#REF!,Data!#REF!,(IF(B23=Data!#REF!,Data!#REF!,(IF(B23=Data!#REF!,Data!#REF!,(IF(B23=Data!#REF!,Data!#REF!,(IF(B23=Data!#REF!,Data!#REF!,Data!#REF!)))))))))))))))&amp;IF(B23=Data!#REF!,Data!#REF!,(IF(B23=Data!#REF!,Data!#REF!,(IF(B23=Data!#REF!,Data!#REF!,(IF(B23=Data!#REF!,Data!#REF!,(IF(B23=Data!B72,Data!H72,(IF(B23=Data!B75,Data!H891,(IF(B23=Data!#REF!,Data!#REF!,(IF(B23=Data!#REF!,Data!#REF!,Data!#REF!)))))))))))))))&amp;IF(B23=Data!#REF!,Data!#REF!,(IF(B23=Data!#REF!,Data!#REF!,(IF(B23=Data!#REF!,Data!#REF!,(IF(B23=Data!#REF!,Data!#REF!,(IF(B23=Data!#REF!,Data!#REF!,Data!#REF!)))))))))</f>
        <v>#REF!</v>
      </c>
      <c r="R23" s="331"/>
      <c r="S23" s="331"/>
      <c r="T23" s="196" t="e">
        <f>IF(B23=Data!#REF!,Data!#REF!,(IF(B23=Data!B93,Data!I93,(IF(B23=Data!#REF!,Data!#REF!,(IF(B23=Data!#REF!,Data!#REF!,(IF(B23=Data!#REF!,Data!#REF!,(IF(B23=Data!#REF!,Data!#REF!,(IF(B23=Data!#REF!,Data!#REF!,(IF(B23=Data!#REF!,Data!#REF!,Data!#REF!)))))))))))))))&amp;IF(B23=Data!#REF!,Data!#REF!,(IF(B23=Data!#REF!,Data!#REF!,(IF(B23=Data!#REF!,Data!#REF!,(IF(B23=Data!#REF!,Data!#REF!,(IF(B23=Data!B72,Data!I72,(IF(B23=Data!B75,Data!I891,(IF(B23=Data!#REF!,Data!#REF!,(IF(B23=Data!#REF!,Data!#REF!,Data!#REF!)))))))))))))))&amp;IF(B23=Data!#REF!,Data!#REF!,(IF(B23=Data!#REF!,Data!#REF!,(IF(B23=Data!#REF!,Data!#REF!,(IF(B23=Data!#REF!,Data!#REF!,(IF(B23=Data!#REF!,Data!#REF!,Data!#REF!)))))))))</f>
        <v>#REF!</v>
      </c>
      <c r="U23" s="332"/>
      <c r="V23" s="196" t="e">
        <f>IF(B23=Data!#REF!,Data!#REF!,(IF(B23=Data!B93,Data!J93,(IF(B23=Data!#REF!,Data!#REF!,(IF(B23=Data!#REF!,Data!#REF!,(IF(B23=Data!#REF!,Data!#REF!,(IF(B23=Data!#REF!,Data!#REF!,(IF(B23=Data!#REF!,Data!#REF!,(IF(B23=Data!#REF!,Data!#REF!,Data!#REF!)))))))))))))))&amp;IF(B23=Data!#REF!,Data!#REF!,(IF(B23=Data!#REF!,Data!#REF!,(IF(B23=Data!#REF!,Data!#REF!,(IF(B23=Data!#REF!,Data!#REF!,(IF(B23=Data!B72,Data!J72,(IF(B23=Data!B75,Data!J891,(IF(B23=Data!#REF!,Data!#REF!,(IF(B23=Data!#REF!,Data!#REF!,Data!#REF!)))))))))))))))&amp;IF(B23=Data!#REF!,Data!#REF!,(IF(B23=Data!#REF!,Data!#REF!,(IF(B23=Data!#REF!,Data!#REF!,(IF(B23=Data!#REF!,Data!#REF!,(IF(B23=Data!#REF!,Data!#REF!,Data!#REF!)))))))))</f>
        <v>#REF!</v>
      </c>
      <c r="W23" s="191">
        <f>IF(D23="","",VLOOKUP(B23,Data!$B$5:$J$403,9,FALSE)*D23)</f>
        <v>1.488</v>
      </c>
      <c r="AC23" s="165" t="s">
        <v>877</v>
      </c>
      <c r="AD23" s="165">
        <v>6</v>
      </c>
      <c r="AE23" s="165">
        <v>1</v>
      </c>
    </row>
    <row r="24" spans="1:31" ht="16.25" customHeight="1">
      <c r="A24" s="346"/>
      <c r="B24" s="297"/>
      <c r="C24" s="195" t="str">
        <f>IF(D24="","",VLOOKUP(B24,Data!$B$5:$L$403,2,FALSE))</f>
        <v/>
      </c>
      <c r="D24" s="220"/>
      <c r="E24" s="220"/>
      <c r="F24" s="374" t="s">
        <v>525</v>
      </c>
      <c r="G24" s="187" t="str">
        <f>IF(D24="","",VLOOKUP(B24,Data!$B$5:$L$403,11,FALSE))</f>
        <v/>
      </c>
      <c r="H24" s="193"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79,Data!G79,(IF(B24=Data!#REF!,Data!#REF!,(IF(B24=Data!#REF!,Data!#REF!,(IF(B24=Data!#REF!,Data!#REF!,(IF(B24=Data!#REF!,Data!#REF!,(IF(B24=Data!#REF!,Data!#REF!,(IF(B24=Data!#REF!,Data!#REF!,Data!#REF!)))))))))))))))&amp;IF(B24=Data!#REF!,Data!#REF!,(IF(B24=Data!#REF!,Data!#REF!,(IF(B24=Data!#REF!,Data!#REF!,(IF(B24=Data!#REF!,Data!#REF!,(IF(B24=Data!B58,Data!G58,(IF(B24=Data!B61,Data!G877,(IF(B24=Data!#REF!,Data!#REF!,(IF(B24=Data!#REF!,Data!#REF!,Data!#REF!)))))))))))))))&amp;IF(B24=Data!#REF!,Data!#REF!,(IF(B24=Data!#REF!,Data!#REF!,(IF(B24=Data!#REF!,Data!#REF!,(IF(B24=Data!#REF!,Data!#REF!,(IF(B24=Data!#REF!,Data!#REF!,Data!#REF!)))))))))</f>
        <v>#REF!</v>
      </c>
      <c r="O24" s="330"/>
      <c r="P24" s="331"/>
      <c r="Q24" s="196" t="e">
        <f>IF(B24=Data!#REF!,Data!#REF!,(IF(B24=Data!B79,Data!H79,(IF(B24=Data!#REF!,Data!#REF!,(IF(B24=Data!#REF!,Data!#REF!,(IF(B24=Data!#REF!,Data!#REF!,(IF(B24=Data!#REF!,Data!#REF!,(IF(B24=Data!#REF!,Data!#REF!,(IF(B24=Data!#REF!,Data!#REF!,Data!#REF!)))))))))))))))&amp;IF(B24=Data!#REF!,Data!#REF!,(IF(B24=Data!#REF!,Data!#REF!,(IF(B24=Data!#REF!,Data!#REF!,(IF(B24=Data!#REF!,Data!#REF!,(IF(B24=Data!B58,Data!H58,(IF(B24=Data!B61,Data!H877,(IF(B24=Data!#REF!,Data!#REF!,(IF(B24=Data!#REF!,Data!#REF!,Data!#REF!)))))))))))))))&amp;IF(B24=Data!#REF!,Data!#REF!,(IF(B24=Data!#REF!,Data!#REF!,(IF(B24=Data!#REF!,Data!#REF!,(IF(B24=Data!#REF!,Data!#REF!,(IF(B24=Data!#REF!,Data!#REF!,Data!#REF!)))))))))</f>
        <v>#REF!</v>
      </c>
      <c r="R24" s="331"/>
      <c r="S24" s="331"/>
      <c r="T24" s="196" t="e">
        <f>IF(B24=Data!#REF!,Data!#REF!,(IF(B24=Data!B79,Data!I79,(IF(B24=Data!#REF!,Data!#REF!,(IF(B24=Data!#REF!,Data!#REF!,(IF(B24=Data!#REF!,Data!#REF!,(IF(B24=Data!#REF!,Data!#REF!,(IF(B24=Data!#REF!,Data!#REF!,(IF(B24=Data!#REF!,Data!#REF!,Data!#REF!)))))))))))))))&amp;IF(B24=Data!#REF!,Data!#REF!,(IF(B24=Data!#REF!,Data!#REF!,(IF(B24=Data!#REF!,Data!#REF!,(IF(B24=Data!#REF!,Data!#REF!,(IF(B24=Data!B58,Data!I58,(IF(B24=Data!B61,Data!I877,(IF(B24=Data!#REF!,Data!#REF!,(IF(B24=Data!#REF!,Data!#REF!,Data!#REF!)))))))))))))))&amp;IF(B24=Data!#REF!,Data!#REF!,(IF(B24=Data!#REF!,Data!#REF!,(IF(B24=Data!#REF!,Data!#REF!,(IF(B24=Data!#REF!,Data!#REF!,(IF(B24=Data!#REF!,Data!#REF!,Data!#REF!)))))))))</f>
        <v>#REF!</v>
      </c>
      <c r="U24" s="332"/>
      <c r="V24" s="196" t="e">
        <f>IF(B24=Data!#REF!,Data!#REF!,(IF(B24=Data!B79,Data!J79,(IF(B24=Data!#REF!,Data!#REF!,(IF(B24=Data!#REF!,Data!#REF!,(IF(B24=Data!#REF!,Data!#REF!,(IF(B24=Data!#REF!,Data!#REF!,(IF(B24=Data!#REF!,Data!#REF!,(IF(B24=Data!#REF!,Data!#REF!,Data!#REF!)))))))))))))))&amp;IF(B24=Data!#REF!,Data!#REF!,(IF(B24=Data!#REF!,Data!#REF!,(IF(B24=Data!#REF!,Data!#REF!,(IF(B24=Data!#REF!,Data!#REF!,(IF(B24=Data!B58,Data!J58,(IF(B24=Data!B61,Data!J877,(IF(B24=Data!#REF!,Data!#REF!,(IF(B24=Data!#REF!,Data!#REF!,Data!#REF!)))))))))))))))&amp;IF(B24=Data!#REF!,Data!#REF!,(IF(B24=Data!#REF!,Data!#REF!,(IF(B24=Data!#REF!,Data!#REF!,(IF(B24=Data!#REF!,Data!#REF!,(IF(B24=Data!#REF!,Data!#REF!,Data!#REF!)))))))))</f>
        <v>#REF!</v>
      </c>
      <c r="W24" s="191" t="str">
        <f>IF(D24="","",VLOOKUP(B24,Data!$B$5:$J$403,9,FALSE)*D24)</f>
        <v/>
      </c>
      <c r="AC24" s="165" t="s">
        <v>930</v>
      </c>
      <c r="AD24" s="165">
        <v>1</v>
      </c>
      <c r="AE24" s="165">
        <v>1</v>
      </c>
    </row>
    <row r="25" spans="1:31" ht="16.25" customHeight="1">
      <c r="A25" s="346"/>
      <c r="B25" s="297"/>
      <c r="C25" s="195" t="str">
        <f>IF(D25="","",VLOOKUP(B25,Data!$B$5:$L$403,2,FALSE))</f>
        <v/>
      </c>
      <c r="D25" s="220"/>
      <c r="E25" s="220"/>
      <c r="F25" s="374"/>
      <c r="G25" s="187" t="str">
        <f>IF(D25="","",VLOOKUP(B25,Data!$B$5:$L$403,11,FALSE))</f>
        <v/>
      </c>
      <c r="H25" s="193"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81,Data!G81,(IF(B25=Data!#REF!,Data!#REF!,(IF(B25=Data!#REF!,Data!#REF!,(IF(B25=Data!#REF!,Data!#REF!,(IF(B25=Data!#REF!,Data!#REF!,(IF(B25=Data!#REF!,Data!#REF!,(IF(B25=Data!#REF!,Data!#REF!,Data!#REF!)))))))))))))))&amp;IF(B25=Data!#REF!,Data!#REF!,(IF(B25=Data!#REF!,Data!#REF!,(IF(B25=Data!#REF!,Data!#REF!,(IF(B25=Data!#REF!,Data!#REF!,(IF(B25=Data!B60,Data!G60,(IF(B25=Data!B63,Data!G879,(IF(B25=Data!#REF!,Data!#REF!,(IF(B25=Data!#REF!,Data!#REF!,Data!#REF!)))))))))))))))&amp;IF(B25=Data!#REF!,Data!#REF!,(IF(B25=Data!#REF!,Data!#REF!,(IF(B25=Data!#REF!,Data!#REF!,(IF(B25=Data!#REF!,Data!#REF!,(IF(B25=Data!#REF!,Data!#REF!,Data!#REF!)))))))))</f>
        <v>#REF!</v>
      </c>
      <c r="O25" s="330"/>
      <c r="P25" s="331"/>
      <c r="Q25" s="196" t="e">
        <f>IF(B25=Data!#REF!,Data!#REF!,(IF(B25=Data!B81,Data!H81,(IF(B25=Data!#REF!,Data!#REF!,(IF(B25=Data!#REF!,Data!#REF!,(IF(B25=Data!#REF!,Data!#REF!,(IF(B25=Data!#REF!,Data!#REF!,(IF(B25=Data!#REF!,Data!#REF!,(IF(B25=Data!#REF!,Data!#REF!,Data!#REF!)))))))))))))))&amp;IF(B25=Data!#REF!,Data!#REF!,(IF(B25=Data!#REF!,Data!#REF!,(IF(B25=Data!#REF!,Data!#REF!,(IF(B25=Data!#REF!,Data!#REF!,(IF(B25=Data!B60,Data!H60,(IF(B25=Data!B63,Data!H879,(IF(B25=Data!#REF!,Data!#REF!,(IF(B25=Data!#REF!,Data!#REF!,Data!#REF!)))))))))))))))&amp;IF(B25=Data!#REF!,Data!#REF!,(IF(B25=Data!#REF!,Data!#REF!,(IF(B25=Data!#REF!,Data!#REF!,(IF(B25=Data!#REF!,Data!#REF!,(IF(B25=Data!#REF!,Data!#REF!,Data!#REF!)))))))))</f>
        <v>#REF!</v>
      </c>
      <c r="R25" s="331"/>
      <c r="S25" s="331"/>
      <c r="T25" s="196" t="e">
        <f>IF(B25=Data!#REF!,Data!#REF!,(IF(B25=Data!B81,Data!I81,(IF(B25=Data!#REF!,Data!#REF!,(IF(B25=Data!#REF!,Data!#REF!,(IF(B25=Data!#REF!,Data!#REF!,(IF(B25=Data!#REF!,Data!#REF!,(IF(B25=Data!#REF!,Data!#REF!,(IF(B25=Data!#REF!,Data!#REF!,Data!#REF!)))))))))))))))&amp;IF(B25=Data!#REF!,Data!#REF!,(IF(B25=Data!#REF!,Data!#REF!,(IF(B25=Data!#REF!,Data!#REF!,(IF(B25=Data!#REF!,Data!#REF!,(IF(B25=Data!B60,Data!I60,(IF(B25=Data!B63,Data!I879,(IF(B25=Data!#REF!,Data!#REF!,(IF(B25=Data!#REF!,Data!#REF!,Data!#REF!)))))))))))))))&amp;IF(B25=Data!#REF!,Data!#REF!,(IF(B25=Data!#REF!,Data!#REF!,(IF(B25=Data!#REF!,Data!#REF!,(IF(B25=Data!#REF!,Data!#REF!,(IF(B25=Data!#REF!,Data!#REF!,Data!#REF!)))))))))</f>
        <v>#REF!</v>
      </c>
      <c r="U25" s="332"/>
      <c r="V25" s="196" t="e">
        <f>IF(B25=Data!#REF!,Data!#REF!,(IF(B25=Data!B81,Data!J81,(IF(B25=Data!#REF!,Data!#REF!,(IF(B25=Data!#REF!,Data!#REF!,(IF(B25=Data!#REF!,Data!#REF!,(IF(B25=Data!#REF!,Data!#REF!,(IF(B25=Data!#REF!,Data!#REF!,(IF(B25=Data!#REF!,Data!#REF!,Data!#REF!)))))))))))))))&amp;IF(B25=Data!#REF!,Data!#REF!,(IF(B25=Data!#REF!,Data!#REF!,(IF(B25=Data!#REF!,Data!#REF!,(IF(B25=Data!#REF!,Data!#REF!,(IF(B25=Data!B60,Data!J60,(IF(B25=Data!B63,Data!J879,(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346"/>
      <c r="B26" s="297"/>
      <c r="C26" s="195" t="str">
        <f>IF(D26="","",VLOOKUP(B26,Data!$B$5:$L$403,2,FALSE))</f>
        <v/>
      </c>
      <c r="D26" s="220"/>
      <c r="E26" s="220"/>
      <c r="F26" s="374"/>
      <c r="G26" s="187" t="str">
        <f>IF(D26="","",VLOOKUP(B26,Data!$B$5:$L$403,11,FALSE))</f>
        <v/>
      </c>
      <c r="H26" s="193"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O26" s="330"/>
      <c r="P26" s="331"/>
      <c r="Q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R26" s="331"/>
      <c r="S26" s="331"/>
      <c r="T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U26" s="332"/>
      <c r="V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W26" s="191" t="str">
        <f>IF(D26="","",VLOOKUP(B26,Data!$B$5:$J$403,9,FALSE)*D26)</f>
        <v/>
      </c>
    </row>
    <row r="27" spans="1:31" ht="16.25" customHeight="1">
      <c r="A27" s="87"/>
      <c r="B27" s="298"/>
      <c r="C27" s="195" t="str">
        <f>IF(D27="","",VLOOKUP(B27,Data!$B$5:$L$403,2,FALSE))</f>
        <v/>
      </c>
      <c r="D27" s="296"/>
      <c r="E27" s="296"/>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t="str">
        <f>IF(D27="","",VLOOKUP(B27,Data!$B$5:$J$403,9,FALSE)*D27)</f>
        <v/>
      </c>
    </row>
    <row r="28" spans="1:31" ht="17.5">
      <c r="A28" s="102"/>
      <c r="B28" s="100"/>
      <c r="C28" s="101"/>
      <c r="D28" s="305">
        <f>SUM(D18:D27)</f>
        <v>16</v>
      </c>
      <c r="E28" s="305"/>
      <c r="F28" s="109"/>
      <c r="G28" s="159"/>
      <c r="H28" s="361">
        <f>SUM(H18:H27)</f>
        <v>47245.71</v>
      </c>
      <c r="I28" s="362"/>
      <c r="J28" s="362"/>
      <c r="K28" s="362"/>
      <c r="L28" s="363">
        <f>SUM(L18:L27)</f>
        <v>4383</v>
      </c>
      <c r="M28" s="363">
        <f>SUM(M18:M27)</f>
        <v>4015</v>
      </c>
      <c r="N28" s="361" t="e">
        <f>SUM(N16:N27)</f>
        <v>#REF!</v>
      </c>
      <c r="O28" s="361">
        <f>SUM(O18:O27)</f>
        <v>0</v>
      </c>
      <c r="P28" s="361">
        <f>SUM(P16:P27)</f>
        <v>0</v>
      </c>
      <c r="Q28" s="361" t="e">
        <f>SUM(Q16:Q27)</f>
        <v>#REF!</v>
      </c>
      <c r="R28" s="361">
        <f>SUM(R18:R27)</f>
        <v>0</v>
      </c>
      <c r="S28" s="361">
        <f>SUM(S16:S27)</f>
        <v>0</v>
      </c>
      <c r="T28" s="361" t="e">
        <f>SUM(T16:T27)</f>
        <v>#REF!</v>
      </c>
      <c r="U28" s="361">
        <f>SUM(U18:U27)</f>
        <v>0</v>
      </c>
      <c r="V28" s="361" t="e">
        <f>SUM(V16:V27)</f>
        <v>#REF!</v>
      </c>
      <c r="W28" s="364">
        <f>SUM(W18:W27)</f>
        <v>23.946000000000002</v>
      </c>
    </row>
    <row r="29" spans="1:31" ht="11.25" customHeight="1">
      <c r="A29" s="300"/>
      <c r="B29" s="156"/>
      <c r="C29" s="271"/>
      <c r="D29" s="301"/>
      <c r="E29" s="372"/>
      <c r="F29" s="269"/>
      <c r="G29" s="302" t="s">
        <v>866</v>
      </c>
      <c r="H29" s="273"/>
      <c r="I29" s="300"/>
      <c r="J29" s="300"/>
      <c r="K29" s="300"/>
      <c r="L29" s="303"/>
      <c r="M29" s="261"/>
      <c r="N29" s="259"/>
      <c r="U29" s="259"/>
      <c r="V29" s="259"/>
      <c r="W29" s="265"/>
    </row>
    <row r="30" spans="1:31" ht="14">
      <c r="A30" s="10" t="s">
        <v>521</v>
      </c>
      <c r="B30" s="157"/>
      <c r="C30" s="1"/>
      <c r="D30" s="304" t="s">
        <v>80</v>
      </c>
      <c r="E30" s="304"/>
      <c r="F30" s="263"/>
      <c r="G30" s="77" t="s">
        <v>81</v>
      </c>
      <c r="H30" s="81"/>
      <c r="I30" s="267" t="s">
        <v>82</v>
      </c>
      <c r="J30" s="282"/>
      <c r="K30" s="262" t="s">
        <v>83</v>
      </c>
      <c r="L30" s="262"/>
      <c r="M30" s="442" t="s">
        <v>84</v>
      </c>
      <c r="N30" s="443"/>
      <c r="O30" s="443"/>
      <c r="P30" s="443"/>
      <c r="Q30" s="443"/>
      <c r="R30" s="443"/>
      <c r="S30" s="443"/>
      <c r="T30" s="443"/>
      <c r="U30" s="443"/>
      <c r="V30" s="443"/>
      <c r="W30" s="444"/>
    </row>
    <row r="31" spans="1:31" ht="14">
      <c r="A31" s="26" t="s">
        <v>522</v>
      </c>
      <c r="B31" s="280"/>
      <c r="C31" s="56"/>
      <c r="D31" t="s">
        <v>86</v>
      </c>
      <c r="G31" s="445"/>
      <c r="H31" s="446"/>
      <c r="I31" s="26" t="s">
        <v>87</v>
      </c>
      <c r="J31" s="283"/>
      <c r="K31" s="253" t="s">
        <v>88</v>
      </c>
      <c r="M31" s="260"/>
      <c r="W31" s="265"/>
    </row>
    <row r="32" spans="1:31">
      <c r="A32" s="26" t="s">
        <v>523</v>
      </c>
      <c r="B32" s="26"/>
      <c r="C32" s="259"/>
      <c r="G32" s="445"/>
      <c r="H32" s="446"/>
      <c r="I32" s="26"/>
      <c r="J32" s="283"/>
      <c r="K32" s="253" t="s">
        <v>92</v>
      </c>
      <c r="M32" s="260"/>
      <c r="W32" s="265"/>
    </row>
    <row r="33" spans="1:23" ht="10.5" customHeight="1">
      <c r="A33" s="269"/>
      <c r="B33" s="284"/>
      <c r="C33" s="285"/>
      <c r="D33" t="s">
        <v>93</v>
      </c>
      <c r="G33" s="445"/>
      <c r="H33" s="446"/>
      <c r="I33" s="26" t="s">
        <v>94</v>
      </c>
      <c r="J33" s="283"/>
      <c r="K33" s="253"/>
      <c r="M33" s="260"/>
      <c r="W33" s="265"/>
    </row>
    <row r="34" spans="1:23" ht="13">
      <c r="A34" s="10" t="s">
        <v>95</v>
      </c>
      <c r="C34" s="258"/>
      <c r="D34" t="s">
        <v>96</v>
      </c>
      <c r="G34" s="85" t="s">
        <v>97</v>
      </c>
      <c r="H34" s="82"/>
      <c r="I34" s="26" t="s">
        <v>87</v>
      </c>
      <c r="J34" s="283"/>
      <c r="K34" s="253" t="s">
        <v>98</v>
      </c>
      <c r="M34" s="260"/>
      <c r="W34" s="265"/>
    </row>
    <row r="35" spans="1:23" ht="10.5" customHeight="1">
      <c r="A35" s="26" t="s">
        <v>867</v>
      </c>
      <c r="C35" s="259"/>
      <c r="D35" t="s">
        <v>99</v>
      </c>
      <c r="G35" s="286"/>
      <c r="H35" s="287"/>
      <c r="I35" s="26" t="s">
        <v>100</v>
      </c>
      <c r="J35" s="283"/>
      <c r="K35" s="253" t="s">
        <v>524</v>
      </c>
      <c r="M35" s="447" t="s">
        <v>102</v>
      </c>
      <c r="N35" s="448"/>
      <c r="O35" s="448"/>
      <c r="P35" s="448"/>
      <c r="Q35" s="448"/>
      <c r="R35" s="448"/>
      <c r="S35" s="448"/>
      <c r="T35" s="448"/>
      <c r="U35" s="448"/>
      <c r="V35" s="448"/>
      <c r="W35" s="449"/>
    </row>
    <row r="36" spans="1:23">
      <c r="A36" s="269"/>
      <c r="B36" s="270"/>
      <c r="C36" s="271"/>
      <c r="D36" s="124"/>
      <c r="E36" s="124"/>
      <c r="F36" s="270"/>
      <c r="G36" s="437" t="s">
        <v>986</v>
      </c>
      <c r="H36" s="438"/>
      <c r="I36" s="437" t="s">
        <v>987</v>
      </c>
      <c r="J36" s="438"/>
      <c r="K36" s="274" t="s">
        <v>103</v>
      </c>
      <c r="L36" s="274"/>
      <c r="M36" s="439" t="s">
        <v>104</v>
      </c>
      <c r="N36" s="440"/>
      <c r="O36" s="440"/>
      <c r="P36" s="440"/>
      <c r="Q36" s="440"/>
      <c r="R36" s="440"/>
      <c r="S36" s="440"/>
      <c r="T36" s="440"/>
      <c r="U36" s="440"/>
      <c r="V36" s="440"/>
      <c r="W36" s="441"/>
    </row>
    <row r="37" spans="1:23">
      <c r="B37" s="263"/>
      <c r="G37" s="166"/>
      <c r="H37" s="166"/>
      <c r="I37" s="4"/>
      <c r="J37" s="4"/>
    </row>
    <row r="42" spans="1:23" ht="18.75" customHeight="1">
      <c r="A42" s="168" t="s">
        <v>895</v>
      </c>
      <c r="B42" s="166"/>
      <c r="C42" s="168" t="s">
        <v>565</v>
      </c>
      <c r="D42" s="323"/>
      <c r="E42" s="323"/>
      <c r="F42" s="323"/>
      <c r="G42" s="324"/>
      <c r="H42" s="168" t="s">
        <v>889</v>
      </c>
      <c r="I42" s="166"/>
      <c r="J42" s="168" t="s">
        <v>565</v>
      </c>
    </row>
    <row r="43" spans="1:23" ht="20">
      <c r="A43" s="168" t="s">
        <v>896</v>
      </c>
      <c r="B43" s="166"/>
      <c r="C43" s="168" t="s">
        <v>900</v>
      </c>
      <c r="D43" s="323"/>
      <c r="E43" s="323"/>
      <c r="F43" s="323"/>
      <c r="G43" s="324"/>
      <c r="H43" s="250" t="s">
        <v>890</v>
      </c>
      <c r="I43" s="336"/>
      <c r="J43" s="250" t="s">
        <v>900</v>
      </c>
    </row>
    <row r="44" spans="1:23" ht="20">
      <c r="A44" s="168" t="s">
        <v>897</v>
      </c>
      <c r="B44" s="166"/>
      <c r="C44" s="168" t="s">
        <v>900</v>
      </c>
      <c r="D44" s="323"/>
      <c r="E44" s="323"/>
      <c r="F44" s="323"/>
      <c r="G44" s="324"/>
      <c r="H44" s="168" t="s">
        <v>891</v>
      </c>
      <c r="I44" s="166"/>
      <c r="J44" s="168" t="s">
        <v>565</v>
      </c>
    </row>
    <row r="45" spans="1:23" ht="20">
      <c r="A45" s="168" t="s">
        <v>898</v>
      </c>
      <c r="B45" s="166"/>
      <c r="C45" s="168" t="s">
        <v>565</v>
      </c>
      <c r="D45" s="323"/>
      <c r="E45" s="323"/>
      <c r="F45" s="323"/>
      <c r="G45" s="324"/>
      <c r="H45" s="168" t="s">
        <v>892</v>
      </c>
      <c r="I45" s="166"/>
      <c r="J45" s="168" t="s">
        <v>565</v>
      </c>
    </row>
    <row r="46" spans="1:23" ht="20">
      <c r="A46" s="168" t="s">
        <v>899</v>
      </c>
      <c r="B46" s="166"/>
      <c r="C46" s="168" t="s">
        <v>565</v>
      </c>
      <c r="D46" s="323"/>
      <c r="E46" s="323"/>
      <c r="F46" s="323"/>
      <c r="G46" s="324"/>
      <c r="H46" s="168" t="s">
        <v>894</v>
      </c>
      <c r="I46" s="166"/>
      <c r="J46" s="168" t="s">
        <v>565</v>
      </c>
    </row>
    <row r="47" spans="1:23" ht="18.75" customHeight="1">
      <c r="A47" s="337"/>
      <c r="B47" s="337"/>
      <c r="C47" s="337"/>
      <c r="D47" s="337"/>
      <c r="E47" s="337"/>
      <c r="F47" s="337"/>
      <c r="G47" s="322"/>
      <c r="H47" s="168" t="s">
        <v>893</v>
      </c>
      <c r="I47" s="166"/>
      <c r="J47" s="168" t="s">
        <v>565</v>
      </c>
    </row>
  </sheetData>
  <mergeCells count="8">
    <mergeCell ref="G36:H36"/>
    <mergeCell ref="I36:J36"/>
    <mergeCell ref="M36:W36"/>
    <mergeCell ref="M30:W30"/>
    <mergeCell ref="G31:H31"/>
    <mergeCell ref="G32:H32"/>
    <mergeCell ref="G33:H33"/>
    <mergeCell ref="M35:W35"/>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BB020-F637-4A05-8A98-9D3A3249B665}">
  <sheetPr>
    <pageSetUpPr fitToPage="1"/>
  </sheetPr>
  <dimension ref="A1:AE51"/>
  <sheetViews>
    <sheetView topLeftCell="A22" zoomScale="85" zoomScaleNormal="85" zoomScaleSheetLayoutView="85" workbookViewId="0">
      <selection activeCell="F11" sqref="F11"/>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05"/>
      <c r="J10" s="406"/>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979</v>
      </c>
      <c r="C18" s="195" t="str">
        <f>IF(D18="","",VLOOKUP(B18,Data!$B$5:$L$403,2,FALSE))</f>
        <v/>
      </c>
      <c r="D18" s="220"/>
      <c r="E18" s="220"/>
      <c r="F18" s="321"/>
      <c r="G18" s="187" t="str">
        <f>IF(D18="","",VLOOKUP(B18,Data!$B$5:$L$403,11,FALSE))</f>
        <v/>
      </c>
      <c r="H18" s="335" t="str">
        <f t="shared" ref="H18:H31"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95,Data!G95,(IF(B18=Data!#REF!,Data!#REF!,(IF(B18=Data!#REF!,Data!#REF!,(IF(B18=Data!#REF!,Data!#REF!,(IF(B18=Data!#REF!,Data!#REF!,(IF(B18=Data!#REF!,Data!#REF!,(IF(B18=Data!#REF!,Data!#REF!,Data!#REF!)))))))))))))))&amp;IF(B18=Data!#REF!,Data!#REF!,(IF(B18=Data!#REF!,Data!#REF!,(IF(B18=Data!#REF!,Data!#REF!,(IF(B18=Data!#REF!,Data!#REF!,(IF(B18=Data!B74,Data!G74,(IF(B18=Data!B77,Data!G893,(IF(B18=Data!#REF!,Data!#REF!,(IF(B18=Data!#REF!,Data!#REF!,Data!#REF!)))))))))))))))&amp;IF(B18=Data!#REF!,Data!#REF!,(IF(B18=Data!#REF!,Data!#REF!,(IF(B18=Data!#REF!,Data!#REF!,(IF(B18=Data!#REF!,Data!#REF!,(IF(B18=Data!#REF!,Data!#REF!,Data!#REF!)))))))))</f>
        <v>#REF!</v>
      </c>
      <c r="O18" s="330"/>
      <c r="P18" s="331"/>
      <c r="Q18" s="196" t="e">
        <f>IF(B18=Data!#REF!,Data!#REF!,(IF(B18=Data!B95,Data!H95,(IF(B18=Data!#REF!,Data!#REF!,(IF(B18=Data!#REF!,Data!#REF!,(IF(B18=Data!#REF!,Data!#REF!,(IF(B18=Data!#REF!,Data!#REF!,(IF(B18=Data!#REF!,Data!#REF!,(IF(B18=Data!#REF!,Data!#REF!,Data!#REF!)))))))))))))))&amp;IF(B18=Data!#REF!,Data!#REF!,(IF(B18=Data!#REF!,Data!#REF!,(IF(B18=Data!#REF!,Data!#REF!,(IF(B18=Data!#REF!,Data!#REF!,(IF(B18=Data!B74,Data!H74,(IF(B18=Data!B77,Data!H893,(IF(B18=Data!#REF!,Data!#REF!,(IF(B18=Data!#REF!,Data!#REF!,Data!#REF!)))))))))))))))&amp;IF(B18=Data!#REF!,Data!#REF!,(IF(B18=Data!#REF!,Data!#REF!,(IF(B18=Data!#REF!,Data!#REF!,(IF(B18=Data!#REF!,Data!#REF!,(IF(B18=Data!#REF!,Data!#REF!,Data!#REF!)))))))))</f>
        <v>#REF!</v>
      </c>
      <c r="R18" s="331"/>
      <c r="S18" s="331"/>
      <c r="T18" s="196" t="e">
        <f>IF(B18=Data!#REF!,Data!#REF!,(IF(B18=Data!B95,Data!I95,(IF(B18=Data!#REF!,Data!#REF!,(IF(B18=Data!#REF!,Data!#REF!,(IF(B18=Data!#REF!,Data!#REF!,(IF(B18=Data!#REF!,Data!#REF!,(IF(B18=Data!#REF!,Data!#REF!,(IF(B18=Data!#REF!,Data!#REF!,Data!#REF!)))))))))))))))&amp;IF(B18=Data!#REF!,Data!#REF!,(IF(B18=Data!#REF!,Data!#REF!,(IF(B18=Data!#REF!,Data!#REF!,(IF(B18=Data!#REF!,Data!#REF!,(IF(B18=Data!B74,Data!I74,(IF(B18=Data!B77,Data!I893,(IF(B18=Data!#REF!,Data!#REF!,(IF(B18=Data!#REF!,Data!#REF!,Data!#REF!)))))))))))))))&amp;IF(B18=Data!#REF!,Data!#REF!,(IF(B18=Data!#REF!,Data!#REF!,(IF(B18=Data!#REF!,Data!#REF!,(IF(B18=Data!#REF!,Data!#REF!,(IF(B18=Data!#REF!,Data!#REF!,Data!#REF!)))))))))</f>
        <v>#REF!</v>
      </c>
      <c r="U18" s="332"/>
      <c r="V18" s="196" t="e">
        <f>IF(B18=Data!#REF!,Data!#REF!,(IF(B18=Data!B95,Data!J95,(IF(B18=Data!#REF!,Data!#REF!,(IF(B18=Data!#REF!,Data!#REF!,(IF(B18=Data!#REF!,Data!#REF!,(IF(B18=Data!#REF!,Data!#REF!,(IF(B18=Data!#REF!,Data!#REF!,(IF(B18=Data!#REF!,Data!#REF!,Data!#REF!)))))))))))))))&amp;IF(B18=Data!#REF!,Data!#REF!,(IF(B18=Data!#REF!,Data!#REF!,(IF(B18=Data!#REF!,Data!#REF!,(IF(B18=Data!#REF!,Data!#REF!,(IF(B18=Data!B74,Data!J74,(IF(B18=Data!B77,Data!J893,(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238</v>
      </c>
      <c r="C19" s="195" t="str">
        <f>IF(D19="","",VLOOKUP(B19,Data!$B$5:$L$403,2,FALSE))</f>
        <v>AAC7366</v>
      </c>
      <c r="D19" s="220">
        <v>1</v>
      </c>
      <c r="E19" s="220"/>
      <c r="F19" s="373" t="s">
        <v>519</v>
      </c>
      <c r="G19" s="187">
        <f>IF(D19="","",VLOOKUP(B19,Data!$B$5:$L$403,11,FALSE))</f>
        <v>2618.06</v>
      </c>
      <c r="H19" s="193">
        <f t="shared" si="0"/>
        <v>2618.06</v>
      </c>
      <c r="I19" s="188" t="str">
        <f>IF(D19="","",VLOOKUP(B19,Data!$B$5:$D$403,3,FALSE))</f>
        <v>C/T</v>
      </c>
      <c r="J19" s="189" t="str">
        <f>IF(D19="","",VLOOKUP(B19,Data!$B$5:$M$403,12,FALSE))</f>
        <v>Indonesia</v>
      </c>
      <c r="K19" s="194" t="s">
        <v>978</v>
      </c>
      <c r="L19" s="190">
        <f>IF(D19="","",VLOOKUP(B19,Data!$B$5:$E$403,4,FALSE)*D19)</f>
        <v>266</v>
      </c>
      <c r="M19" s="195">
        <f>IF(D19="","",VLOOKUP(B19,Data!$B$5:$F$403,5,FALSE)*D19)</f>
        <v>246</v>
      </c>
      <c r="N19" s="193"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892,(IF(B19=Data!#REF!,Data!#REF!,(IF(B19=Data!#REF!,Data!#REF!,Data!#REF!)))))))))))))))&amp;IF(B19=Data!#REF!,Data!#REF!,(IF(B19=Data!#REF!,Data!#REF!,(IF(B19=Data!#REF!,Data!#REF!,(IF(B19=Data!#REF!,Data!#REF!,(IF(B19=Data!#REF!,Data!#REF!,Data!#REF!)))))))))</f>
        <v>#REF!</v>
      </c>
      <c r="O19" s="330"/>
      <c r="P19" s="331"/>
      <c r="Q19" s="196"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892,(IF(B19=Data!#REF!,Data!#REF!,(IF(B19=Data!#REF!,Data!#REF!,Data!#REF!)))))))))))))))&amp;IF(B19=Data!#REF!,Data!#REF!,(IF(B19=Data!#REF!,Data!#REF!,(IF(B19=Data!#REF!,Data!#REF!,(IF(B19=Data!#REF!,Data!#REF!,(IF(B19=Data!#REF!,Data!#REF!,Data!#REF!)))))))))</f>
        <v>#REF!</v>
      </c>
      <c r="R19" s="331"/>
      <c r="S19" s="331"/>
      <c r="T19" s="196"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892,(IF(B19=Data!#REF!,Data!#REF!,(IF(B19=Data!#REF!,Data!#REF!,Data!#REF!)))))))))))))))&amp;IF(B19=Data!#REF!,Data!#REF!,(IF(B19=Data!#REF!,Data!#REF!,(IF(B19=Data!#REF!,Data!#REF!,(IF(B19=Data!#REF!,Data!#REF!,(IF(B19=Data!#REF!,Data!#REF!,Data!#REF!)))))))))</f>
        <v>#REF!</v>
      </c>
      <c r="U19" s="332"/>
      <c r="V19" s="196"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892,(IF(B19=Data!#REF!,Data!#REF!,(IF(B19=Data!#REF!,Data!#REF!,Data!#REF!)))))))))))))))&amp;IF(B19=Data!#REF!,Data!#REF!,(IF(B19=Data!#REF!,Data!#REF!,(IF(B19=Data!#REF!,Data!#REF!,(IF(B19=Data!#REF!,Data!#REF!,(IF(B19=Data!#REF!,Data!#REF!,Data!#REF!)))))))))</f>
        <v>#REF!</v>
      </c>
      <c r="W19" s="191">
        <f>IF(D19="","",VLOOKUP(B19,Data!$B$5:$J$403,9,FALSE)*D19)</f>
        <v>1.488</v>
      </c>
      <c r="AC19" s="165" t="s">
        <v>877</v>
      </c>
      <c r="AD19" s="165">
        <v>6</v>
      </c>
      <c r="AE19" s="165">
        <v>1</v>
      </c>
    </row>
    <row r="20" spans="1:31" ht="16.25" customHeight="1">
      <c r="A20" s="87"/>
      <c r="B20" s="295" t="s">
        <v>991</v>
      </c>
      <c r="C20" s="195" t="str">
        <f>IF(D20="","",VLOOKUP(B20,Data!$B$5:$L$403,2,FALSE))</f>
        <v/>
      </c>
      <c r="D20" s="220"/>
      <c r="E20" s="220"/>
      <c r="F20" s="373"/>
      <c r="G20" s="187" t="str">
        <f>IF(D20="","",VLOOKUP(B20,Data!$B$5:$L$403,11,FALSE))</f>
        <v/>
      </c>
      <c r="H20" s="335" t="str">
        <f t="shared" si="0"/>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v>2</v>
      </c>
      <c r="B21" s="297" t="s">
        <v>352</v>
      </c>
      <c r="C21" s="195" t="str">
        <f>IF(D21="","",VLOOKUP(B21,Data!$B$5:$L$403,2,FALSE))</f>
        <v>WQ78260</v>
      </c>
      <c r="D21" s="220">
        <v>10</v>
      </c>
      <c r="E21" s="220"/>
      <c r="F21" s="373" t="s">
        <v>520</v>
      </c>
      <c r="G21" s="187">
        <f>IF(D21="","",VLOOKUP(B21,Data!$B$5:$L$403,11,FALSE))</f>
        <v>4283.6499999999996</v>
      </c>
      <c r="H21" s="193">
        <f t="shared" ref="H21:H25" si="1">IF(D21&gt;0,D21*G21,"-")</f>
        <v>42836.5</v>
      </c>
      <c r="I21" s="188" t="str">
        <f>IF(D21="","",VLOOKUP(B21,Data!$B$5:$D$403,3,FALSE))</f>
        <v>C/T</v>
      </c>
      <c r="J21" s="189" t="str">
        <f>IF(D21="","",VLOOKUP(B21,Data!$B$5:$M$403,12,FALSE))</f>
        <v>Indonesia</v>
      </c>
      <c r="K21" s="194" t="s">
        <v>992</v>
      </c>
      <c r="L21" s="190">
        <f>IF(D21="","",VLOOKUP(B21,Data!$B$5:$E$403,4,FALSE)*D21)</f>
        <v>3050</v>
      </c>
      <c r="M21" s="195">
        <f>IF(D21="","",VLOOKUP(B21,Data!$B$5:$F$403,5,FALSE)*D21)</f>
        <v>2690</v>
      </c>
      <c r="N21" s="193" t="e">
        <f>IF(B21=Data!#REF!,Data!#REF!,(IF(B21=Data!B88,Data!G88,(IF(B21=Data!#REF!,Data!#REF!,(IF(B21=Data!#REF!,Data!#REF!,(IF(B21=Data!#REF!,Data!#REF!,(IF(B21=Data!#REF!,Data!#REF!,(IF(B21=Data!#REF!,Data!#REF!,(IF(B21=Data!#REF!,Data!#REF!,Data!#REF!)))))))))))))))&amp;IF(B21=Data!#REF!,Data!#REF!,(IF(B21=Data!#REF!,Data!#REF!,(IF(B21=Data!#REF!,Data!#REF!,(IF(B21=Data!#REF!,Data!#REF!,(IF(B21=Data!B67,Data!G67,(IF(B21=Data!B70,Data!G886,(IF(B21=Data!#REF!,Data!#REF!,(IF(B21=Data!#REF!,Data!#REF!,Data!#REF!)))))))))))))))&amp;IF(B21=Data!#REF!,Data!#REF!,(IF(B21=Data!#REF!,Data!#REF!,(IF(B21=Data!#REF!,Data!#REF!,(IF(B21=Data!#REF!,Data!#REF!,(IF(B21=Data!#REF!,Data!#REF!,Data!#REF!)))))))))</f>
        <v>#REF!</v>
      </c>
      <c r="O21" s="330"/>
      <c r="P21" s="331"/>
      <c r="Q21" s="196" t="e">
        <f>IF(B21=Data!#REF!,Data!#REF!,(IF(B21=Data!B88,Data!H88,(IF(B21=Data!#REF!,Data!#REF!,(IF(B21=Data!#REF!,Data!#REF!,(IF(B21=Data!#REF!,Data!#REF!,(IF(B21=Data!#REF!,Data!#REF!,(IF(B21=Data!#REF!,Data!#REF!,(IF(B21=Data!#REF!,Data!#REF!,Data!#REF!)))))))))))))))&amp;IF(B21=Data!#REF!,Data!#REF!,(IF(B21=Data!#REF!,Data!#REF!,(IF(B21=Data!#REF!,Data!#REF!,(IF(B21=Data!#REF!,Data!#REF!,(IF(B21=Data!B67,Data!H67,(IF(B21=Data!B70,Data!H886,(IF(B21=Data!#REF!,Data!#REF!,(IF(B21=Data!#REF!,Data!#REF!,Data!#REF!)))))))))))))))&amp;IF(B21=Data!#REF!,Data!#REF!,(IF(B21=Data!#REF!,Data!#REF!,(IF(B21=Data!#REF!,Data!#REF!,(IF(B21=Data!#REF!,Data!#REF!,(IF(B21=Data!#REF!,Data!#REF!,Data!#REF!)))))))))</f>
        <v>#REF!</v>
      </c>
      <c r="R21" s="331"/>
      <c r="S21" s="331"/>
      <c r="T21" s="196" t="e">
        <f>IF(B21=Data!#REF!,Data!#REF!,(IF(B21=Data!B88,Data!I88,(IF(B21=Data!#REF!,Data!#REF!,(IF(B21=Data!#REF!,Data!#REF!,(IF(B21=Data!#REF!,Data!#REF!,(IF(B21=Data!#REF!,Data!#REF!,(IF(B21=Data!#REF!,Data!#REF!,(IF(B21=Data!#REF!,Data!#REF!,Data!#REF!)))))))))))))))&amp;IF(B21=Data!#REF!,Data!#REF!,(IF(B21=Data!#REF!,Data!#REF!,(IF(B21=Data!#REF!,Data!#REF!,(IF(B21=Data!#REF!,Data!#REF!,(IF(B21=Data!B67,Data!I67,(IF(B21=Data!B70,Data!I886,(IF(B21=Data!#REF!,Data!#REF!,(IF(B21=Data!#REF!,Data!#REF!,Data!#REF!)))))))))))))))&amp;IF(B21=Data!#REF!,Data!#REF!,(IF(B21=Data!#REF!,Data!#REF!,(IF(B21=Data!#REF!,Data!#REF!,(IF(B21=Data!#REF!,Data!#REF!,(IF(B21=Data!#REF!,Data!#REF!,Data!#REF!)))))))))</f>
        <v>#REF!</v>
      </c>
      <c r="U21" s="332"/>
      <c r="V21" s="196" t="e">
        <f>IF(B21=Data!#REF!,Data!#REF!,(IF(B21=Data!B88,Data!J88,(IF(B21=Data!#REF!,Data!#REF!,(IF(B21=Data!#REF!,Data!#REF!,(IF(B21=Data!#REF!,Data!#REF!,(IF(B21=Data!#REF!,Data!#REF!,(IF(B21=Data!#REF!,Data!#REF!,(IF(B21=Data!#REF!,Data!#REF!,Data!#REF!)))))))))))))))&amp;IF(B21=Data!#REF!,Data!#REF!,(IF(B21=Data!#REF!,Data!#REF!,(IF(B21=Data!#REF!,Data!#REF!,(IF(B21=Data!#REF!,Data!#REF!,(IF(B21=Data!B67,Data!J67,(IF(B21=Data!B70,Data!J886,(IF(B21=Data!#REF!,Data!#REF!,(IF(B21=Data!#REF!,Data!#REF!,Data!#REF!)))))))))))))))&amp;IF(B21=Data!#REF!,Data!#REF!,(IF(B21=Data!#REF!,Data!#REF!,(IF(B21=Data!#REF!,Data!#REF!,(IF(B21=Data!#REF!,Data!#REF!,(IF(B21=Data!#REF!,Data!#REF!,Data!#REF!)))))))))</f>
        <v>#REF!</v>
      </c>
      <c r="W21" s="191">
        <f>IF(D21="","",VLOOKUP(B21,Data!$B$5:$J$403,9,FALSE)*D21)</f>
        <v>15.34</v>
      </c>
      <c r="AC21" s="165" t="s">
        <v>877</v>
      </c>
      <c r="AD21" s="165">
        <v>6</v>
      </c>
      <c r="AE21" s="165">
        <v>1</v>
      </c>
    </row>
    <row r="22" spans="1:31" ht="16.25" customHeight="1">
      <c r="A22" s="346">
        <v>3</v>
      </c>
      <c r="B22" s="297" t="s">
        <v>526</v>
      </c>
      <c r="C22" s="195" t="str">
        <f>IF(D22="","",VLOOKUP(B22,Data!$B$5:$L$403,2,FALSE))</f>
        <v>ZJ54420</v>
      </c>
      <c r="D22" s="220">
        <v>1</v>
      </c>
      <c r="E22" s="220"/>
      <c r="F22" s="374"/>
      <c r="G22" s="187">
        <f>IF(D22="","",VLOOKUP(B22,Data!$B$5:$L$403,11,FALSE))</f>
        <v>4658.5600000000004</v>
      </c>
      <c r="H22" s="193">
        <f t="shared" si="1"/>
        <v>4658.5600000000004</v>
      </c>
      <c r="I22" s="188" t="str">
        <f>IF(D22="","",VLOOKUP(B22,Data!$B$5:$D$403,3,FALSE))</f>
        <v>C/T</v>
      </c>
      <c r="J22" s="189" t="str">
        <f>IF(D22="","",VLOOKUP(B22,Data!$B$5:$M$403,12,FALSE))</f>
        <v>Indonesia</v>
      </c>
      <c r="K22" s="194" t="s">
        <v>992</v>
      </c>
      <c r="L22" s="190">
        <f>IF(D22="","",VLOOKUP(B22,Data!$B$5:$E$403,4,FALSE)*D22)</f>
        <v>305</v>
      </c>
      <c r="M22" s="195">
        <f>IF(D22="","",VLOOKUP(B22,Data!$B$5:$F$403,5,FALSE)*D22)</f>
        <v>269</v>
      </c>
      <c r="N22" s="193" t="e">
        <f>IF(B22=Data!#REF!,Data!#REF!,(IF(B22=Data!B89,Data!G89,(IF(B22=Data!#REF!,Data!#REF!,(IF(B22=Data!#REF!,Data!#REF!,(IF(B22=Data!#REF!,Data!#REF!,(IF(B22=Data!#REF!,Data!#REF!,(IF(B22=Data!#REF!,Data!#REF!,(IF(B22=Data!#REF!,Data!#REF!,Data!#REF!)))))))))))))))&amp;IF(B22=Data!#REF!,Data!#REF!,(IF(B22=Data!#REF!,Data!#REF!,(IF(B22=Data!#REF!,Data!#REF!,(IF(B22=Data!#REF!,Data!#REF!,(IF(B22=Data!B68,Data!G68,(IF(B22=Data!B71,Data!G887,(IF(B22=Data!#REF!,Data!#REF!,(IF(B22=Data!#REF!,Data!#REF!,Data!#REF!)))))))))))))))&amp;IF(B22=Data!#REF!,Data!#REF!,(IF(B22=Data!#REF!,Data!#REF!,(IF(B22=Data!#REF!,Data!#REF!,(IF(B22=Data!#REF!,Data!#REF!,(IF(B22=Data!#REF!,Data!#REF!,Data!#REF!)))))))))</f>
        <v>#REF!</v>
      </c>
      <c r="O22" s="330"/>
      <c r="P22" s="331"/>
      <c r="Q22" s="196" t="e">
        <f>IF(B22=Data!#REF!,Data!#REF!,(IF(B22=Data!B89,Data!H89,(IF(B22=Data!#REF!,Data!#REF!,(IF(B22=Data!#REF!,Data!#REF!,(IF(B22=Data!#REF!,Data!#REF!,(IF(B22=Data!#REF!,Data!#REF!,(IF(B22=Data!#REF!,Data!#REF!,(IF(B22=Data!#REF!,Data!#REF!,Data!#REF!)))))))))))))))&amp;IF(B22=Data!#REF!,Data!#REF!,(IF(B22=Data!#REF!,Data!#REF!,(IF(B22=Data!#REF!,Data!#REF!,(IF(B22=Data!#REF!,Data!#REF!,(IF(B22=Data!B68,Data!H68,(IF(B22=Data!B71,Data!H887,(IF(B22=Data!#REF!,Data!#REF!,(IF(B22=Data!#REF!,Data!#REF!,Data!#REF!)))))))))))))))&amp;IF(B22=Data!#REF!,Data!#REF!,(IF(B22=Data!#REF!,Data!#REF!,(IF(B22=Data!#REF!,Data!#REF!,(IF(B22=Data!#REF!,Data!#REF!,(IF(B22=Data!#REF!,Data!#REF!,Data!#REF!)))))))))</f>
        <v>#REF!</v>
      </c>
      <c r="R22" s="331"/>
      <c r="S22" s="331"/>
      <c r="T22" s="196" t="e">
        <f>IF(B22=Data!#REF!,Data!#REF!,(IF(B22=Data!B89,Data!I89,(IF(B22=Data!#REF!,Data!#REF!,(IF(B22=Data!#REF!,Data!#REF!,(IF(B22=Data!#REF!,Data!#REF!,(IF(B22=Data!#REF!,Data!#REF!,(IF(B22=Data!#REF!,Data!#REF!,(IF(B22=Data!#REF!,Data!#REF!,Data!#REF!)))))))))))))))&amp;IF(B22=Data!#REF!,Data!#REF!,(IF(B22=Data!#REF!,Data!#REF!,(IF(B22=Data!#REF!,Data!#REF!,(IF(B22=Data!#REF!,Data!#REF!,(IF(B22=Data!B68,Data!I68,(IF(B22=Data!B71,Data!I887,(IF(B22=Data!#REF!,Data!#REF!,(IF(B22=Data!#REF!,Data!#REF!,Data!#REF!)))))))))))))))&amp;IF(B22=Data!#REF!,Data!#REF!,(IF(B22=Data!#REF!,Data!#REF!,(IF(B22=Data!#REF!,Data!#REF!,(IF(B22=Data!#REF!,Data!#REF!,(IF(B22=Data!#REF!,Data!#REF!,Data!#REF!)))))))))</f>
        <v>#REF!</v>
      </c>
      <c r="U22" s="332"/>
      <c r="V22" s="196" t="e">
        <f>IF(B22=Data!#REF!,Data!#REF!,(IF(B22=Data!B89,Data!J89,(IF(B22=Data!#REF!,Data!#REF!,(IF(B22=Data!#REF!,Data!#REF!,(IF(B22=Data!#REF!,Data!#REF!,(IF(B22=Data!#REF!,Data!#REF!,(IF(B22=Data!#REF!,Data!#REF!,(IF(B22=Data!#REF!,Data!#REF!,Data!#REF!)))))))))))))))&amp;IF(B22=Data!#REF!,Data!#REF!,(IF(B22=Data!#REF!,Data!#REF!,(IF(B22=Data!#REF!,Data!#REF!,(IF(B22=Data!#REF!,Data!#REF!,(IF(B22=Data!B68,Data!J68,(IF(B22=Data!B71,Data!J887,(IF(B22=Data!#REF!,Data!#REF!,(IF(B22=Data!#REF!,Data!#REF!,Data!#REF!)))))))))))))))&amp;IF(B22=Data!#REF!,Data!#REF!,(IF(B22=Data!#REF!,Data!#REF!,(IF(B22=Data!#REF!,Data!#REF!,(IF(B22=Data!#REF!,Data!#REF!,(IF(B22=Data!#REF!,Data!#REF!,Data!#REF!)))))))))</f>
        <v>#REF!</v>
      </c>
      <c r="W22" s="191">
        <f>IF(D22="","",VLOOKUP(B22,Data!$B$5:$J$403,9,FALSE)*D22)</f>
        <v>1.534</v>
      </c>
      <c r="AC22" s="165" t="s">
        <v>877</v>
      </c>
      <c r="AD22" s="165">
        <v>6</v>
      </c>
      <c r="AE22" s="165">
        <v>1</v>
      </c>
    </row>
    <row r="23" spans="1:31" ht="16.25" customHeight="1">
      <c r="A23" s="346">
        <v>4</v>
      </c>
      <c r="B23" s="297" t="s">
        <v>376</v>
      </c>
      <c r="C23" s="195" t="str">
        <f>IF(D23="","",VLOOKUP(B23,Data!$B$5:$L$403,2,FALSE))</f>
        <v>WW02700</v>
      </c>
      <c r="D23" s="220">
        <v>1</v>
      </c>
      <c r="E23" s="220"/>
      <c r="F23" s="374" t="s">
        <v>525</v>
      </c>
      <c r="G23" s="187">
        <f>IF(D23="","",VLOOKUP(B23,Data!$B$5:$L$403,11,FALSE))</f>
        <v>6360.69</v>
      </c>
      <c r="H23" s="193">
        <f t="shared" si="1"/>
        <v>6360.69</v>
      </c>
      <c r="I23" s="188" t="str">
        <f>IF(D23="","",VLOOKUP(B23,Data!$B$5:$D$403,3,FALSE))</f>
        <v>C/T</v>
      </c>
      <c r="J23" s="189" t="str">
        <f>IF(D23="","",VLOOKUP(B23,Data!$B$5:$M$403,12,FALSE))</f>
        <v>Indonesia</v>
      </c>
      <c r="K23" s="194" t="s">
        <v>992</v>
      </c>
      <c r="L23" s="190">
        <f>IF(D23="","",VLOOKUP(B23,Data!$B$5:$E$403,4,FALSE)*D23)</f>
        <v>323</v>
      </c>
      <c r="M23" s="195">
        <f>IF(D23="","",VLOOKUP(B23,Data!$B$5:$F$403,5,FALSE)*D23)</f>
        <v>285</v>
      </c>
      <c r="N23" s="193" t="e">
        <f>IF(B23=Data!#REF!,Data!#REF!,(IF(B23=Data!B90,Data!G90,(IF(B23=Data!#REF!,Data!#REF!,(IF(B23=Data!#REF!,Data!#REF!,(IF(B23=Data!#REF!,Data!#REF!,(IF(B23=Data!#REF!,Data!#REF!,(IF(B23=Data!#REF!,Data!#REF!,(IF(B23=Data!#REF!,Data!#REF!,Data!#REF!)))))))))))))))&amp;IF(B23=Data!#REF!,Data!#REF!,(IF(B23=Data!#REF!,Data!#REF!,(IF(B23=Data!#REF!,Data!#REF!,(IF(B23=Data!#REF!,Data!#REF!,(IF(B23=Data!B69,Data!G69,(IF(B23=Data!B72,Data!G888,(IF(B23=Data!#REF!,Data!#REF!,(IF(B23=Data!#REF!,Data!#REF!,Data!#REF!)))))))))))))))&amp;IF(B23=Data!#REF!,Data!#REF!,(IF(B23=Data!#REF!,Data!#REF!,(IF(B23=Data!#REF!,Data!#REF!,(IF(B23=Data!#REF!,Data!#REF!,(IF(B23=Data!#REF!,Data!#REF!,Data!#REF!)))))))))</f>
        <v>#REF!</v>
      </c>
      <c r="O23" s="330"/>
      <c r="P23" s="331"/>
      <c r="Q23" s="196" t="e">
        <f>IF(B23=Data!#REF!,Data!#REF!,(IF(B23=Data!B90,Data!H90,(IF(B23=Data!#REF!,Data!#REF!,(IF(B23=Data!#REF!,Data!#REF!,(IF(B23=Data!#REF!,Data!#REF!,(IF(B23=Data!#REF!,Data!#REF!,(IF(B23=Data!#REF!,Data!#REF!,(IF(B23=Data!#REF!,Data!#REF!,Data!#REF!)))))))))))))))&amp;IF(B23=Data!#REF!,Data!#REF!,(IF(B23=Data!#REF!,Data!#REF!,(IF(B23=Data!#REF!,Data!#REF!,(IF(B23=Data!#REF!,Data!#REF!,(IF(B23=Data!B69,Data!H69,(IF(B23=Data!B72,Data!H888,(IF(B23=Data!#REF!,Data!#REF!,(IF(B23=Data!#REF!,Data!#REF!,Data!#REF!)))))))))))))))&amp;IF(B23=Data!#REF!,Data!#REF!,(IF(B23=Data!#REF!,Data!#REF!,(IF(B23=Data!#REF!,Data!#REF!,(IF(B23=Data!#REF!,Data!#REF!,(IF(B23=Data!#REF!,Data!#REF!,Data!#REF!)))))))))</f>
        <v>#REF!</v>
      </c>
      <c r="R23" s="331"/>
      <c r="S23" s="331"/>
      <c r="T23" s="196" t="e">
        <f>IF(B23=Data!#REF!,Data!#REF!,(IF(B23=Data!B90,Data!I90,(IF(B23=Data!#REF!,Data!#REF!,(IF(B23=Data!#REF!,Data!#REF!,(IF(B23=Data!#REF!,Data!#REF!,(IF(B23=Data!#REF!,Data!#REF!,(IF(B23=Data!#REF!,Data!#REF!,(IF(B23=Data!#REF!,Data!#REF!,Data!#REF!)))))))))))))))&amp;IF(B23=Data!#REF!,Data!#REF!,(IF(B23=Data!#REF!,Data!#REF!,(IF(B23=Data!#REF!,Data!#REF!,(IF(B23=Data!#REF!,Data!#REF!,(IF(B23=Data!B69,Data!I69,(IF(B23=Data!B72,Data!I888,(IF(B23=Data!#REF!,Data!#REF!,(IF(B23=Data!#REF!,Data!#REF!,Data!#REF!)))))))))))))))&amp;IF(B23=Data!#REF!,Data!#REF!,(IF(B23=Data!#REF!,Data!#REF!,(IF(B23=Data!#REF!,Data!#REF!,(IF(B23=Data!#REF!,Data!#REF!,(IF(B23=Data!#REF!,Data!#REF!,Data!#REF!)))))))))</f>
        <v>#REF!</v>
      </c>
      <c r="U23" s="332"/>
      <c r="V23" s="196" t="e">
        <f>IF(B23=Data!#REF!,Data!#REF!,(IF(B23=Data!B90,Data!J90,(IF(B23=Data!#REF!,Data!#REF!,(IF(B23=Data!#REF!,Data!#REF!,(IF(B23=Data!#REF!,Data!#REF!,(IF(B23=Data!#REF!,Data!#REF!,(IF(B23=Data!#REF!,Data!#REF!,(IF(B23=Data!#REF!,Data!#REF!,Data!#REF!)))))))))))))))&amp;IF(B23=Data!#REF!,Data!#REF!,(IF(B23=Data!#REF!,Data!#REF!,(IF(B23=Data!#REF!,Data!#REF!,(IF(B23=Data!#REF!,Data!#REF!,(IF(B23=Data!B69,Data!J69,(IF(B23=Data!B72,Data!J888,(IF(B23=Data!#REF!,Data!#REF!,(IF(B23=Data!#REF!,Data!#REF!,Data!#REF!)))))))))))))))&amp;IF(B23=Data!#REF!,Data!#REF!,(IF(B23=Data!#REF!,Data!#REF!,(IF(B23=Data!#REF!,Data!#REF!,(IF(B23=Data!#REF!,Data!#REF!,(IF(B23=Data!#REF!,Data!#REF!,Data!#REF!)))))))))</f>
        <v>#REF!</v>
      </c>
      <c r="W23" s="191">
        <f>IF(D23="","",VLOOKUP(B23,Data!$B$5:$J$403,9,FALSE)*D23)</f>
        <v>1.806</v>
      </c>
      <c r="AC23" s="165" t="s">
        <v>877</v>
      </c>
      <c r="AD23" s="165">
        <v>6</v>
      </c>
      <c r="AE23" s="165">
        <v>1</v>
      </c>
    </row>
    <row r="24" spans="1:31" ht="16.25" customHeight="1">
      <c r="A24" s="346">
        <v>5</v>
      </c>
      <c r="B24" s="297" t="s">
        <v>195</v>
      </c>
      <c r="C24" s="195" t="str">
        <f>IF(D24="","",VLOOKUP(B24,Data!$B$5:$L$403,2,FALSE))</f>
        <v>WH50350</v>
      </c>
      <c r="D24" s="220">
        <v>11</v>
      </c>
      <c r="E24" s="220"/>
      <c r="F24" s="373"/>
      <c r="G24" s="187">
        <f>IF(D24="","",VLOOKUP(B24,Data!$B$5:$L$403,11,FALSE))</f>
        <v>1751.45</v>
      </c>
      <c r="H24" s="193">
        <f t="shared" ref="H24" si="2">IF(D24&gt;0,D24*G24,"-")</f>
        <v>19265.95</v>
      </c>
      <c r="I24" s="188" t="str">
        <f>IF(D24="","",VLOOKUP(B24,Data!$B$5:$D$403,3,FALSE))</f>
        <v>C/T</v>
      </c>
      <c r="J24" s="189" t="str">
        <f>IF(D24="","",VLOOKUP(B24,Data!$B$5:$M$403,12,FALSE))</f>
        <v>Indonesia</v>
      </c>
      <c r="K24" s="194" t="s">
        <v>992</v>
      </c>
      <c r="L24" s="190">
        <f>IF(D24="","",VLOOKUP(B24,Data!$B$5:$E$403,4,FALSE)*D24)</f>
        <v>2211</v>
      </c>
      <c r="M24" s="195">
        <f>IF(D24="","",VLOOKUP(B24,Data!$B$5:$F$403,5,FALSE)*D24)</f>
        <v>1991</v>
      </c>
      <c r="N24" s="193" t="e">
        <f>IF(B24=Data!#REF!,Data!#REF!,(IF(B24=Data!B90,Data!G90,(IF(B24=Data!#REF!,Data!#REF!,(IF(B24=Data!#REF!,Data!#REF!,(IF(B24=Data!#REF!,Data!#REF!,(IF(B24=Data!#REF!,Data!#REF!,(IF(B24=Data!#REF!,Data!#REF!,(IF(B24=Data!#REF!,Data!#REF!,Data!#REF!)))))))))))))))&amp;IF(B24=Data!#REF!,Data!#REF!,(IF(B24=Data!#REF!,Data!#REF!,(IF(B24=Data!#REF!,Data!#REF!,(IF(B24=Data!#REF!,Data!#REF!,(IF(B24=Data!B69,Data!G69,(IF(B24=Data!B72,Data!G888,(IF(B24=Data!#REF!,Data!#REF!,(IF(B24=Data!#REF!,Data!#REF!,Data!#REF!)))))))))))))))&amp;IF(B24=Data!#REF!,Data!#REF!,(IF(B24=Data!#REF!,Data!#REF!,(IF(B24=Data!#REF!,Data!#REF!,(IF(B24=Data!#REF!,Data!#REF!,(IF(B24=Data!#REF!,Data!#REF!,Data!#REF!)))))))))</f>
        <v>#REF!</v>
      </c>
      <c r="O24" s="330"/>
      <c r="P24" s="331"/>
      <c r="Q24" s="196" t="e">
        <f>IF(B24=Data!#REF!,Data!#REF!,(IF(B24=Data!B90,Data!H90,(IF(B24=Data!#REF!,Data!#REF!,(IF(B24=Data!#REF!,Data!#REF!,(IF(B24=Data!#REF!,Data!#REF!,(IF(B24=Data!#REF!,Data!#REF!,(IF(B24=Data!#REF!,Data!#REF!,(IF(B24=Data!#REF!,Data!#REF!,Data!#REF!)))))))))))))))&amp;IF(B24=Data!#REF!,Data!#REF!,(IF(B24=Data!#REF!,Data!#REF!,(IF(B24=Data!#REF!,Data!#REF!,(IF(B24=Data!#REF!,Data!#REF!,(IF(B24=Data!B69,Data!H69,(IF(B24=Data!B72,Data!H888,(IF(B24=Data!#REF!,Data!#REF!,(IF(B24=Data!#REF!,Data!#REF!,Data!#REF!)))))))))))))))&amp;IF(B24=Data!#REF!,Data!#REF!,(IF(B24=Data!#REF!,Data!#REF!,(IF(B24=Data!#REF!,Data!#REF!,(IF(B24=Data!#REF!,Data!#REF!,(IF(B24=Data!#REF!,Data!#REF!,Data!#REF!)))))))))</f>
        <v>#REF!</v>
      </c>
      <c r="R24" s="331"/>
      <c r="S24" s="331"/>
      <c r="T24" s="196" t="e">
        <f>IF(B24=Data!#REF!,Data!#REF!,(IF(B24=Data!B90,Data!I90,(IF(B24=Data!#REF!,Data!#REF!,(IF(B24=Data!#REF!,Data!#REF!,(IF(B24=Data!#REF!,Data!#REF!,(IF(B24=Data!#REF!,Data!#REF!,(IF(B24=Data!#REF!,Data!#REF!,(IF(B24=Data!#REF!,Data!#REF!,Data!#REF!)))))))))))))))&amp;IF(B24=Data!#REF!,Data!#REF!,(IF(B24=Data!#REF!,Data!#REF!,(IF(B24=Data!#REF!,Data!#REF!,(IF(B24=Data!#REF!,Data!#REF!,(IF(B24=Data!B69,Data!I69,(IF(B24=Data!B72,Data!I888,(IF(B24=Data!#REF!,Data!#REF!,(IF(B24=Data!#REF!,Data!#REF!,Data!#REF!)))))))))))))))&amp;IF(B24=Data!#REF!,Data!#REF!,(IF(B24=Data!#REF!,Data!#REF!,(IF(B24=Data!#REF!,Data!#REF!,(IF(B24=Data!#REF!,Data!#REF!,(IF(B24=Data!#REF!,Data!#REF!,Data!#REF!)))))))))</f>
        <v>#REF!</v>
      </c>
      <c r="U24" s="332"/>
      <c r="V24" s="196" t="e">
        <f>IF(B24=Data!#REF!,Data!#REF!,(IF(B24=Data!B90,Data!J90,(IF(B24=Data!#REF!,Data!#REF!,(IF(B24=Data!#REF!,Data!#REF!,(IF(B24=Data!#REF!,Data!#REF!,(IF(B24=Data!#REF!,Data!#REF!,(IF(B24=Data!#REF!,Data!#REF!,(IF(B24=Data!#REF!,Data!#REF!,Data!#REF!)))))))))))))))&amp;IF(B24=Data!#REF!,Data!#REF!,(IF(B24=Data!#REF!,Data!#REF!,(IF(B24=Data!#REF!,Data!#REF!,(IF(B24=Data!#REF!,Data!#REF!,(IF(B24=Data!B69,Data!J69,(IF(B24=Data!B72,Data!J888,(IF(B24=Data!#REF!,Data!#REF!,(IF(B24=Data!#REF!,Data!#REF!,Data!#REF!)))))))))))))))&amp;IF(B24=Data!#REF!,Data!#REF!,(IF(B24=Data!#REF!,Data!#REF!,(IF(B24=Data!#REF!,Data!#REF!,(IF(B24=Data!#REF!,Data!#REF!,(IF(B24=Data!#REF!,Data!#REF!,Data!#REF!)))))))))</f>
        <v>#REF!</v>
      </c>
      <c r="W24" s="191">
        <f>IF(D24="","",VLOOKUP(B24,Data!$B$5:$J$403,9,FALSE)*D24)</f>
        <v>12.649999999999999</v>
      </c>
      <c r="AC24" s="165" t="s">
        <v>877</v>
      </c>
      <c r="AD24" s="165">
        <v>6</v>
      </c>
      <c r="AE24" s="165">
        <v>1</v>
      </c>
    </row>
    <row r="25" spans="1:31" ht="16.25" customHeight="1">
      <c r="A25" s="346">
        <v>6</v>
      </c>
      <c r="B25" s="297" t="s">
        <v>212</v>
      </c>
      <c r="C25" s="195" t="str">
        <f>IF(D25="","",VLOOKUP(B25,Data!$B$5:$L$403,2,FALSE))</f>
        <v>WH50410</v>
      </c>
      <c r="D25" s="220">
        <v>2</v>
      </c>
      <c r="E25" s="220"/>
      <c r="F25" s="373"/>
      <c r="G25" s="187">
        <f>IF(D25="","",VLOOKUP(B25,Data!$B$5:$L$403,11,FALSE))</f>
        <v>1897.4</v>
      </c>
      <c r="H25" s="193">
        <f t="shared" si="1"/>
        <v>3794.8</v>
      </c>
      <c r="I25" s="188" t="str">
        <f>IF(D25="","",VLOOKUP(B25,Data!$B$5:$D$403,3,FALSE))</f>
        <v>C/T</v>
      </c>
      <c r="J25" s="189" t="str">
        <f>IF(D25="","",VLOOKUP(B25,Data!$B$5:$M$403,12,FALSE))</f>
        <v>Indonesia</v>
      </c>
      <c r="K25" s="194" t="s">
        <v>992</v>
      </c>
      <c r="L25" s="190">
        <f>IF(D25="","",VLOOKUP(B25,Data!$B$5:$E$403,4,FALSE)*D25)</f>
        <v>444</v>
      </c>
      <c r="M25" s="195">
        <f>IF(D25="","",VLOOKUP(B25,Data!$B$5:$F$403,5,FALSE)*D25)</f>
        <v>402</v>
      </c>
      <c r="N25" s="193" t="e">
        <f>IF(B25=Data!#REF!,Data!#REF!,(IF(B25=Data!B91,Data!G91,(IF(B25=Data!#REF!,Data!#REF!,(IF(B25=Data!#REF!,Data!#REF!,(IF(B25=Data!#REF!,Data!#REF!,(IF(B25=Data!#REF!,Data!#REF!,(IF(B25=Data!#REF!,Data!#REF!,(IF(B25=Data!#REF!,Data!#REF!,Data!#REF!)))))))))))))))&amp;IF(B25=Data!#REF!,Data!#REF!,(IF(B25=Data!#REF!,Data!#REF!,(IF(B25=Data!#REF!,Data!#REF!,(IF(B25=Data!#REF!,Data!#REF!,(IF(B25=Data!B70,Data!G70,(IF(B25=Data!B73,Data!G889,(IF(B25=Data!#REF!,Data!#REF!,(IF(B25=Data!#REF!,Data!#REF!,Data!#REF!)))))))))))))))&amp;IF(B25=Data!#REF!,Data!#REF!,(IF(B25=Data!#REF!,Data!#REF!,(IF(B25=Data!#REF!,Data!#REF!,(IF(B25=Data!#REF!,Data!#REF!,(IF(B25=Data!#REF!,Data!#REF!,Data!#REF!)))))))))</f>
        <v>#REF!</v>
      </c>
      <c r="O25" s="330"/>
      <c r="P25" s="331"/>
      <c r="Q25" s="196" t="e">
        <f>IF(B25=Data!#REF!,Data!#REF!,(IF(B25=Data!B91,Data!H91,(IF(B25=Data!#REF!,Data!#REF!,(IF(B25=Data!#REF!,Data!#REF!,(IF(B25=Data!#REF!,Data!#REF!,(IF(B25=Data!#REF!,Data!#REF!,(IF(B25=Data!#REF!,Data!#REF!,(IF(B25=Data!#REF!,Data!#REF!,Data!#REF!)))))))))))))))&amp;IF(B25=Data!#REF!,Data!#REF!,(IF(B25=Data!#REF!,Data!#REF!,(IF(B25=Data!#REF!,Data!#REF!,(IF(B25=Data!#REF!,Data!#REF!,(IF(B25=Data!B70,Data!H70,(IF(B25=Data!B73,Data!H889,(IF(B25=Data!#REF!,Data!#REF!,(IF(B25=Data!#REF!,Data!#REF!,Data!#REF!)))))))))))))))&amp;IF(B25=Data!#REF!,Data!#REF!,(IF(B25=Data!#REF!,Data!#REF!,(IF(B25=Data!#REF!,Data!#REF!,(IF(B25=Data!#REF!,Data!#REF!,(IF(B25=Data!#REF!,Data!#REF!,Data!#REF!)))))))))</f>
        <v>#REF!</v>
      </c>
      <c r="R25" s="331"/>
      <c r="S25" s="331"/>
      <c r="T25" s="196" t="e">
        <f>IF(B25=Data!#REF!,Data!#REF!,(IF(B25=Data!B91,Data!I91,(IF(B25=Data!#REF!,Data!#REF!,(IF(B25=Data!#REF!,Data!#REF!,(IF(B25=Data!#REF!,Data!#REF!,(IF(B25=Data!#REF!,Data!#REF!,(IF(B25=Data!#REF!,Data!#REF!,(IF(B25=Data!#REF!,Data!#REF!,Data!#REF!)))))))))))))))&amp;IF(B25=Data!#REF!,Data!#REF!,(IF(B25=Data!#REF!,Data!#REF!,(IF(B25=Data!#REF!,Data!#REF!,(IF(B25=Data!#REF!,Data!#REF!,(IF(B25=Data!B70,Data!I70,(IF(B25=Data!B73,Data!I889,(IF(B25=Data!#REF!,Data!#REF!,(IF(B25=Data!#REF!,Data!#REF!,Data!#REF!)))))))))))))))&amp;IF(B25=Data!#REF!,Data!#REF!,(IF(B25=Data!#REF!,Data!#REF!,(IF(B25=Data!#REF!,Data!#REF!,(IF(B25=Data!#REF!,Data!#REF!,(IF(B25=Data!#REF!,Data!#REF!,Data!#REF!)))))))))</f>
        <v>#REF!</v>
      </c>
      <c r="U25" s="332"/>
      <c r="V25" s="196" t="e">
        <f>IF(B25=Data!#REF!,Data!#REF!,(IF(B25=Data!B91,Data!J91,(IF(B25=Data!#REF!,Data!#REF!,(IF(B25=Data!#REF!,Data!#REF!,(IF(B25=Data!#REF!,Data!#REF!,(IF(B25=Data!#REF!,Data!#REF!,(IF(B25=Data!#REF!,Data!#REF!,(IF(B25=Data!#REF!,Data!#REF!,Data!#REF!)))))))))))))))&amp;IF(B25=Data!#REF!,Data!#REF!,(IF(B25=Data!#REF!,Data!#REF!,(IF(B25=Data!#REF!,Data!#REF!,(IF(B25=Data!#REF!,Data!#REF!,(IF(B25=Data!B70,Data!J70,(IF(B25=Data!B73,Data!J889,(IF(B25=Data!#REF!,Data!#REF!,(IF(B25=Data!#REF!,Data!#REF!,Data!#REF!)))))))))))))))&amp;IF(B25=Data!#REF!,Data!#REF!,(IF(B25=Data!#REF!,Data!#REF!,(IF(B25=Data!#REF!,Data!#REF!,(IF(B25=Data!#REF!,Data!#REF!,(IF(B25=Data!#REF!,Data!#REF!,Data!#REF!)))))))))</f>
        <v>#REF!</v>
      </c>
      <c r="W25" s="191">
        <f>IF(D25="","",VLOOKUP(B25,Data!$B$5:$J$403,9,FALSE)*D25)</f>
        <v>2.3980000000000001</v>
      </c>
      <c r="AC25" s="165" t="s">
        <v>877</v>
      </c>
      <c r="AD25" s="165">
        <v>6</v>
      </c>
      <c r="AE25" s="165">
        <v>1</v>
      </c>
    </row>
    <row r="26" spans="1:31" ht="16.25" customHeight="1">
      <c r="A26" s="346"/>
      <c r="B26" s="407" t="s">
        <v>993</v>
      </c>
      <c r="C26" s="195" t="str">
        <f>IF(D26="","",VLOOKUP(B26,Data!$B$5:$L$403,2,FALSE))</f>
        <v/>
      </c>
      <c r="D26" s="220"/>
      <c r="E26" s="220"/>
      <c r="F26" s="373"/>
      <c r="G26" s="187" t="str">
        <f>IF(D26="","",VLOOKUP(B26,Data!$B$5:$L$403,11,FALSE))</f>
        <v/>
      </c>
      <c r="H26" s="193"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92,Data!G92,(IF(B26=Data!#REF!,Data!#REF!,(IF(B26=Data!#REF!,Data!#REF!,(IF(B26=Data!#REF!,Data!#REF!,(IF(B26=Data!#REF!,Data!#REF!,(IF(B26=Data!#REF!,Data!#REF!,(IF(B26=Data!#REF!,Data!#REF!,Data!#REF!)))))))))))))))&amp;IF(B26=Data!#REF!,Data!#REF!,(IF(B26=Data!#REF!,Data!#REF!,(IF(B26=Data!#REF!,Data!#REF!,(IF(B26=Data!#REF!,Data!#REF!,(IF(B26=Data!B71,Data!G71,(IF(B26=Data!B74,Data!G890,(IF(B26=Data!#REF!,Data!#REF!,(IF(B26=Data!#REF!,Data!#REF!,Data!#REF!)))))))))))))))&amp;IF(B26=Data!#REF!,Data!#REF!,(IF(B26=Data!#REF!,Data!#REF!,(IF(B26=Data!#REF!,Data!#REF!,(IF(B26=Data!#REF!,Data!#REF!,(IF(B26=Data!#REF!,Data!#REF!,Data!#REF!)))))))))</f>
        <v>#REF!</v>
      </c>
      <c r="O26" s="330"/>
      <c r="P26" s="331"/>
      <c r="Q26" s="196" t="e">
        <f>IF(B26=Data!#REF!,Data!#REF!,(IF(B26=Data!B92,Data!H92,(IF(B26=Data!#REF!,Data!#REF!,(IF(B26=Data!#REF!,Data!#REF!,(IF(B26=Data!#REF!,Data!#REF!,(IF(B26=Data!#REF!,Data!#REF!,(IF(B26=Data!#REF!,Data!#REF!,(IF(B26=Data!#REF!,Data!#REF!,Data!#REF!)))))))))))))))&amp;IF(B26=Data!#REF!,Data!#REF!,(IF(B26=Data!#REF!,Data!#REF!,(IF(B26=Data!#REF!,Data!#REF!,(IF(B26=Data!#REF!,Data!#REF!,(IF(B26=Data!B71,Data!H71,(IF(B26=Data!B74,Data!H890,(IF(B26=Data!#REF!,Data!#REF!,(IF(B26=Data!#REF!,Data!#REF!,Data!#REF!)))))))))))))))&amp;IF(B26=Data!#REF!,Data!#REF!,(IF(B26=Data!#REF!,Data!#REF!,(IF(B26=Data!#REF!,Data!#REF!,(IF(B26=Data!#REF!,Data!#REF!,(IF(B26=Data!#REF!,Data!#REF!,Data!#REF!)))))))))</f>
        <v>#REF!</v>
      </c>
      <c r="R26" s="331"/>
      <c r="S26" s="331"/>
      <c r="T26" s="196" t="e">
        <f>IF(B26=Data!#REF!,Data!#REF!,(IF(B26=Data!B92,Data!I92,(IF(B26=Data!#REF!,Data!#REF!,(IF(B26=Data!#REF!,Data!#REF!,(IF(B26=Data!#REF!,Data!#REF!,(IF(B26=Data!#REF!,Data!#REF!,(IF(B26=Data!#REF!,Data!#REF!,(IF(B26=Data!#REF!,Data!#REF!,Data!#REF!)))))))))))))))&amp;IF(B26=Data!#REF!,Data!#REF!,(IF(B26=Data!#REF!,Data!#REF!,(IF(B26=Data!#REF!,Data!#REF!,(IF(B26=Data!#REF!,Data!#REF!,(IF(B26=Data!B71,Data!I71,(IF(B26=Data!B74,Data!I890,(IF(B26=Data!#REF!,Data!#REF!,(IF(B26=Data!#REF!,Data!#REF!,Data!#REF!)))))))))))))))&amp;IF(B26=Data!#REF!,Data!#REF!,(IF(B26=Data!#REF!,Data!#REF!,(IF(B26=Data!#REF!,Data!#REF!,(IF(B26=Data!#REF!,Data!#REF!,(IF(B26=Data!#REF!,Data!#REF!,Data!#REF!)))))))))</f>
        <v>#REF!</v>
      </c>
      <c r="U26" s="332"/>
      <c r="V26" s="196" t="e">
        <f>IF(B26=Data!#REF!,Data!#REF!,(IF(B26=Data!B92,Data!J92,(IF(B26=Data!#REF!,Data!#REF!,(IF(B26=Data!#REF!,Data!#REF!,(IF(B26=Data!#REF!,Data!#REF!,(IF(B26=Data!#REF!,Data!#REF!,(IF(B26=Data!#REF!,Data!#REF!,(IF(B26=Data!#REF!,Data!#REF!,Data!#REF!)))))))))))))))&amp;IF(B26=Data!#REF!,Data!#REF!,(IF(B26=Data!#REF!,Data!#REF!,(IF(B26=Data!#REF!,Data!#REF!,(IF(B26=Data!#REF!,Data!#REF!,(IF(B26=Data!B71,Data!J71,(IF(B26=Data!B74,Data!J890,(IF(B26=Data!#REF!,Data!#REF!,(IF(B26=Data!#REF!,Data!#REF!,Data!#REF!)))))))))))))))&amp;IF(B26=Data!#REF!,Data!#REF!,(IF(B26=Data!#REF!,Data!#REF!,(IF(B26=Data!#REF!,Data!#REF!,(IF(B26=Data!#REF!,Data!#REF!,(IF(B26=Data!#REF!,Data!#REF!,Data!#REF!)))))))))</f>
        <v>#REF!</v>
      </c>
      <c r="W26" s="191" t="str">
        <f>IF(D26="","",VLOOKUP(B26,Data!$B$5:$J$403,9,FALSE)*D26)</f>
        <v/>
      </c>
      <c r="AC26" s="165" t="s">
        <v>877</v>
      </c>
      <c r="AD26" s="165">
        <v>6</v>
      </c>
      <c r="AE26" s="165">
        <v>1</v>
      </c>
    </row>
    <row r="27" spans="1:31" ht="16.25" customHeight="1">
      <c r="A27" s="346">
        <v>7</v>
      </c>
      <c r="B27" s="297" t="s">
        <v>687</v>
      </c>
      <c r="C27" s="195" t="str">
        <f>IF(D27="","",VLOOKUP(B27,Data!$B$5:$L$403,2,FALSE))</f>
        <v>VAD6770</v>
      </c>
      <c r="D27" s="220">
        <v>1</v>
      </c>
      <c r="E27" s="220"/>
      <c r="F27" s="373"/>
      <c r="G27" s="187">
        <f>IF(D27="","",VLOOKUP(B27,Data!$B$5:$L$403,11,FALSE))</f>
        <v>2978.04</v>
      </c>
      <c r="H27" s="193">
        <f t="shared" si="0"/>
        <v>2978.04</v>
      </c>
      <c r="I27" s="188" t="str">
        <f>IF(D27="","",VLOOKUP(B27,Data!$B$5:$D$403,3,FALSE))</f>
        <v>C/T</v>
      </c>
      <c r="J27" s="189" t="str">
        <f>IF(D27="","",VLOOKUP(B27,Data!$B$5:$M$403,12,FALSE))</f>
        <v>Indonesia</v>
      </c>
      <c r="K27" s="408" t="s">
        <v>994</v>
      </c>
      <c r="L27" s="190">
        <f>IF(D27="","",VLOOKUP(B27,Data!$B$5:$E$403,4,FALSE)*D27)</f>
        <v>276</v>
      </c>
      <c r="M27" s="195">
        <f>IF(D27="","",VLOOKUP(B27,Data!$B$5:$F$403,5,FALSE)*D27)</f>
        <v>256</v>
      </c>
      <c r="N27" s="193" t="e">
        <f>IF(B27=Data!#REF!,Data!#REF!,(IF(B27=Data!B93,Data!G93,(IF(B27=Data!#REF!,Data!#REF!,(IF(B27=Data!#REF!,Data!#REF!,(IF(B27=Data!#REF!,Data!#REF!,(IF(B27=Data!#REF!,Data!#REF!,(IF(B27=Data!#REF!,Data!#REF!,(IF(B27=Data!#REF!,Data!#REF!,Data!#REF!)))))))))))))))&amp;IF(B27=Data!#REF!,Data!#REF!,(IF(B27=Data!#REF!,Data!#REF!,(IF(B27=Data!#REF!,Data!#REF!,(IF(B27=Data!#REF!,Data!#REF!,(IF(B27=Data!B72,Data!G72,(IF(B27=Data!B75,Data!G891,(IF(B27=Data!#REF!,Data!#REF!,(IF(B27=Data!#REF!,Data!#REF!,Data!#REF!)))))))))))))))&amp;IF(B27=Data!#REF!,Data!#REF!,(IF(B27=Data!#REF!,Data!#REF!,(IF(B27=Data!#REF!,Data!#REF!,(IF(B27=Data!#REF!,Data!#REF!,(IF(B27=Data!#REF!,Data!#REF!,Data!#REF!)))))))))</f>
        <v>#REF!</v>
      </c>
      <c r="O27" s="330"/>
      <c r="P27" s="331"/>
      <c r="Q27" s="196" t="e">
        <f>IF(B27=Data!#REF!,Data!#REF!,(IF(B27=Data!B93,Data!H93,(IF(B27=Data!#REF!,Data!#REF!,(IF(B27=Data!#REF!,Data!#REF!,(IF(B27=Data!#REF!,Data!#REF!,(IF(B27=Data!#REF!,Data!#REF!,(IF(B27=Data!#REF!,Data!#REF!,(IF(B27=Data!#REF!,Data!#REF!,Data!#REF!)))))))))))))))&amp;IF(B27=Data!#REF!,Data!#REF!,(IF(B27=Data!#REF!,Data!#REF!,(IF(B27=Data!#REF!,Data!#REF!,(IF(B27=Data!#REF!,Data!#REF!,(IF(B27=Data!B72,Data!H72,(IF(B27=Data!B75,Data!H891,(IF(B27=Data!#REF!,Data!#REF!,(IF(B27=Data!#REF!,Data!#REF!,Data!#REF!)))))))))))))))&amp;IF(B27=Data!#REF!,Data!#REF!,(IF(B27=Data!#REF!,Data!#REF!,(IF(B27=Data!#REF!,Data!#REF!,(IF(B27=Data!#REF!,Data!#REF!,(IF(B27=Data!#REF!,Data!#REF!,Data!#REF!)))))))))</f>
        <v>#REF!</v>
      </c>
      <c r="R27" s="331"/>
      <c r="S27" s="331"/>
      <c r="T27" s="196" t="e">
        <f>IF(B27=Data!#REF!,Data!#REF!,(IF(B27=Data!B93,Data!I93,(IF(B27=Data!#REF!,Data!#REF!,(IF(B27=Data!#REF!,Data!#REF!,(IF(B27=Data!#REF!,Data!#REF!,(IF(B27=Data!#REF!,Data!#REF!,(IF(B27=Data!#REF!,Data!#REF!,(IF(B27=Data!#REF!,Data!#REF!,Data!#REF!)))))))))))))))&amp;IF(B27=Data!#REF!,Data!#REF!,(IF(B27=Data!#REF!,Data!#REF!,(IF(B27=Data!#REF!,Data!#REF!,(IF(B27=Data!#REF!,Data!#REF!,(IF(B27=Data!B72,Data!I72,(IF(B27=Data!B75,Data!I891,(IF(B27=Data!#REF!,Data!#REF!,(IF(B27=Data!#REF!,Data!#REF!,Data!#REF!)))))))))))))))&amp;IF(B27=Data!#REF!,Data!#REF!,(IF(B27=Data!#REF!,Data!#REF!,(IF(B27=Data!#REF!,Data!#REF!,(IF(B27=Data!#REF!,Data!#REF!,(IF(B27=Data!#REF!,Data!#REF!,Data!#REF!)))))))))</f>
        <v>#REF!</v>
      </c>
      <c r="U27" s="332"/>
      <c r="V27" s="196" t="e">
        <f>IF(B27=Data!#REF!,Data!#REF!,(IF(B27=Data!B93,Data!J93,(IF(B27=Data!#REF!,Data!#REF!,(IF(B27=Data!#REF!,Data!#REF!,(IF(B27=Data!#REF!,Data!#REF!,(IF(B27=Data!#REF!,Data!#REF!,(IF(B27=Data!#REF!,Data!#REF!,(IF(B27=Data!#REF!,Data!#REF!,Data!#REF!)))))))))))))))&amp;IF(B27=Data!#REF!,Data!#REF!,(IF(B27=Data!#REF!,Data!#REF!,(IF(B27=Data!#REF!,Data!#REF!,(IF(B27=Data!#REF!,Data!#REF!,(IF(B27=Data!B72,Data!J72,(IF(B27=Data!B75,Data!J891,(IF(B27=Data!#REF!,Data!#REF!,(IF(B27=Data!#REF!,Data!#REF!,Data!#REF!)))))))))))))))&amp;IF(B27=Data!#REF!,Data!#REF!,(IF(B27=Data!#REF!,Data!#REF!,(IF(B27=Data!#REF!,Data!#REF!,(IF(B27=Data!#REF!,Data!#REF!,(IF(B27=Data!#REF!,Data!#REF!,Data!#REF!)))))))))</f>
        <v>#REF!</v>
      </c>
      <c r="W27" s="191">
        <f>IF(D27="","",VLOOKUP(B27,Data!$B$5:$J$403,9,FALSE)*D27)</f>
        <v>1.488</v>
      </c>
      <c r="AC27" s="165" t="s">
        <v>877</v>
      </c>
      <c r="AD27" s="165">
        <v>6</v>
      </c>
      <c r="AE27" s="165">
        <v>1</v>
      </c>
    </row>
    <row r="28" spans="1:31" ht="16.25" customHeight="1">
      <c r="A28" s="346"/>
      <c r="B28" s="297"/>
      <c r="C28" s="195" t="str">
        <f>IF(D28="","",VLOOKUP(B28,Data!$B$5:$L$403,2,FALSE))</f>
        <v/>
      </c>
      <c r="D28" s="220"/>
      <c r="E28" s="220"/>
      <c r="F28" s="373"/>
      <c r="G28" s="187" t="str">
        <f>IF(D28="","",VLOOKUP(B28,Data!$B$5:$L$403,11,FALSE))</f>
        <v/>
      </c>
      <c r="H28" s="193" t="str">
        <f t="shared" si="0"/>
        <v>-</v>
      </c>
      <c r="I28" s="188" t="str">
        <f>IF(D28="","",VLOOKUP(B28,Data!$B$5:$D$403,3,FALSE))</f>
        <v/>
      </c>
      <c r="J28" s="189" t="str">
        <f>IF(D28="","",VLOOKUP(B28,Data!$B$5:$M$403,12,FALSE))</f>
        <v/>
      </c>
      <c r="K28" s="194"/>
      <c r="L28" s="190" t="str">
        <f>IF(D28="","",VLOOKUP(B28,Data!$B$5:$E$403,4,FALSE)*D28)</f>
        <v/>
      </c>
      <c r="M28" s="195" t="str">
        <f>IF(D28="","",VLOOKUP(B28,Data!$B$5:$F$403,5,FALSE)*D28)</f>
        <v/>
      </c>
      <c r="N28" s="193" t="e">
        <f>IF(B28=Data!#REF!,Data!#REF!,(IF(B28=Data!B79,Data!G79,(IF(B28=Data!#REF!,Data!#REF!,(IF(B28=Data!#REF!,Data!#REF!,(IF(B28=Data!#REF!,Data!#REF!,(IF(B28=Data!#REF!,Data!#REF!,(IF(B28=Data!#REF!,Data!#REF!,(IF(B28=Data!#REF!,Data!#REF!,Data!#REF!)))))))))))))))&amp;IF(B28=Data!#REF!,Data!#REF!,(IF(B28=Data!#REF!,Data!#REF!,(IF(B28=Data!#REF!,Data!#REF!,(IF(B28=Data!#REF!,Data!#REF!,(IF(B28=Data!B58,Data!G58,(IF(B28=Data!B61,Data!G877,(IF(B28=Data!#REF!,Data!#REF!,(IF(B28=Data!#REF!,Data!#REF!,Data!#REF!)))))))))))))))&amp;IF(B28=Data!#REF!,Data!#REF!,(IF(B28=Data!#REF!,Data!#REF!,(IF(B28=Data!#REF!,Data!#REF!,(IF(B28=Data!#REF!,Data!#REF!,(IF(B28=Data!#REF!,Data!#REF!,Data!#REF!)))))))))</f>
        <v>#REF!</v>
      </c>
      <c r="O28" s="330"/>
      <c r="P28" s="331"/>
      <c r="Q28" s="196" t="e">
        <f>IF(B28=Data!#REF!,Data!#REF!,(IF(B28=Data!B79,Data!H79,(IF(B28=Data!#REF!,Data!#REF!,(IF(B28=Data!#REF!,Data!#REF!,(IF(B28=Data!#REF!,Data!#REF!,(IF(B28=Data!#REF!,Data!#REF!,(IF(B28=Data!#REF!,Data!#REF!,(IF(B28=Data!#REF!,Data!#REF!,Data!#REF!)))))))))))))))&amp;IF(B28=Data!#REF!,Data!#REF!,(IF(B28=Data!#REF!,Data!#REF!,(IF(B28=Data!#REF!,Data!#REF!,(IF(B28=Data!#REF!,Data!#REF!,(IF(B28=Data!B58,Data!H58,(IF(B28=Data!B61,Data!H877,(IF(B28=Data!#REF!,Data!#REF!,(IF(B28=Data!#REF!,Data!#REF!,Data!#REF!)))))))))))))))&amp;IF(B28=Data!#REF!,Data!#REF!,(IF(B28=Data!#REF!,Data!#REF!,(IF(B28=Data!#REF!,Data!#REF!,(IF(B28=Data!#REF!,Data!#REF!,(IF(B28=Data!#REF!,Data!#REF!,Data!#REF!)))))))))</f>
        <v>#REF!</v>
      </c>
      <c r="R28" s="331"/>
      <c r="S28" s="331"/>
      <c r="T28" s="196" t="e">
        <f>IF(B28=Data!#REF!,Data!#REF!,(IF(B28=Data!B79,Data!I79,(IF(B28=Data!#REF!,Data!#REF!,(IF(B28=Data!#REF!,Data!#REF!,(IF(B28=Data!#REF!,Data!#REF!,(IF(B28=Data!#REF!,Data!#REF!,(IF(B28=Data!#REF!,Data!#REF!,(IF(B28=Data!#REF!,Data!#REF!,Data!#REF!)))))))))))))))&amp;IF(B28=Data!#REF!,Data!#REF!,(IF(B28=Data!#REF!,Data!#REF!,(IF(B28=Data!#REF!,Data!#REF!,(IF(B28=Data!#REF!,Data!#REF!,(IF(B28=Data!B58,Data!I58,(IF(B28=Data!B61,Data!I877,(IF(B28=Data!#REF!,Data!#REF!,(IF(B28=Data!#REF!,Data!#REF!,Data!#REF!)))))))))))))))&amp;IF(B28=Data!#REF!,Data!#REF!,(IF(B28=Data!#REF!,Data!#REF!,(IF(B28=Data!#REF!,Data!#REF!,(IF(B28=Data!#REF!,Data!#REF!,(IF(B28=Data!#REF!,Data!#REF!,Data!#REF!)))))))))</f>
        <v>#REF!</v>
      </c>
      <c r="U28" s="332"/>
      <c r="V28" s="196" t="e">
        <f>IF(B28=Data!#REF!,Data!#REF!,(IF(B28=Data!B79,Data!J79,(IF(B28=Data!#REF!,Data!#REF!,(IF(B28=Data!#REF!,Data!#REF!,(IF(B28=Data!#REF!,Data!#REF!,(IF(B28=Data!#REF!,Data!#REF!,(IF(B28=Data!#REF!,Data!#REF!,(IF(B28=Data!#REF!,Data!#REF!,Data!#REF!)))))))))))))))&amp;IF(B28=Data!#REF!,Data!#REF!,(IF(B28=Data!#REF!,Data!#REF!,(IF(B28=Data!#REF!,Data!#REF!,(IF(B28=Data!#REF!,Data!#REF!,(IF(B28=Data!B58,Data!J58,(IF(B28=Data!B61,Data!J877,(IF(B28=Data!#REF!,Data!#REF!,(IF(B28=Data!#REF!,Data!#REF!,Data!#REF!)))))))))))))))&amp;IF(B28=Data!#REF!,Data!#REF!,(IF(B28=Data!#REF!,Data!#REF!,(IF(B28=Data!#REF!,Data!#REF!,(IF(B28=Data!#REF!,Data!#REF!,(IF(B28=Data!#REF!,Data!#REF!,Data!#REF!)))))))))</f>
        <v>#REF!</v>
      </c>
      <c r="W28" s="191" t="str">
        <f>IF(D28="","",VLOOKUP(B28,Data!$B$5:$J$403,9,FALSE)*D28)</f>
        <v/>
      </c>
      <c r="AC28" s="165" t="s">
        <v>930</v>
      </c>
      <c r="AD28" s="165">
        <v>1</v>
      </c>
      <c r="AE28" s="165">
        <v>1</v>
      </c>
    </row>
    <row r="29" spans="1:31" ht="16.25" customHeight="1">
      <c r="A29" s="346"/>
      <c r="B29" s="297"/>
      <c r="C29" s="195" t="str">
        <f>IF(D29="","",VLOOKUP(B29,Data!$B$5:$L$403,2,FALSE))</f>
        <v/>
      </c>
      <c r="D29" s="220"/>
      <c r="E29" s="220"/>
      <c r="F29" s="374"/>
      <c r="G29" s="187" t="str">
        <f>IF(D29="","",VLOOKUP(B29,Data!$B$5:$L$403,11,FALSE))</f>
        <v/>
      </c>
      <c r="H29" s="193" t="str">
        <f t="shared" si="0"/>
        <v>-</v>
      </c>
      <c r="I29" s="188" t="str">
        <f>IF(D29="","",VLOOKUP(B29,Data!$B$5:$D$403,3,FALSE))</f>
        <v/>
      </c>
      <c r="J29" s="189" t="str">
        <f>IF(D29="","",VLOOKUP(B29,Data!$B$5:$M$403,12,FALSE))</f>
        <v/>
      </c>
      <c r="K29" s="194"/>
      <c r="L29" s="190" t="str">
        <f>IF(D29="","",VLOOKUP(B29,Data!$B$5:$E$403,4,FALSE)*D29)</f>
        <v/>
      </c>
      <c r="M29" s="195" t="str">
        <f>IF(D29="","",VLOOKUP(B29,Data!$B$5:$F$403,5,FALSE)*D29)</f>
        <v/>
      </c>
      <c r="N29" s="193" t="e">
        <f>IF(B29=Data!#REF!,Data!#REF!,(IF(B29=Data!B81,Data!G81,(IF(B29=Data!#REF!,Data!#REF!,(IF(B29=Data!#REF!,Data!#REF!,(IF(B29=Data!#REF!,Data!#REF!,(IF(B29=Data!#REF!,Data!#REF!,(IF(B29=Data!#REF!,Data!#REF!,(IF(B29=Data!#REF!,Data!#REF!,Data!#REF!)))))))))))))))&amp;IF(B29=Data!#REF!,Data!#REF!,(IF(B29=Data!#REF!,Data!#REF!,(IF(B29=Data!#REF!,Data!#REF!,(IF(B29=Data!#REF!,Data!#REF!,(IF(B29=Data!B60,Data!G60,(IF(B29=Data!B63,Data!G879,(IF(B29=Data!#REF!,Data!#REF!,(IF(B29=Data!#REF!,Data!#REF!,Data!#REF!)))))))))))))))&amp;IF(B29=Data!#REF!,Data!#REF!,(IF(B29=Data!#REF!,Data!#REF!,(IF(B29=Data!#REF!,Data!#REF!,(IF(B29=Data!#REF!,Data!#REF!,(IF(B29=Data!#REF!,Data!#REF!,Data!#REF!)))))))))</f>
        <v>#REF!</v>
      </c>
      <c r="O29" s="330"/>
      <c r="P29" s="331"/>
      <c r="Q29" s="196" t="e">
        <f>IF(B29=Data!#REF!,Data!#REF!,(IF(B29=Data!B81,Data!H81,(IF(B29=Data!#REF!,Data!#REF!,(IF(B29=Data!#REF!,Data!#REF!,(IF(B29=Data!#REF!,Data!#REF!,(IF(B29=Data!#REF!,Data!#REF!,(IF(B29=Data!#REF!,Data!#REF!,(IF(B29=Data!#REF!,Data!#REF!,Data!#REF!)))))))))))))))&amp;IF(B29=Data!#REF!,Data!#REF!,(IF(B29=Data!#REF!,Data!#REF!,(IF(B29=Data!#REF!,Data!#REF!,(IF(B29=Data!#REF!,Data!#REF!,(IF(B29=Data!B60,Data!H60,(IF(B29=Data!B63,Data!H879,(IF(B29=Data!#REF!,Data!#REF!,(IF(B29=Data!#REF!,Data!#REF!,Data!#REF!)))))))))))))))&amp;IF(B29=Data!#REF!,Data!#REF!,(IF(B29=Data!#REF!,Data!#REF!,(IF(B29=Data!#REF!,Data!#REF!,(IF(B29=Data!#REF!,Data!#REF!,(IF(B29=Data!#REF!,Data!#REF!,Data!#REF!)))))))))</f>
        <v>#REF!</v>
      </c>
      <c r="R29" s="331"/>
      <c r="S29" s="331"/>
      <c r="T29" s="196" t="e">
        <f>IF(B29=Data!#REF!,Data!#REF!,(IF(B29=Data!B81,Data!I81,(IF(B29=Data!#REF!,Data!#REF!,(IF(B29=Data!#REF!,Data!#REF!,(IF(B29=Data!#REF!,Data!#REF!,(IF(B29=Data!#REF!,Data!#REF!,(IF(B29=Data!#REF!,Data!#REF!,(IF(B29=Data!#REF!,Data!#REF!,Data!#REF!)))))))))))))))&amp;IF(B29=Data!#REF!,Data!#REF!,(IF(B29=Data!#REF!,Data!#REF!,(IF(B29=Data!#REF!,Data!#REF!,(IF(B29=Data!#REF!,Data!#REF!,(IF(B29=Data!B60,Data!I60,(IF(B29=Data!B63,Data!I879,(IF(B29=Data!#REF!,Data!#REF!,(IF(B29=Data!#REF!,Data!#REF!,Data!#REF!)))))))))))))))&amp;IF(B29=Data!#REF!,Data!#REF!,(IF(B29=Data!#REF!,Data!#REF!,(IF(B29=Data!#REF!,Data!#REF!,(IF(B29=Data!#REF!,Data!#REF!,(IF(B29=Data!#REF!,Data!#REF!,Data!#REF!)))))))))</f>
        <v>#REF!</v>
      </c>
      <c r="U29" s="332"/>
      <c r="V29" s="196" t="e">
        <f>IF(B29=Data!#REF!,Data!#REF!,(IF(B29=Data!B81,Data!J81,(IF(B29=Data!#REF!,Data!#REF!,(IF(B29=Data!#REF!,Data!#REF!,(IF(B29=Data!#REF!,Data!#REF!,(IF(B29=Data!#REF!,Data!#REF!,(IF(B29=Data!#REF!,Data!#REF!,(IF(B29=Data!#REF!,Data!#REF!,Data!#REF!)))))))))))))))&amp;IF(B29=Data!#REF!,Data!#REF!,(IF(B29=Data!#REF!,Data!#REF!,(IF(B29=Data!#REF!,Data!#REF!,(IF(B29=Data!#REF!,Data!#REF!,(IF(B29=Data!B60,Data!J60,(IF(B29=Data!B63,Data!J879,(IF(B29=Data!#REF!,Data!#REF!,(IF(B29=Data!#REF!,Data!#REF!,Data!#REF!)))))))))))))))&amp;IF(B29=Data!#REF!,Data!#REF!,(IF(B29=Data!#REF!,Data!#REF!,(IF(B29=Data!#REF!,Data!#REF!,(IF(B29=Data!#REF!,Data!#REF!,(IF(B29=Data!#REF!,Data!#REF!,Data!#REF!)))))))))</f>
        <v>#REF!</v>
      </c>
      <c r="W29" s="191" t="str">
        <f>IF(D29="","",VLOOKUP(B29,Data!$B$5:$J$403,9,FALSE)*D29)</f>
        <v/>
      </c>
      <c r="AC29" s="165" t="s">
        <v>930</v>
      </c>
      <c r="AD29" s="165">
        <v>1</v>
      </c>
      <c r="AE29" s="165">
        <v>1</v>
      </c>
    </row>
    <row r="30" spans="1:31" ht="16.25" customHeight="1">
      <c r="A30" s="346"/>
      <c r="B30" s="297"/>
      <c r="C30" s="195" t="str">
        <f>IF(D30="","",VLOOKUP(B30,Data!$B$5:$L$403,2,FALSE))</f>
        <v/>
      </c>
      <c r="D30" s="220"/>
      <c r="E30" s="220"/>
      <c r="F30" s="374"/>
      <c r="G30" s="187" t="str">
        <f>IF(D30="","",VLOOKUP(B30,Data!$B$5:$L$403,11,FALSE))</f>
        <v/>
      </c>
      <c r="H30" s="193" t="str">
        <f t="shared" si="0"/>
        <v>-</v>
      </c>
      <c r="I30" s="188" t="str">
        <f>IF(D30="","",VLOOKUP(B30,Data!$B$5:$D$403,3,FALSE))</f>
        <v/>
      </c>
      <c r="J30" s="189" t="str">
        <f>IF(D30="","",VLOOKUP(B30,Data!$B$5:$M$403,12,FALSE))</f>
        <v/>
      </c>
      <c r="K30" s="194"/>
      <c r="L30" s="190" t="str">
        <f>IF(D30="","",VLOOKUP(B30,Data!$B$5:$E$403,4,FALSE)*D30)</f>
        <v/>
      </c>
      <c r="M30" s="195" t="str">
        <f>IF(D30="","",VLOOKUP(B30,Data!$B$5:$F$403,5,FALSE)*D30)</f>
        <v/>
      </c>
      <c r="N30" s="193" t="e">
        <f>IF(B30=Data!#REF!,Data!#REF!,(IF(B30=Data!B97,Data!G97,(IF(B30=Data!#REF!,Data!#REF!,(IF(B30=Data!#REF!,Data!#REF!,(IF(B30=Data!#REF!,Data!#REF!,(IF(B30=Data!#REF!,Data!#REF!,(IF(B30=Data!#REF!,Data!#REF!,(IF(B30=Data!#REF!,Data!#REF!,Data!#REF!)))))))))))))))&amp;IF(B30=Data!#REF!,Data!#REF!,(IF(B30=Data!#REF!,Data!#REF!,(IF(B30=Data!#REF!,Data!#REF!,(IF(B30=Data!#REF!,Data!#REF!,(IF(B30=Data!B76,Data!G76,(IF(B30=Data!B79,Data!G895,(IF(B30=Data!#REF!,Data!#REF!,(IF(B30=Data!#REF!,Data!#REF!,Data!#REF!)))))))))))))))&amp;IF(B30=Data!#REF!,Data!#REF!,(IF(B30=Data!#REF!,Data!#REF!,(IF(B30=Data!#REF!,Data!#REF!,(IF(B30=Data!#REF!,Data!#REF!,(IF(B30=Data!#REF!,Data!#REF!,Data!#REF!)))))))))</f>
        <v>#REF!</v>
      </c>
      <c r="O30" s="330"/>
      <c r="P30" s="331"/>
      <c r="Q30" s="196" t="e">
        <f>IF(B30=Data!#REF!,Data!#REF!,(IF(B30=Data!B97,Data!H97,(IF(B30=Data!#REF!,Data!#REF!,(IF(B30=Data!#REF!,Data!#REF!,(IF(B30=Data!#REF!,Data!#REF!,(IF(B30=Data!#REF!,Data!#REF!,(IF(B30=Data!#REF!,Data!#REF!,(IF(B30=Data!#REF!,Data!#REF!,Data!#REF!)))))))))))))))&amp;IF(B30=Data!#REF!,Data!#REF!,(IF(B30=Data!#REF!,Data!#REF!,(IF(B30=Data!#REF!,Data!#REF!,(IF(B30=Data!#REF!,Data!#REF!,(IF(B30=Data!B76,Data!H76,(IF(B30=Data!B79,Data!H895,(IF(B30=Data!#REF!,Data!#REF!,(IF(B30=Data!#REF!,Data!#REF!,Data!#REF!)))))))))))))))&amp;IF(B30=Data!#REF!,Data!#REF!,(IF(B30=Data!#REF!,Data!#REF!,(IF(B30=Data!#REF!,Data!#REF!,(IF(B30=Data!#REF!,Data!#REF!,(IF(B30=Data!#REF!,Data!#REF!,Data!#REF!)))))))))</f>
        <v>#REF!</v>
      </c>
      <c r="R30" s="331"/>
      <c r="S30" s="331"/>
      <c r="T30" s="196" t="e">
        <f>IF(B30=Data!#REF!,Data!#REF!,(IF(B30=Data!B97,Data!I97,(IF(B30=Data!#REF!,Data!#REF!,(IF(B30=Data!#REF!,Data!#REF!,(IF(B30=Data!#REF!,Data!#REF!,(IF(B30=Data!#REF!,Data!#REF!,(IF(B30=Data!#REF!,Data!#REF!,(IF(B30=Data!#REF!,Data!#REF!,Data!#REF!)))))))))))))))&amp;IF(B30=Data!#REF!,Data!#REF!,(IF(B30=Data!#REF!,Data!#REF!,(IF(B30=Data!#REF!,Data!#REF!,(IF(B30=Data!#REF!,Data!#REF!,(IF(B30=Data!B76,Data!I76,(IF(B30=Data!B79,Data!I895,(IF(B30=Data!#REF!,Data!#REF!,(IF(B30=Data!#REF!,Data!#REF!,Data!#REF!)))))))))))))))&amp;IF(B30=Data!#REF!,Data!#REF!,(IF(B30=Data!#REF!,Data!#REF!,(IF(B30=Data!#REF!,Data!#REF!,(IF(B30=Data!#REF!,Data!#REF!,(IF(B30=Data!#REF!,Data!#REF!,Data!#REF!)))))))))</f>
        <v>#REF!</v>
      </c>
      <c r="U30" s="332"/>
      <c r="V30" s="196" t="e">
        <f>IF(B30=Data!#REF!,Data!#REF!,(IF(B30=Data!B97,Data!J97,(IF(B30=Data!#REF!,Data!#REF!,(IF(B30=Data!#REF!,Data!#REF!,(IF(B30=Data!#REF!,Data!#REF!,(IF(B30=Data!#REF!,Data!#REF!,(IF(B30=Data!#REF!,Data!#REF!,(IF(B30=Data!#REF!,Data!#REF!,Data!#REF!)))))))))))))))&amp;IF(B30=Data!#REF!,Data!#REF!,(IF(B30=Data!#REF!,Data!#REF!,(IF(B30=Data!#REF!,Data!#REF!,(IF(B30=Data!#REF!,Data!#REF!,(IF(B30=Data!B76,Data!J76,(IF(B30=Data!B79,Data!J895,(IF(B30=Data!#REF!,Data!#REF!,(IF(B30=Data!#REF!,Data!#REF!,Data!#REF!)))))))))))))))&amp;IF(B30=Data!#REF!,Data!#REF!,(IF(B30=Data!#REF!,Data!#REF!,(IF(B30=Data!#REF!,Data!#REF!,(IF(B30=Data!#REF!,Data!#REF!,(IF(B30=Data!#REF!,Data!#REF!,Data!#REF!)))))))))</f>
        <v>#REF!</v>
      </c>
      <c r="W30" s="191" t="str">
        <f>IF(D30="","",VLOOKUP(B30,Data!$B$5:$J$403,9,FALSE)*D30)</f>
        <v/>
      </c>
    </row>
    <row r="31" spans="1:31" ht="16.25" customHeight="1">
      <c r="A31" s="87"/>
      <c r="B31" s="298"/>
      <c r="C31" s="195" t="str">
        <f>IF(D31="","",VLOOKUP(B31,Data!$B$5:$L$403,2,FALSE))</f>
        <v/>
      </c>
      <c r="D31" s="296"/>
      <c r="E31" s="296"/>
      <c r="F31" s="91"/>
      <c r="G31" s="187" t="str">
        <f>IF(D31="","",VLOOKUP(B31,Data!$B$5:$L$403,11,FALSE))</f>
        <v/>
      </c>
      <c r="H31" s="335" t="str">
        <f t="shared" si="0"/>
        <v>-</v>
      </c>
      <c r="I31" s="188" t="str">
        <f>IF(D31="","",VLOOKUP(B31,Data!$B$5:$D$403,3,FALSE))</f>
        <v/>
      </c>
      <c r="J31" s="189" t="str">
        <f>IF(D31="","",VLOOKUP(B31,Data!$B$5:$M$403,12,FALSE))</f>
        <v/>
      </c>
      <c r="K31" s="194"/>
      <c r="L31" s="190" t="str">
        <f>IF(D31="","",VLOOKUP(B31,Data!$B$5:$E$403,4,FALSE)*D31)</f>
        <v/>
      </c>
      <c r="M31" s="195" t="str">
        <f>IF(D31="","",VLOOKUP(B31,Data!$B$5:$F$403,5,FALSE)*D31)</f>
        <v/>
      </c>
      <c r="N31" s="193" t="e">
        <f>IF(B31=Data!#REF!,Data!#REF!,(IF(B31=Data!B98,Data!G98,(IF(B31=Data!#REF!,Data!#REF!,(IF(B31=Data!#REF!,Data!#REF!,(IF(B31=Data!#REF!,Data!#REF!,(IF(B31=Data!#REF!,Data!#REF!,(IF(B31=Data!#REF!,Data!#REF!,(IF(B31=Data!#REF!,Data!#REF!,Data!#REF!)))))))))))))))&amp;IF(B31=Data!#REF!,Data!#REF!,(IF(B31=Data!#REF!,Data!#REF!,(IF(B31=Data!#REF!,Data!#REF!,(IF(B31=Data!#REF!,Data!#REF!,(IF(B31=Data!B77,Data!G77,(IF(B31=Data!B80,Data!G896,(IF(B31=Data!#REF!,Data!#REF!,(IF(B31=Data!#REF!,Data!#REF!,Data!#REF!)))))))))))))))&amp;IF(B31=Data!#REF!,Data!#REF!,(IF(B31=Data!#REF!,Data!#REF!,(IF(B31=Data!#REF!,Data!#REF!,(IF(B31=Data!#REF!,Data!#REF!,(IF(B31=Data!#REF!,Data!#REF!,Data!#REF!)))))))))</f>
        <v>#REF!</v>
      </c>
      <c r="O31" s="330"/>
      <c r="P31" s="331"/>
      <c r="Q31" s="196" t="e">
        <f>IF(B31=Data!#REF!,Data!#REF!,(IF(B31=Data!B98,Data!H98,(IF(B31=Data!#REF!,Data!#REF!,(IF(B31=Data!#REF!,Data!#REF!,(IF(B31=Data!#REF!,Data!#REF!,(IF(B31=Data!#REF!,Data!#REF!,(IF(B31=Data!#REF!,Data!#REF!,(IF(B31=Data!#REF!,Data!#REF!,Data!#REF!)))))))))))))))&amp;IF(B31=Data!#REF!,Data!#REF!,(IF(B31=Data!#REF!,Data!#REF!,(IF(B31=Data!#REF!,Data!#REF!,(IF(B31=Data!#REF!,Data!#REF!,(IF(B31=Data!B77,Data!H77,(IF(B31=Data!B80,Data!H896,(IF(B31=Data!#REF!,Data!#REF!,(IF(B31=Data!#REF!,Data!#REF!,Data!#REF!)))))))))))))))&amp;IF(B31=Data!#REF!,Data!#REF!,(IF(B31=Data!#REF!,Data!#REF!,(IF(B31=Data!#REF!,Data!#REF!,(IF(B31=Data!#REF!,Data!#REF!,(IF(B31=Data!#REF!,Data!#REF!,Data!#REF!)))))))))</f>
        <v>#REF!</v>
      </c>
      <c r="R31" s="331"/>
      <c r="S31" s="331"/>
      <c r="T31" s="196" t="e">
        <f>IF(B31=Data!#REF!,Data!#REF!,(IF(B31=Data!B98,Data!I98,(IF(B31=Data!#REF!,Data!#REF!,(IF(B31=Data!#REF!,Data!#REF!,(IF(B31=Data!#REF!,Data!#REF!,(IF(B31=Data!#REF!,Data!#REF!,(IF(B31=Data!#REF!,Data!#REF!,(IF(B31=Data!#REF!,Data!#REF!,Data!#REF!)))))))))))))))&amp;IF(B31=Data!#REF!,Data!#REF!,(IF(B31=Data!#REF!,Data!#REF!,(IF(B31=Data!#REF!,Data!#REF!,(IF(B31=Data!#REF!,Data!#REF!,(IF(B31=Data!B77,Data!I77,(IF(B31=Data!B80,Data!I896,(IF(B31=Data!#REF!,Data!#REF!,(IF(B31=Data!#REF!,Data!#REF!,Data!#REF!)))))))))))))))&amp;IF(B31=Data!#REF!,Data!#REF!,(IF(B31=Data!#REF!,Data!#REF!,(IF(B31=Data!#REF!,Data!#REF!,(IF(B31=Data!#REF!,Data!#REF!,(IF(B31=Data!#REF!,Data!#REF!,Data!#REF!)))))))))</f>
        <v>#REF!</v>
      </c>
      <c r="U31" s="332"/>
      <c r="V31" s="196" t="e">
        <f>IF(B31=Data!#REF!,Data!#REF!,(IF(B31=Data!B98,Data!J98,(IF(B31=Data!#REF!,Data!#REF!,(IF(B31=Data!#REF!,Data!#REF!,(IF(B31=Data!#REF!,Data!#REF!,(IF(B31=Data!#REF!,Data!#REF!,(IF(B31=Data!#REF!,Data!#REF!,(IF(B31=Data!#REF!,Data!#REF!,Data!#REF!)))))))))))))))&amp;IF(B31=Data!#REF!,Data!#REF!,(IF(B31=Data!#REF!,Data!#REF!,(IF(B31=Data!#REF!,Data!#REF!,(IF(B31=Data!#REF!,Data!#REF!,(IF(B31=Data!B77,Data!J77,(IF(B31=Data!B80,Data!J896,(IF(B31=Data!#REF!,Data!#REF!,(IF(B31=Data!#REF!,Data!#REF!,Data!#REF!)))))))))))))))&amp;IF(B31=Data!#REF!,Data!#REF!,(IF(B31=Data!#REF!,Data!#REF!,(IF(B31=Data!#REF!,Data!#REF!,(IF(B31=Data!#REF!,Data!#REF!,(IF(B31=Data!#REF!,Data!#REF!,Data!#REF!)))))))))</f>
        <v>#REF!</v>
      </c>
      <c r="W31" s="191" t="str">
        <f>IF(D31="","",VLOOKUP(B31,Data!$B$5:$J$403,9,FALSE)*D31)</f>
        <v/>
      </c>
    </row>
    <row r="32" spans="1:31" ht="17.5">
      <c r="A32" s="102"/>
      <c r="B32" s="100"/>
      <c r="C32" s="101"/>
      <c r="D32" s="305">
        <f>SUM(D18:D31)</f>
        <v>27</v>
      </c>
      <c r="E32" s="305"/>
      <c r="F32" s="109"/>
      <c r="G32" s="159"/>
      <c r="H32" s="361">
        <f>SUM(H18:H31)</f>
        <v>82512.599999999991</v>
      </c>
      <c r="I32" s="362"/>
      <c r="J32" s="362"/>
      <c r="K32" s="362"/>
      <c r="L32" s="363">
        <f>SUM(L18:L31)</f>
        <v>6875</v>
      </c>
      <c r="M32" s="363">
        <f>SUM(M18:M31)</f>
        <v>6139</v>
      </c>
      <c r="N32" s="361" t="e">
        <f>SUM(N16:N31)</f>
        <v>#REF!</v>
      </c>
      <c r="O32" s="361">
        <f>SUM(O18:O31)</f>
        <v>0</v>
      </c>
      <c r="P32" s="361">
        <f>SUM(P16:P31)</f>
        <v>0</v>
      </c>
      <c r="Q32" s="361" t="e">
        <f>SUM(Q16:Q31)</f>
        <v>#REF!</v>
      </c>
      <c r="R32" s="361">
        <f>SUM(R18:R31)</f>
        <v>0</v>
      </c>
      <c r="S32" s="361">
        <f>SUM(S16:S31)</f>
        <v>0</v>
      </c>
      <c r="T32" s="361" t="e">
        <f>SUM(T16:T31)</f>
        <v>#REF!</v>
      </c>
      <c r="U32" s="361">
        <f>SUM(U18:U31)</f>
        <v>0</v>
      </c>
      <c r="V32" s="361" t="e">
        <f>SUM(V16:V31)</f>
        <v>#REF!</v>
      </c>
      <c r="W32" s="364">
        <f>SUM(W18:W31)</f>
        <v>36.704000000000001</v>
      </c>
    </row>
    <row r="33" spans="1:23" ht="11.25" customHeight="1">
      <c r="A33" s="300"/>
      <c r="B33" s="156"/>
      <c r="C33" s="271"/>
      <c r="D33" s="301"/>
      <c r="E33" s="372"/>
      <c r="F33" s="269"/>
      <c r="G33" s="302" t="s">
        <v>866</v>
      </c>
      <c r="H33" s="273"/>
      <c r="I33" s="300"/>
      <c r="J33" s="300"/>
      <c r="K33" s="300"/>
      <c r="L33" s="303"/>
      <c r="M33" s="261"/>
      <c r="N33" s="259"/>
      <c r="U33" s="259"/>
      <c r="V33" s="259"/>
      <c r="W33" s="265"/>
    </row>
    <row r="34" spans="1:23" ht="14">
      <c r="A34" s="10" t="s">
        <v>521</v>
      </c>
      <c r="B34" s="157"/>
      <c r="C34" s="1"/>
      <c r="D34" s="304" t="s">
        <v>80</v>
      </c>
      <c r="E34" s="304"/>
      <c r="F34" s="263"/>
      <c r="G34" s="77" t="s">
        <v>81</v>
      </c>
      <c r="H34" s="81"/>
      <c r="I34" s="267" t="s">
        <v>82</v>
      </c>
      <c r="J34" s="282"/>
      <c r="K34" s="262" t="s">
        <v>83</v>
      </c>
      <c r="L34" s="262"/>
      <c r="M34" s="442" t="s">
        <v>84</v>
      </c>
      <c r="N34" s="443"/>
      <c r="O34" s="443"/>
      <c r="P34" s="443"/>
      <c r="Q34" s="443"/>
      <c r="R34" s="443"/>
      <c r="S34" s="443"/>
      <c r="T34" s="443"/>
      <c r="U34" s="443"/>
      <c r="V34" s="443"/>
      <c r="W34" s="444"/>
    </row>
    <row r="35" spans="1:23" ht="14">
      <c r="A35" s="26" t="s">
        <v>522</v>
      </c>
      <c r="B35" s="280"/>
      <c r="C35" s="56"/>
      <c r="D35" t="s">
        <v>86</v>
      </c>
      <c r="G35" s="445"/>
      <c r="H35" s="446"/>
      <c r="I35" s="26" t="s">
        <v>87</v>
      </c>
      <c r="J35" s="283"/>
      <c r="K35" s="253" t="s">
        <v>88</v>
      </c>
      <c r="M35" s="260"/>
      <c r="W35" s="265"/>
    </row>
    <row r="36" spans="1:23">
      <c r="A36" s="26" t="s">
        <v>523</v>
      </c>
      <c r="B36" s="26"/>
      <c r="C36" s="259"/>
      <c r="G36" s="445"/>
      <c r="H36" s="446"/>
      <c r="I36" s="26"/>
      <c r="J36" s="283"/>
      <c r="K36" s="253" t="s">
        <v>92</v>
      </c>
      <c r="M36" s="260"/>
      <c r="W36" s="265"/>
    </row>
    <row r="37" spans="1:23" ht="10.5" customHeight="1">
      <c r="A37" s="269"/>
      <c r="B37" s="284"/>
      <c r="C37" s="285"/>
      <c r="D37" t="s">
        <v>93</v>
      </c>
      <c r="G37" s="445"/>
      <c r="H37" s="446"/>
      <c r="I37" s="26" t="s">
        <v>94</v>
      </c>
      <c r="J37" s="283"/>
      <c r="K37" s="253"/>
      <c r="M37" s="260"/>
      <c r="W37" s="265"/>
    </row>
    <row r="38" spans="1:23" ht="13">
      <c r="A38" s="10" t="s">
        <v>95</v>
      </c>
      <c r="C38" s="258"/>
      <c r="D38" t="s">
        <v>96</v>
      </c>
      <c r="G38" s="85" t="s">
        <v>97</v>
      </c>
      <c r="H38" s="82"/>
      <c r="I38" s="26" t="s">
        <v>87</v>
      </c>
      <c r="J38" s="283"/>
      <c r="K38" s="253" t="s">
        <v>98</v>
      </c>
      <c r="M38" s="260"/>
      <c r="W38" s="265"/>
    </row>
    <row r="39" spans="1:23" ht="10.5" customHeight="1">
      <c r="A39" s="26" t="s">
        <v>867</v>
      </c>
      <c r="C39" s="259"/>
      <c r="D39" t="s">
        <v>99</v>
      </c>
      <c r="G39" s="286"/>
      <c r="H39" s="287"/>
      <c r="I39" s="26" t="s">
        <v>100</v>
      </c>
      <c r="J39" s="283"/>
      <c r="K39" s="253" t="s">
        <v>524</v>
      </c>
      <c r="M39" s="447" t="s">
        <v>102</v>
      </c>
      <c r="N39" s="448"/>
      <c r="O39" s="448"/>
      <c r="P39" s="448"/>
      <c r="Q39" s="448"/>
      <c r="R39" s="448"/>
      <c r="S39" s="448"/>
      <c r="T39" s="448"/>
      <c r="U39" s="448"/>
      <c r="V39" s="448"/>
      <c r="W39" s="449"/>
    </row>
    <row r="40" spans="1:23">
      <c r="A40" s="269"/>
      <c r="B40" s="270"/>
      <c r="C40" s="271"/>
      <c r="D40" s="124"/>
      <c r="E40" s="124"/>
      <c r="F40" s="270"/>
      <c r="G40" s="437" t="s">
        <v>986</v>
      </c>
      <c r="H40" s="438"/>
      <c r="I40" s="437" t="s">
        <v>990</v>
      </c>
      <c r="J40" s="438"/>
      <c r="K40" s="274" t="s">
        <v>103</v>
      </c>
      <c r="L40" s="274"/>
      <c r="M40" s="439" t="s">
        <v>104</v>
      </c>
      <c r="N40" s="440"/>
      <c r="O40" s="440"/>
      <c r="P40" s="440"/>
      <c r="Q40" s="440"/>
      <c r="R40" s="440"/>
      <c r="S40" s="440"/>
      <c r="T40" s="440"/>
      <c r="U40" s="440"/>
      <c r="V40" s="440"/>
      <c r="W40" s="441"/>
    </row>
    <row r="41" spans="1:23">
      <c r="B41" s="263"/>
      <c r="G41" s="166"/>
      <c r="H41" s="166"/>
      <c r="I41" s="4"/>
      <c r="J41" s="4"/>
    </row>
    <row r="46" spans="1:23" ht="18.75" customHeight="1">
      <c r="A46" s="168" t="s">
        <v>895</v>
      </c>
      <c r="B46" s="166"/>
      <c r="C46" s="168" t="s">
        <v>565</v>
      </c>
      <c r="D46" s="323"/>
      <c r="E46" s="323"/>
      <c r="F46" s="323"/>
      <c r="G46" s="324"/>
      <c r="H46" s="168" t="s">
        <v>889</v>
      </c>
      <c r="I46" s="166"/>
      <c r="J46" s="168" t="s">
        <v>565</v>
      </c>
    </row>
    <row r="47" spans="1:23" ht="20">
      <c r="A47" s="168" t="s">
        <v>896</v>
      </c>
      <c r="B47" s="166"/>
      <c r="C47" s="168" t="s">
        <v>900</v>
      </c>
      <c r="D47" s="323"/>
      <c r="E47" s="323"/>
      <c r="F47" s="323"/>
      <c r="G47" s="324"/>
      <c r="H47" s="250" t="s">
        <v>890</v>
      </c>
      <c r="I47" s="336"/>
      <c r="J47" s="250" t="s">
        <v>900</v>
      </c>
    </row>
    <row r="48" spans="1:23" ht="20">
      <c r="A48" s="168" t="s">
        <v>897</v>
      </c>
      <c r="B48" s="166"/>
      <c r="C48" s="168" t="s">
        <v>900</v>
      </c>
      <c r="D48" s="323"/>
      <c r="E48" s="323"/>
      <c r="F48" s="323"/>
      <c r="G48" s="324"/>
      <c r="H48" s="168" t="s">
        <v>891</v>
      </c>
      <c r="I48" s="166"/>
      <c r="J48" s="168" t="s">
        <v>565</v>
      </c>
    </row>
    <row r="49" spans="1:10" ht="20">
      <c r="A49" s="168" t="s">
        <v>898</v>
      </c>
      <c r="B49" s="166"/>
      <c r="C49" s="168" t="s">
        <v>565</v>
      </c>
      <c r="D49" s="323"/>
      <c r="E49" s="323"/>
      <c r="F49" s="323"/>
      <c r="G49" s="324"/>
      <c r="H49" s="168" t="s">
        <v>892</v>
      </c>
      <c r="I49" s="166"/>
      <c r="J49" s="168" t="s">
        <v>565</v>
      </c>
    </row>
    <row r="50" spans="1:10" ht="20">
      <c r="A50" s="168" t="s">
        <v>899</v>
      </c>
      <c r="B50" s="166"/>
      <c r="C50" s="168" t="s">
        <v>565</v>
      </c>
      <c r="D50" s="323"/>
      <c r="E50" s="323"/>
      <c r="F50" s="323"/>
      <c r="G50" s="324"/>
      <c r="H50" s="168" t="s">
        <v>894</v>
      </c>
      <c r="I50" s="166"/>
      <c r="J50" s="168" t="s">
        <v>565</v>
      </c>
    </row>
    <row r="51" spans="1:10" ht="18.75" customHeight="1">
      <c r="A51" s="337"/>
      <c r="B51" s="337"/>
      <c r="C51" s="337"/>
      <c r="D51" s="337"/>
      <c r="E51" s="337"/>
      <c r="F51" s="337"/>
      <c r="G51" s="322"/>
      <c r="H51" s="168" t="s">
        <v>893</v>
      </c>
      <c r="I51" s="166"/>
      <c r="J51" s="168" t="s">
        <v>565</v>
      </c>
    </row>
  </sheetData>
  <mergeCells count="8">
    <mergeCell ref="G40:H40"/>
    <mergeCell ref="I40:J40"/>
    <mergeCell ref="M40:W40"/>
    <mergeCell ref="M34:W34"/>
    <mergeCell ref="G35:H35"/>
    <mergeCell ref="G36:H36"/>
    <mergeCell ref="G37:H37"/>
    <mergeCell ref="M39:W39"/>
  </mergeCells>
  <printOptions horizontalCentered="1"/>
  <pageMargins left="0.15748031496062992" right="0" top="0.23622047244094491" bottom="0" header="0.15748031496062992" footer="0.15748031496062992"/>
  <pageSetup paperSize="9" scale="75"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62EE7-997E-413A-9783-6375FB9C5047}">
  <sheetPr>
    <pageSetUpPr fitToPage="1"/>
  </sheetPr>
  <dimension ref="A1:AE54"/>
  <sheetViews>
    <sheetView topLeftCell="A16" zoomScale="85" zoomScaleNormal="85" zoomScaleSheetLayoutView="85" workbookViewId="0">
      <selection activeCell="C24" sqref="C24"/>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09"/>
      <c r="J10" s="410"/>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979</v>
      </c>
      <c r="C18" s="195" t="str">
        <f>IF(D18="","",VLOOKUP(B18,Data!$B$5:$L$403,2,FALSE))</f>
        <v/>
      </c>
      <c r="D18" s="220"/>
      <c r="E18" s="220"/>
      <c r="F18" s="321"/>
      <c r="G18" s="187" t="str">
        <f>IF(D18="","",VLOOKUP(B18,Data!$B$5:$L$403,11,FALSE))</f>
        <v/>
      </c>
      <c r="H18" s="335" t="str">
        <f t="shared" ref="H18:H34"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95,Data!G95,(IF(B18=Data!#REF!,Data!#REF!,(IF(B18=Data!#REF!,Data!#REF!,(IF(B18=Data!#REF!,Data!#REF!,(IF(B18=Data!#REF!,Data!#REF!,(IF(B18=Data!#REF!,Data!#REF!,(IF(B18=Data!#REF!,Data!#REF!,Data!#REF!)))))))))))))))&amp;IF(B18=Data!#REF!,Data!#REF!,(IF(B18=Data!#REF!,Data!#REF!,(IF(B18=Data!#REF!,Data!#REF!,(IF(B18=Data!#REF!,Data!#REF!,(IF(B18=Data!B74,Data!G74,(IF(B18=Data!B77,Data!G893,(IF(B18=Data!#REF!,Data!#REF!,(IF(B18=Data!#REF!,Data!#REF!,Data!#REF!)))))))))))))))&amp;IF(B18=Data!#REF!,Data!#REF!,(IF(B18=Data!#REF!,Data!#REF!,(IF(B18=Data!#REF!,Data!#REF!,(IF(B18=Data!#REF!,Data!#REF!,(IF(B18=Data!#REF!,Data!#REF!,Data!#REF!)))))))))</f>
        <v>#REF!</v>
      </c>
      <c r="O18" s="330"/>
      <c r="P18" s="331"/>
      <c r="Q18" s="196" t="e">
        <f>IF(B18=Data!#REF!,Data!#REF!,(IF(B18=Data!B95,Data!H95,(IF(B18=Data!#REF!,Data!#REF!,(IF(B18=Data!#REF!,Data!#REF!,(IF(B18=Data!#REF!,Data!#REF!,(IF(B18=Data!#REF!,Data!#REF!,(IF(B18=Data!#REF!,Data!#REF!,(IF(B18=Data!#REF!,Data!#REF!,Data!#REF!)))))))))))))))&amp;IF(B18=Data!#REF!,Data!#REF!,(IF(B18=Data!#REF!,Data!#REF!,(IF(B18=Data!#REF!,Data!#REF!,(IF(B18=Data!#REF!,Data!#REF!,(IF(B18=Data!B74,Data!H74,(IF(B18=Data!B77,Data!H893,(IF(B18=Data!#REF!,Data!#REF!,(IF(B18=Data!#REF!,Data!#REF!,Data!#REF!)))))))))))))))&amp;IF(B18=Data!#REF!,Data!#REF!,(IF(B18=Data!#REF!,Data!#REF!,(IF(B18=Data!#REF!,Data!#REF!,(IF(B18=Data!#REF!,Data!#REF!,(IF(B18=Data!#REF!,Data!#REF!,Data!#REF!)))))))))</f>
        <v>#REF!</v>
      </c>
      <c r="R18" s="331"/>
      <c r="S18" s="331"/>
      <c r="T18" s="196" t="e">
        <f>IF(B18=Data!#REF!,Data!#REF!,(IF(B18=Data!B95,Data!I95,(IF(B18=Data!#REF!,Data!#REF!,(IF(B18=Data!#REF!,Data!#REF!,(IF(B18=Data!#REF!,Data!#REF!,(IF(B18=Data!#REF!,Data!#REF!,(IF(B18=Data!#REF!,Data!#REF!,(IF(B18=Data!#REF!,Data!#REF!,Data!#REF!)))))))))))))))&amp;IF(B18=Data!#REF!,Data!#REF!,(IF(B18=Data!#REF!,Data!#REF!,(IF(B18=Data!#REF!,Data!#REF!,(IF(B18=Data!#REF!,Data!#REF!,(IF(B18=Data!B74,Data!I74,(IF(B18=Data!B77,Data!I893,(IF(B18=Data!#REF!,Data!#REF!,(IF(B18=Data!#REF!,Data!#REF!,Data!#REF!)))))))))))))))&amp;IF(B18=Data!#REF!,Data!#REF!,(IF(B18=Data!#REF!,Data!#REF!,(IF(B18=Data!#REF!,Data!#REF!,(IF(B18=Data!#REF!,Data!#REF!,(IF(B18=Data!#REF!,Data!#REF!,Data!#REF!)))))))))</f>
        <v>#REF!</v>
      </c>
      <c r="U18" s="332"/>
      <c r="V18" s="196" t="e">
        <f>IF(B18=Data!#REF!,Data!#REF!,(IF(B18=Data!B95,Data!J95,(IF(B18=Data!#REF!,Data!#REF!,(IF(B18=Data!#REF!,Data!#REF!,(IF(B18=Data!#REF!,Data!#REF!,(IF(B18=Data!#REF!,Data!#REF!,(IF(B18=Data!#REF!,Data!#REF!,(IF(B18=Data!#REF!,Data!#REF!,Data!#REF!)))))))))))))))&amp;IF(B18=Data!#REF!,Data!#REF!,(IF(B18=Data!#REF!,Data!#REF!,(IF(B18=Data!#REF!,Data!#REF!,(IF(B18=Data!#REF!,Data!#REF!,(IF(B18=Data!B74,Data!J74,(IF(B18=Data!B77,Data!J893,(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v>1</v>
      </c>
      <c r="B19" s="297" t="s">
        <v>238</v>
      </c>
      <c r="C19" s="195" t="str">
        <f>IF(D19="","",VLOOKUP(B19,Data!$B$5:$L$403,2,FALSE))</f>
        <v>AAC7366</v>
      </c>
      <c r="D19" s="220">
        <v>16</v>
      </c>
      <c r="E19" s="220"/>
      <c r="F19" s="373" t="s">
        <v>519</v>
      </c>
      <c r="G19" s="187">
        <f>IF(D19="","",VLOOKUP(B19,Data!$B$5:$L$403,11,FALSE))</f>
        <v>2618.06</v>
      </c>
      <c r="H19" s="193">
        <f t="shared" si="0"/>
        <v>41888.959999999999</v>
      </c>
      <c r="I19" s="188" t="str">
        <f>IF(D19="","",VLOOKUP(B19,Data!$B$5:$D$403,3,FALSE))</f>
        <v>C/T</v>
      </c>
      <c r="J19" s="189" t="str">
        <f>IF(D19="","",VLOOKUP(B19,Data!$B$5:$M$403,12,FALSE))</f>
        <v>Indonesia</v>
      </c>
      <c r="K19" s="194" t="s">
        <v>978</v>
      </c>
      <c r="L19" s="190">
        <f>IF(D19="","",VLOOKUP(B19,Data!$B$5:$E$403,4,FALSE)*D19)</f>
        <v>4256</v>
      </c>
      <c r="M19" s="195">
        <f>IF(D19="","",VLOOKUP(B19,Data!$B$5:$F$403,5,FALSE)*D19)</f>
        <v>3936</v>
      </c>
      <c r="N19" s="193"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892,(IF(B19=Data!#REF!,Data!#REF!,(IF(B19=Data!#REF!,Data!#REF!,Data!#REF!)))))))))))))))&amp;IF(B19=Data!#REF!,Data!#REF!,(IF(B19=Data!#REF!,Data!#REF!,(IF(B19=Data!#REF!,Data!#REF!,(IF(B19=Data!#REF!,Data!#REF!,(IF(B19=Data!#REF!,Data!#REF!,Data!#REF!)))))))))</f>
        <v>#REF!</v>
      </c>
      <c r="O19" s="330"/>
      <c r="P19" s="331"/>
      <c r="Q19" s="196"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892,(IF(B19=Data!#REF!,Data!#REF!,(IF(B19=Data!#REF!,Data!#REF!,Data!#REF!)))))))))))))))&amp;IF(B19=Data!#REF!,Data!#REF!,(IF(B19=Data!#REF!,Data!#REF!,(IF(B19=Data!#REF!,Data!#REF!,(IF(B19=Data!#REF!,Data!#REF!,(IF(B19=Data!#REF!,Data!#REF!,Data!#REF!)))))))))</f>
        <v>#REF!</v>
      </c>
      <c r="R19" s="331"/>
      <c r="S19" s="331"/>
      <c r="T19" s="196"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892,(IF(B19=Data!#REF!,Data!#REF!,(IF(B19=Data!#REF!,Data!#REF!,Data!#REF!)))))))))))))))&amp;IF(B19=Data!#REF!,Data!#REF!,(IF(B19=Data!#REF!,Data!#REF!,(IF(B19=Data!#REF!,Data!#REF!,(IF(B19=Data!#REF!,Data!#REF!,(IF(B19=Data!#REF!,Data!#REF!,Data!#REF!)))))))))</f>
        <v>#REF!</v>
      </c>
      <c r="U19" s="332"/>
      <c r="V19" s="196"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892,(IF(B19=Data!#REF!,Data!#REF!,(IF(B19=Data!#REF!,Data!#REF!,Data!#REF!)))))))))))))))&amp;IF(B19=Data!#REF!,Data!#REF!,(IF(B19=Data!#REF!,Data!#REF!,(IF(B19=Data!#REF!,Data!#REF!,(IF(B19=Data!#REF!,Data!#REF!,(IF(B19=Data!#REF!,Data!#REF!,Data!#REF!)))))))))</f>
        <v>#REF!</v>
      </c>
      <c r="W19" s="191">
        <f>IF(D19="","",VLOOKUP(B19,Data!$B$5:$J$403,9,FALSE)*D19)</f>
        <v>23.808</v>
      </c>
      <c r="AC19" s="165" t="s">
        <v>877</v>
      </c>
      <c r="AD19" s="165">
        <v>6</v>
      </c>
      <c r="AE19" s="165">
        <v>1</v>
      </c>
    </row>
    <row r="20" spans="1:31" ht="16.25" customHeight="1">
      <c r="A20" s="87"/>
      <c r="B20" s="295" t="s">
        <v>991</v>
      </c>
      <c r="C20" s="195" t="str">
        <f>IF(D20="","",VLOOKUP(B20,Data!$B$5:$L$403,2,FALSE))</f>
        <v/>
      </c>
      <c r="D20" s="220"/>
      <c r="E20" s="220"/>
      <c r="F20" s="373"/>
      <c r="G20" s="187" t="str">
        <f>IF(D20="","",VLOOKUP(B20,Data!$B$5:$L$403,11,FALSE))</f>
        <v/>
      </c>
      <c r="H20" s="335" t="str">
        <f t="shared" si="0"/>
        <v>-</v>
      </c>
      <c r="I20" s="188" t="str">
        <f>IF(D20="","",VLOOKUP(B20,Data!$B$5:$D$403,3,FALSE))</f>
        <v/>
      </c>
      <c r="J20" s="189" t="str">
        <f>IF(D20="","",VLOOKUP(B20,Data!$B$5:$M$403,12,FALSE))</f>
        <v/>
      </c>
      <c r="K20" s="164"/>
      <c r="L20" s="190" t="str">
        <f>IF(D20="","",VLOOKUP(B20,Data!$B$5:$E$403,4,FALSE)*D20)</f>
        <v/>
      </c>
      <c r="M20" s="195" t="str">
        <f>IF(D20="","",VLOOKUP(B20,Data!$B$5:$F$403,5,FALSE)*D20)</f>
        <v/>
      </c>
      <c r="N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O20" s="330"/>
      <c r="P20" s="331"/>
      <c r="Q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R20" s="331"/>
      <c r="S20" s="331"/>
      <c r="T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U20" s="332"/>
      <c r="V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W20" s="191" t="str">
        <f>IF(D20="","",VLOOKUP(B20,Data!$B$5:$J$403,9,FALSE)*D20)</f>
        <v/>
      </c>
      <c r="AC20" s="165" t="s">
        <v>874</v>
      </c>
      <c r="AD20" s="165">
        <v>4</v>
      </c>
      <c r="AE20" s="165">
        <v>11</v>
      </c>
    </row>
    <row r="21" spans="1:31" ht="16.25" customHeight="1">
      <c r="A21" s="346">
        <v>2</v>
      </c>
      <c r="B21" s="297" t="s">
        <v>352</v>
      </c>
      <c r="C21" s="195" t="str">
        <f>IF(D21="","",VLOOKUP(B21,Data!$B$5:$L$403,2,FALSE))</f>
        <v>WQ78260</v>
      </c>
      <c r="D21" s="220">
        <v>4</v>
      </c>
      <c r="E21" s="220"/>
      <c r="F21" s="373" t="s">
        <v>520</v>
      </c>
      <c r="G21" s="187">
        <f>IF(D21="","",VLOOKUP(B21,Data!$B$5:$L$403,11,FALSE))</f>
        <v>4283.6499999999996</v>
      </c>
      <c r="H21" s="193">
        <f t="shared" si="0"/>
        <v>17134.599999999999</v>
      </c>
      <c r="I21" s="188" t="str">
        <f>IF(D21="","",VLOOKUP(B21,Data!$B$5:$D$403,3,FALSE))</f>
        <v>C/T</v>
      </c>
      <c r="J21" s="189" t="str">
        <f>IF(D21="","",VLOOKUP(B21,Data!$B$5:$M$403,12,FALSE))</f>
        <v>Indonesia</v>
      </c>
      <c r="K21" s="194" t="s">
        <v>992</v>
      </c>
      <c r="L21" s="190">
        <f>IF(D21="","",VLOOKUP(B21,Data!$B$5:$E$403,4,FALSE)*D21)</f>
        <v>1220</v>
      </c>
      <c r="M21" s="195">
        <f>IF(D21="","",VLOOKUP(B21,Data!$B$5:$F$403,5,FALSE)*D21)</f>
        <v>1076</v>
      </c>
      <c r="N21" s="193" t="e">
        <f>IF(B21=Data!#REF!,Data!#REF!,(IF(B21=Data!B88,Data!G88,(IF(B21=Data!#REF!,Data!#REF!,(IF(B21=Data!#REF!,Data!#REF!,(IF(B21=Data!#REF!,Data!#REF!,(IF(B21=Data!#REF!,Data!#REF!,(IF(B21=Data!#REF!,Data!#REF!,(IF(B21=Data!#REF!,Data!#REF!,Data!#REF!)))))))))))))))&amp;IF(B21=Data!#REF!,Data!#REF!,(IF(B21=Data!#REF!,Data!#REF!,(IF(B21=Data!#REF!,Data!#REF!,(IF(B21=Data!#REF!,Data!#REF!,(IF(B21=Data!B67,Data!G67,(IF(B21=Data!B70,Data!G886,(IF(B21=Data!#REF!,Data!#REF!,(IF(B21=Data!#REF!,Data!#REF!,Data!#REF!)))))))))))))))&amp;IF(B21=Data!#REF!,Data!#REF!,(IF(B21=Data!#REF!,Data!#REF!,(IF(B21=Data!#REF!,Data!#REF!,(IF(B21=Data!#REF!,Data!#REF!,(IF(B21=Data!#REF!,Data!#REF!,Data!#REF!)))))))))</f>
        <v>#REF!</v>
      </c>
      <c r="O21" s="330"/>
      <c r="P21" s="331"/>
      <c r="Q21" s="196" t="e">
        <f>IF(B21=Data!#REF!,Data!#REF!,(IF(B21=Data!B88,Data!H88,(IF(B21=Data!#REF!,Data!#REF!,(IF(B21=Data!#REF!,Data!#REF!,(IF(B21=Data!#REF!,Data!#REF!,(IF(B21=Data!#REF!,Data!#REF!,(IF(B21=Data!#REF!,Data!#REF!,(IF(B21=Data!#REF!,Data!#REF!,Data!#REF!)))))))))))))))&amp;IF(B21=Data!#REF!,Data!#REF!,(IF(B21=Data!#REF!,Data!#REF!,(IF(B21=Data!#REF!,Data!#REF!,(IF(B21=Data!#REF!,Data!#REF!,(IF(B21=Data!B67,Data!H67,(IF(B21=Data!B70,Data!H886,(IF(B21=Data!#REF!,Data!#REF!,(IF(B21=Data!#REF!,Data!#REF!,Data!#REF!)))))))))))))))&amp;IF(B21=Data!#REF!,Data!#REF!,(IF(B21=Data!#REF!,Data!#REF!,(IF(B21=Data!#REF!,Data!#REF!,(IF(B21=Data!#REF!,Data!#REF!,(IF(B21=Data!#REF!,Data!#REF!,Data!#REF!)))))))))</f>
        <v>#REF!</v>
      </c>
      <c r="R21" s="331"/>
      <c r="S21" s="331"/>
      <c r="T21" s="196" t="e">
        <f>IF(B21=Data!#REF!,Data!#REF!,(IF(B21=Data!B88,Data!I88,(IF(B21=Data!#REF!,Data!#REF!,(IF(B21=Data!#REF!,Data!#REF!,(IF(B21=Data!#REF!,Data!#REF!,(IF(B21=Data!#REF!,Data!#REF!,(IF(B21=Data!#REF!,Data!#REF!,(IF(B21=Data!#REF!,Data!#REF!,Data!#REF!)))))))))))))))&amp;IF(B21=Data!#REF!,Data!#REF!,(IF(B21=Data!#REF!,Data!#REF!,(IF(B21=Data!#REF!,Data!#REF!,(IF(B21=Data!#REF!,Data!#REF!,(IF(B21=Data!B67,Data!I67,(IF(B21=Data!B70,Data!I886,(IF(B21=Data!#REF!,Data!#REF!,(IF(B21=Data!#REF!,Data!#REF!,Data!#REF!)))))))))))))))&amp;IF(B21=Data!#REF!,Data!#REF!,(IF(B21=Data!#REF!,Data!#REF!,(IF(B21=Data!#REF!,Data!#REF!,(IF(B21=Data!#REF!,Data!#REF!,(IF(B21=Data!#REF!,Data!#REF!,Data!#REF!)))))))))</f>
        <v>#REF!</v>
      </c>
      <c r="U21" s="332"/>
      <c r="V21" s="196" t="e">
        <f>IF(B21=Data!#REF!,Data!#REF!,(IF(B21=Data!B88,Data!J88,(IF(B21=Data!#REF!,Data!#REF!,(IF(B21=Data!#REF!,Data!#REF!,(IF(B21=Data!#REF!,Data!#REF!,(IF(B21=Data!#REF!,Data!#REF!,(IF(B21=Data!#REF!,Data!#REF!,(IF(B21=Data!#REF!,Data!#REF!,Data!#REF!)))))))))))))))&amp;IF(B21=Data!#REF!,Data!#REF!,(IF(B21=Data!#REF!,Data!#REF!,(IF(B21=Data!#REF!,Data!#REF!,(IF(B21=Data!#REF!,Data!#REF!,(IF(B21=Data!B67,Data!J67,(IF(B21=Data!B70,Data!J886,(IF(B21=Data!#REF!,Data!#REF!,(IF(B21=Data!#REF!,Data!#REF!,Data!#REF!)))))))))))))))&amp;IF(B21=Data!#REF!,Data!#REF!,(IF(B21=Data!#REF!,Data!#REF!,(IF(B21=Data!#REF!,Data!#REF!,(IF(B21=Data!#REF!,Data!#REF!,(IF(B21=Data!#REF!,Data!#REF!,Data!#REF!)))))))))</f>
        <v>#REF!</v>
      </c>
      <c r="W21" s="191">
        <f>IF(D21="","",VLOOKUP(B21,Data!$B$5:$J$403,9,FALSE)*D21)</f>
        <v>6.1360000000000001</v>
      </c>
      <c r="AC21" s="165" t="s">
        <v>877</v>
      </c>
      <c r="AD21" s="165">
        <v>6</v>
      </c>
      <c r="AE21" s="165">
        <v>1</v>
      </c>
    </row>
    <row r="22" spans="1:31" ht="16.25" customHeight="1">
      <c r="A22" s="346"/>
      <c r="B22" s="407" t="s">
        <v>993</v>
      </c>
      <c r="C22" s="195" t="str">
        <f>IF(D22="","",VLOOKUP(B22,Data!$B$5:$L$403,2,FALSE))</f>
        <v/>
      </c>
      <c r="D22" s="220"/>
      <c r="E22" s="220"/>
      <c r="F22" s="374"/>
      <c r="G22" s="187" t="str">
        <f>IF(D22="","",VLOOKUP(B22,Data!$B$5:$L$403,11,FALSE))</f>
        <v/>
      </c>
      <c r="H22" s="193" t="str">
        <f t="shared" si="0"/>
        <v>-</v>
      </c>
      <c r="I22" s="188" t="str">
        <f>IF(D22="","",VLOOKUP(B22,Data!$B$5:$D$403,3,FALSE))</f>
        <v/>
      </c>
      <c r="J22" s="189" t="str">
        <f>IF(D22="","",VLOOKUP(B22,Data!$B$5:$M$403,12,FALSE))</f>
        <v/>
      </c>
      <c r="K22" s="194"/>
      <c r="L22" s="190" t="str">
        <f>IF(D22="","",VLOOKUP(B22,Data!$B$5:$E$403,4,FALSE)*D22)</f>
        <v/>
      </c>
      <c r="M22" s="195" t="str">
        <f>IF(D22="","",VLOOKUP(B22,Data!$B$5:$F$403,5,FALSE)*D22)</f>
        <v/>
      </c>
      <c r="N22" s="193" t="e">
        <f>IF(B22=Data!#REF!,Data!#REF!,(IF(B22=Data!B92,Data!G92,(IF(B22=Data!#REF!,Data!#REF!,(IF(B22=Data!#REF!,Data!#REF!,(IF(B22=Data!#REF!,Data!#REF!,(IF(B22=Data!#REF!,Data!#REF!,(IF(B22=Data!#REF!,Data!#REF!,(IF(B22=Data!#REF!,Data!#REF!,Data!#REF!)))))))))))))))&amp;IF(B22=Data!#REF!,Data!#REF!,(IF(B22=Data!#REF!,Data!#REF!,(IF(B22=Data!#REF!,Data!#REF!,(IF(B22=Data!#REF!,Data!#REF!,(IF(B22=Data!B71,Data!G71,(IF(B22=Data!B74,Data!G890,(IF(B22=Data!#REF!,Data!#REF!,(IF(B22=Data!#REF!,Data!#REF!,Data!#REF!)))))))))))))))&amp;IF(B22=Data!#REF!,Data!#REF!,(IF(B22=Data!#REF!,Data!#REF!,(IF(B22=Data!#REF!,Data!#REF!,(IF(B22=Data!#REF!,Data!#REF!,(IF(B22=Data!#REF!,Data!#REF!,Data!#REF!)))))))))</f>
        <v>#REF!</v>
      </c>
      <c r="O22" s="330"/>
      <c r="P22" s="331"/>
      <c r="Q22" s="196" t="e">
        <f>IF(B22=Data!#REF!,Data!#REF!,(IF(B22=Data!B92,Data!H92,(IF(B22=Data!#REF!,Data!#REF!,(IF(B22=Data!#REF!,Data!#REF!,(IF(B22=Data!#REF!,Data!#REF!,(IF(B22=Data!#REF!,Data!#REF!,(IF(B22=Data!#REF!,Data!#REF!,(IF(B22=Data!#REF!,Data!#REF!,Data!#REF!)))))))))))))))&amp;IF(B22=Data!#REF!,Data!#REF!,(IF(B22=Data!#REF!,Data!#REF!,(IF(B22=Data!#REF!,Data!#REF!,(IF(B22=Data!#REF!,Data!#REF!,(IF(B22=Data!B71,Data!H71,(IF(B22=Data!B74,Data!H890,(IF(B22=Data!#REF!,Data!#REF!,(IF(B22=Data!#REF!,Data!#REF!,Data!#REF!)))))))))))))))&amp;IF(B22=Data!#REF!,Data!#REF!,(IF(B22=Data!#REF!,Data!#REF!,(IF(B22=Data!#REF!,Data!#REF!,(IF(B22=Data!#REF!,Data!#REF!,(IF(B22=Data!#REF!,Data!#REF!,Data!#REF!)))))))))</f>
        <v>#REF!</v>
      </c>
      <c r="R22" s="331"/>
      <c r="S22" s="331"/>
      <c r="T22" s="196" t="e">
        <f>IF(B22=Data!#REF!,Data!#REF!,(IF(B22=Data!B92,Data!I92,(IF(B22=Data!#REF!,Data!#REF!,(IF(B22=Data!#REF!,Data!#REF!,(IF(B22=Data!#REF!,Data!#REF!,(IF(B22=Data!#REF!,Data!#REF!,(IF(B22=Data!#REF!,Data!#REF!,(IF(B22=Data!#REF!,Data!#REF!,Data!#REF!)))))))))))))))&amp;IF(B22=Data!#REF!,Data!#REF!,(IF(B22=Data!#REF!,Data!#REF!,(IF(B22=Data!#REF!,Data!#REF!,(IF(B22=Data!#REF!,Data!#REF!,(IF(B22=Data!B71,Data!I71,(IF(B22=Data!B74,Data!I890,(IF(B22=Data!#REF!,Data!#REF!,(IF(B22=Data!#REF!,Data!#REF!,Data!#REF!)))))))))))))))&amp;IF(B22=Data!#REF!,Data!#REF!,(IF(B22=Data!#REF!,Data!#REF!,(IF(B22=Data!#REF!,Data!#REF!,(IF(B22=Data!#REF!,Data!#REF!,(IF(B22=Data!#REF!,Data!#REF!,Data!#REF!)))))))))</f>
        <v>#REF!</v>
      </c>
      <c r="U22" s="332"/>
      <c r="V22" s="196" t="e">
        <f>IF(B22=Data!#REF!,Data!#REF!,(IF(B22=Data!B92,Data!J92,(IF(B22=Data!#REF!,Data!#REF!,(IF(B22=Data!#REF!,Data!#REF!,(IF(B22=Data!#REF!,Data!#REF!,(IF(B22=Data!#REF!,Data!#REF!,(IF(B22=Data!#REF!,Data!#REF!,(IF(B22=Data!#REF!,Data!#REF!,Data!#REF!)))))))))))))))&amp;IF(B22=Data!#REF!,Data!#REF!,(IF(B22=Data!#REF!,Data!#REF!,(IF(B22=Data!#REF!,Data!#REF!,(IF(B22=Data!#REF!,Data!#REF!,(IF(B22=Data!B71,Data!J71,(IF(B22=Data!B74,Data!J890,(IF(B22=Data!#REF!,Data!#REF!,(IF(B22=Data!#REF!,Data!#REF!,Data!#REF!)))))))))))))))&amp;IF(B22=Data!#REF!,Data!#REF!,(IF(B22=Data!#REF!,Data!#REF!,(IF(B22=Data!#REF!,Data!#REF!,(IF(B22=Data!#REF!,Data!#REF!,(IF(B22=Data!#REF!,Data!#REF!,Data!#REF!)))))))))</f>
        <v>#REF!</v>
      </c>
      <c r="W22" s="191" t="str">
        <f>IF(D22="","",VLOOKUP(B22,Data!$B$5:$J$403,9,FALSE)*D22)</f>
        <v/>
      </c>
      <c r="AC22" s="165" t="s">
        <v>877</v>
      </c>
      <c r="AD22" s="165">
        <v>6</v>
      </c>
      <c r="AE22" s="165">
        <v>1</v>
      </c>
    </row>
    <row r="23" spans="1:31" ht="16.25" customHeight="1">
      <c r="A23" s="346">
        <v>3</v>
      </c>
      <c r="B23" s="297" t="s">
        <v>691</v>
      </c>
      <c r="C23" s="195" t="str">
        <f>IF(D23="","",VLOOKUP(B23,Data!$B$5:$L$403,2,FALSE))</f>
        <v>VAD6750</v>
      </c>
      <c r="D23" s="220">
        <v>1</v>
      </c>
      <c r="E23" s="220"/>
      <c r="F23" s="374" t="s">
        <v>525</v>
      </c>
      <c r="G23" s="187">
        <f>IF(D23="","",VLOOKUP(B23,Data!$B$5:$L$403,11,FALSE))</f>
        <v>2090.88</v>
      </c>
      <c r="H23" s="193">
        <f t="shared" si="0"/>
        <v>2090.88</v>
      </c>
      <c r="I23" s="188" t="str">
        <f>IF(D23="","",VLOOKUP(B23,Data!$B$5:$D$403,3,FALSE))</f>
        <v>C/T</v>
      </c>
      <c r="J23" s="189" t="str">
        <f>IF(D23="","",VLOOKUP(B23,Data!$B$5:$M$403,12,FALSE))</f>
        <v>Indonesia</v>
      </c>
      <c r="K23" s="408" t="s">
        <v>994</v>
      </c>
      <c r="L23" s="190">
        <f>IF(D23="","",VLOOKUP(B23,Data!$B$5:$E$403,4,FALSE)*D23)</f>
        <v>206</v>
      </c>
      <c r="M23" s="195">
        <f>IF(D23="","",VLOOKUP(B23,Data!$B$5:$F$403,5,FALSE)*D23)</f>
        <v>186</v>
      </c>
      <c r="N23" s="193" t="e">
        <f>IF(B23=Data!#REF!,Data!#REF!,(IF(B23=Data!B93,Data!G93,(IF(B23=Data!#REF!,Data!#REF!,(IF(B23=Data!#REF!,Data!#REF!,(IF(B23=Data!#REF!,Data!#REF!,(IF(B23=Data!#REF!,Data!#REF!,(IF(B23=Data!#REF!,Data!#REF!,(IF(B23=Data!#REF!,Data!#REF!,Data!#REF!)))))))))))))))&amp;IF(B23=Data!#REF!,Data!#REF!,(IF(B23=Data!#REF!,Data!#REF!,(IF(B23=Data!#REF!,Data!#REF!,(IF(B23=Data!#REF!,Data!#REF!,(IF(B23=Data!B72,Data!G72,(IF(B23=Data!B75,Data!G891,(IF(B23=Data!#REF!,Data!#REF!,(IF(B23=Data!#REF!,Data!#REF!,Data!#REF!)))))))))))))))&amp;IF(B23=Data!#REF!,Data!#REF!,(IF(B23=Data!#REF!,Data!#REF!,(IF(B23=Data!#REF!,Data!#REF!,(IF(B23=Data!#REF!,Data!#REF!,(IF(B23=Data!#REF!,Data!#REF!,Data!#REF!)))))))))</f>
        <v>#REF!</v>
      </c>
      <c r="O23" s="330"/>
      <c r="P23" s="331"/>
      <c r="Q23" s="196" t="e">
        <f>IF(B23=Data!#REF!,Data!#REF!,(IF(B23=Data!B93,Data!H93,(IF(B23=Data!#REF!,Data!#REF!,(IF(B23=Data!#REF!,Data!#REF!,(IF(B23=Data!#REF!,Data!#REF!,(IF(B23=Data!#REF!,Data!#REF!,(IF(B23=Data!#REF!,Data!#REF!,(IF(B23=Data!#REF!,Data!#REF!,Data!#REF!)))))))))))))))&amp;IF(B23=Data!#REF!,Data!#REF!,(IF(B23=Data!#REF!,Data!#REF!,(IF(B23=Data!#REF!,Data!#REF!,(IF(B23=Data!#REF!,Data!#REF!,(IF(B23=Data!B72,Data!H72,(IF(B23=Data!B75,Data!H891,(IF(B23=Data!#REF!,Data!#REF!,(IF(B23=Data!#REF!,Data!#REF!,Data!#REF!)))))))))))))))&amp;IF(B23=Data!#REF!,Data!#REF!,(IF(B23=Data!#REF!,Data!#REF!,(IF(B23=Data!#REF!,Data!#REF!,(IF(B23=Data!#REF!,Data!#REF!,(IF(B23=Data!#REF!,Data!#REF!,Data!#REF!)))))))))</f>
        <v>#REF!</v>
      </c>
      <c r="R23" s="331"/>
      <c r="S23" s="331"/>
      <c r="T23" s="196" t="e">
        <f>IF(B23=Data!#REF!,Data!#REF!,(IF(B23=Data!B93,Data!I93,(IF(B23=Data!#REF!,Data!#REF!,(IF(B23=Data!#REF!,Data!#REF!,(IF(B23=Data!#REF!,Data!#REF!,(IF(B23=Data!#REF!,Data!#REF!,(IF(B23=Data!#REF!,Data!#REF!,(IF(B23=Data!#REF!,Data!#REF!,Data!#REF!)))))))))))))))&amp;IF(B23=Data!#REF!,Data!#REF!,(IF(B23=Data!#REF!,Data!#REF!,(IF(B23=Data!#REF!,Data!#REF!,(IF(B23=Data!#REF!,Data!#REF!,(IF(B23=Data!B72,Data!I72,(IF(B23=Data!B75,Data!I891,(IF(B23=Data!#REF!,Data!#REF!,(IF(B23=Data!#REF!,Data!#REF!,Data!#REF!)))))))))))))))&amp;IF(B23=Data!#REF!,Data!#REF!,(IF(B23=Data!#REF!,Data!#REF!,(IF(B23=Data!#REF!,Data!#REF!,(IF(B23=Data!#REF!,Data!#REF!,(IF(B23=Data!#REF!,Data!#REF!,Data!#REF!)))))))))</f>
        <v>#REF!</v>
      </c>
      <c r="U23" s="332"/>
      <c r="V23" s="196" t="e">
        <f>IF(B23=Data!#REF!,Data!#REF!,(IF(B23=Data!B93,Data!J93,(IF(B23=Data!#REF!,Data!#REF!,(IF(B23=Data!#REF!,Data!#REF!,(IF(B23=Data!#REF!,Data!#REF!,(IF(B23=Data!#REF!,Data!#REF!,(IF(B23=Data!#REF!,Data!#REF!,(IF(B23=Data!#REF!,Data!#REF!,Data!#REF!)))))))))))))))&amp;IF(B23=Data!#REF!,Data!#REF!,(IF(B23=Data!#REF!,Data!#REF!,(IF(B23=Data!#REF!,Data!#REF!,(IF(B23=Data!#REF!,Data!#REF!,(IF(B23=Data!B72,Data!J72,(IF(B23=Data!B75,Data!J891,(IF(B23=Data!#REF!,Data!#REF!,(IF(B23=Data!#REF!,Data!#REF!,Data!#REF!)))))))))))))))&amp;IF(B23=Data!#REF!,Data!#REF!,(IF(B23=Data!#REF!,Data!#REF!,(IF(B23=Data!#REF!,Data!#REF!,(IF(B23=Data!#REF!,Data!#REF!,(IF(B23=Data!#REF!,Data!#REF!,Data!#REF!)))))))))</f>
        <v>#REF!</v>
      </c>
      <c r="W23" s="191">
        <f>IF(D23="","",VLOOKUP(B23,Data!$B$5:$J$403,9,FALSE)*D23)</f>
        <v>1.1499999999999999</v>
      </c>
      <c r="AC23" s="165" t="s">
        <v>877</v>
      </c>
      <c r="AD23" s="165">
        <v>6</v>
      </c>
      <c r="AE23" s="165">
        <v>1</v>
      </c>
    </row>
    <row r="24" spans="1:31" ht="16.25" customHeight="1">
      <c r="A24" s="346"/>
      <c r="B24" s="407" t="s">
        <v>985</v>
      </c>
      <c r="C24" s="195" t="str">
        <f>IF(D24="","",VLOOKUP(B24,Data!$B$5:$L$403,2,FALSE))</f>
        <v/>
      </c>
      <c r="D24" s="220"/>
      <c r="E24" s="220"/>
      <c r="F24" s="373"/>
      <c r="G24" s="187" t="str">
        <f>IF(D24="","",VLOOKUP(B24,Data!$B$5:$L$403,11,FALSE))</f>
        <v/>
      </c>
      <c r="H24" s="193" t="str">
        <f t="shared" ref="H24:H30" si="1">IF(D24&gt;0,D24*G24,"-")</f>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94,Data!G94,(IF(B24=Data!#REF!,Data!#REF!,(IF(B24=Data!#REF!,Data!#REF!,(IF(B24=Data!#REF!,Data!#REF!,(IF(B24=Data!#REF!,Data!#REF!,(IF(B24=Data!#REF!,Data!#REF!,(IF(B24=Data!#REF!,Data!#REF!,Data!#REF!)))))))))))))))&amp;IF(B24=Data!#REF!,Data!#REF!,(IF(B24=Data!#REF!,Data!#REF!,(IF(B24=Data!#REF!,Data!#REF!,(IF(B24=Data!#REF!,Data!#REF!,(IF(B24=Data!B73,Data!G73,(IF(B24=Data!B76,Data!G892,(IF(B24=Data!#REF!,Data!#REF!,(IF(B24=Data!#REF!,Data!#REF!,Data!#REF!)))))))))))))))&amp;IF(B24=Data!#REF!,Data!#REF!,(IF(B24=Data!#REF!,Data!#REF!,(IF(B24=Data!#REF!,Data!#REF!,(IF(B24=Data!#REF!,Data!#REF!,(IF(B24=Data!#REF!,Data!#REF!,Data!#REF!)))))))))</f>
        <v>#REF!</v>
      </c>
      <c r="O24" s="330"/>
      <c r="P24" s="331"/>
      <c r="Q24" s="196" t="e">
        <f>IF(B24=Data!#REF!,Data!#REF!,(IF(B24=Data!B94,Data!H94,(IF(B24=Data!#REF!,Data!#REF!,(IF(B24=Data!#REF!,Data!#REF!,(IF(B24=Data!#REF!,Data!#REF!,(IF(B24=Data!#REF!,Data!#REF!,(IF(B24=Data!#REF!,Data!#REF!,(IF(B24=Data!#REF!,Data!#REF!,Data!#REF!)))))))))))))))&amp;IF(B24=Data!#REF!,Data!#REF!,(IF(B24=Data!#REF!,Data!#REF!,(IF(B24=Data!#REF!,Data!#REF!,(IF(B24=Data!#REF!,Data!#REF!,(IF(B24=Data!B73,Data!H73,(IF(B24=Data!B76,Data!H892,(IF(B24=Data!#REF!,Data!#REF!,(IF(B24=Data!#REF!,Data!#REF!,Data!#REF!)))))))))))))))&amp;IF(B24=Data!#REF!,Data!#REF!,(IF(B24=Data!#REF!,Data!#REF!,(IF(B24=Data!#REF!,Data!#REF!,(IF(B24=Data!#REF!,Data!#REF!,(IF(B24=Data!#REF!,Data!#REF!,Data!#REF!)))))))))</f>
        <v>#REF!</v>
      </c>
      <c r="R24" s="331"/>
      <c r="S24" s="331"/>
      <c r="T24" s="196" t="e">
        <f>IF(B24=Data!#REF!,Data!#REF!,(IF(B24=Data!B94,Data!I94,(IF(B24=Data!#REF!,Data!#REF!,(IF(B24=Data!#REF!,Data!#REF!,(IF(B24=Data!#REF!,Data!#REF!,(IF(B24=Data!#REF!,Data!#REF!,(IF(B24=Data!#REF!,Data!#REF!,(IF(B24=Data!#REF!,Data!#REF!,Data!#REF!)))))))))))))))&amp;IF(B24=Data!#REF!,Data!#REF!,(IF(B24=Data!#REF!,Data!#REF!,(IF(B24=Data!#REF!,Data!#REF!,(IF(B24=Data!#REF!,Data!#REF!,(IF(B24=Data!B73,Data!I73,(IF(B24=Data!B76,Data!I892,(IF(B24=Data!#REF!,Data!#REF!,(IF(B24=Data!#REF!,Data!#REF!,Data!#REF!)))))))))))))))&amp;IF(B24=Data!#REF!,Data!#REF!,(IF(B24=Data!#REF!,Data!#REF!,(IF(B24=Data!#REF!,Data!#REF!,(IF(B24=Data!#REF!,Data!#REF!,(IF(B24=Data!#REF!,Data!#REF!,Data!#REF!)))))))))</f>
        <v>#REF!</v>
      </c>
      <c r="U24" s="332"/>
      <c r="V24" s="196" t="e">
        <f>IF(B24=Data!#REF!,Data!#REF!,(IF(B24=Data!B94,Data!J94,(IF(B24=Data!#REF!,Data!#REF!,(IF(B24=Data!#REF!,Data!#REF!,(IF(B24=Data!#REF!,Data!#REF!,(IF(B24=Data!#REF!,Data!#REF!,(IF(B24=Data!#REF!,Data!#REF!,(IF(B24=Data!#REF!,Data!#REF!,Data!#REF!)))))))))))))))&amp;IF(B24=Data!#REF!,Data!#REF!,(IF(B24=Data!#REF!,Data!#REF!,(IF(B24=Data!#REF!,Data!#REF!,(IF(B24=Data!#REF!,Data!#REF!,(IF(B24=Data!B73,Data!J73,(IF(B24=Data!B76,Data!J892,(IF(B24=Data!#REF!,Data!#REF!,(IF(B24=Data!#REF!,Data!#REF!,Data!#REF!)))))))))))))))&amp;IF(B24=Data!#REF!,Data!#REF!,(IF(B24=Data!#REF!,Data!#REF!,(IF(B24=Data!#REF!,Data!#REF!,(IF(B24=Data!#REF!,Data!#REF!,(IF(B24=Data!#REF!,Data!#REF!,Data!#REF!)))))))))</f>
        <v>#REF!</v>
      </c>
      <c r="W24" s="191" t="str">
        <f>IF(D24="","",VLOOKUP(B24,Data!$B$5:$J$403,9,FALSE)*D24)</f>
        <v/>
      </c>
      <c r="AC24" s="165" t="s">
        <v>877</v>
      </c>
      <c r="AD24" s="165">
        <v>6</v>
      </c>
      <c r="AE24" s="165">
        <v>1</v>
      </c>
    </row>
    <row r="25" spans="1:31" ht="16.25" customHeight="1">
      <c r="A25" s="346">
        <v>4</v>
      </c>
      <c r="B25" s="297" t="s">
        <v>293</v>
      </c>
      <c r="C25" s="195" t="str">
        <f>IF(D25="","",VLOOKUP(B25,Data!$B$5:$L$403,2,FALSE))</f>
        <v>WY44110</v>
      </c>
      <c r="D25" s="220">
        <v>1</v>
      </c>
      <c r="E25" s="220"/>
      <c r="F25" s="373"/>
      <c r="G25" s="187">
        <f>IF(D25="","",VLOOKUP(B25,Data!$B$5:$L$403,11,FALSE))</f>
        <v>2895.95</v>
      </c>
      <c r="H25" s="193">
        <f t="shared" si="1"/>
        <v>2895.95</v>
      </c>
      <c r="I25" s="188" t="str">
        <f>IF(D25="","",VLOOKUP(B25,Data!$B$5:$D$403,3,FALSE))</f>
        <v>C/T</v>
      </c>
      <c r="J25" s="189" t="str">
        <f>IF(D25="","",VLOOKUP(B25,Data!$B$5:$M$403,12,FALSE))</f>
        <v>Indonesia</v>
      </c>
      <c r="K25" s="408" t="s">
        <v>984</v>
      </c>
      <c r="L25" s="190">
        <f>IF(D25="","",VLOOKUP(B25,Data!$B$5:$E$403,4,FALSE)*D25)</f>
        <v>266</v>
      </c>
      <c r="M25" s="195">
        <f>IF(D25="","",VLOOKUP(B25,Data!$B$5:$F$403,5,FALSE)*D25)</f>
        <v>246</v>
      </c>
      <c r="N25" s="193" t="e">
        <f>IF(B25=Data!#REF!,Data!#REF!,(IF(B25=Data!B95,Data!G95,(IF(B25=Data!#REF!,Data!#REF!,(IF(B25=Data!#REF!,Data!#REF!,(IF(B25=Data!#REF!,Data!#REF!,(IF(B25=Data!#REF!,Data!#REF!,(IF(B25=Data!#REF!,Data!#REF!,(IF(B25=Data!#REF!,Data!#REF!,Data!#REF!)))))))))))))))&amp;IF(B25=Data!#REF!,Data!#REF!,(IF(B25=Data!#REF!,Data!#REF!,(IF(B25=Data!#REF!,Data!#REF!,(IF(B25=Data!#REF!,Data!#REF!,(IF(B25=Data!B74,Data!G74,(IF(B25=Data!B77,Data!G893,(IF(B25=Data!#REF!,Data!#REF!,(IF(B25=Data!#REF!,Data!#REF!,Data!#REF!)))))))))))))))&amp;IF(B25=Data!#REF!,Data!#REF!,(IF(B25=Data!#REF!,Data!#REF!,(IF(B25=Data!#REF!,Data!#REF!,(IF(B25=Data!#REF!,Data!#REF!,(IF(B25=Data!#REF!,Data!#REF!,Data!#REF!)))))))))</f>
        <v>#REF!</v>
      </c>
      <c r="O25" s="330"/>
      <c r="P25" s="331"/>
      <c r="Q25" s="196" t="e">
        <f>IF(B25=Data!#REF!,Data!#REF!,(IF(B25=Data!B95,Data!H95,(IF(B25=Data!#REF!,Data!#REF!,(IF(B25=Data!#REF!,Data!#REF!,(IF(B25=Data!#REF!,Data!#REF!,(IF(B25=Data!#REF!,Data!#REF!,(IF(B25=Data!#REF!,Data!#REF!,(IF(B25=Data!#REF!,Data!#REF!,Data!#REF!)))))))))))))))&amp;IF(B25=Data!#REF!,Data!#REF!,(IF(B25=Data!#REF!,Data!#REF!,(IF(B25=Data!#REF!,Data!#REF!,(IF(B25=Data!#REF!,Data!#REF!,(IF(B25=Data!B74,Data!H74,(IF(B25=Data!B77,Data!H893,(IF(B25=Data!#REF!,Data!#REF!,(IF(B25=Data!#REF!,Data!#REF!,Data!#REF!)))))))))))))))&amp;IF(B25=Data!#REF!,Data!#REF!,(IF(B25=Data!#REF!,Data!#REF!,(IF(B25=Data!#REF!,Data!#REF!,(IF(B25=Data!#REF!,Data!#REF!,(IF(B25=Data!#REF!,Data!#REF!,Data!#REF!)))))))))</f>
        <v>#REF!</v>
      </c>
      <c r="R25" s="331"/>
      <c r="S25" s="331"/>
      <c r="T25" s="196" t="e">
        <f>IF(B25=Data!#REF!,Data!#REF!,(IF(B25=Data!B95,Data!I95,(IF(B25=Data!#REF!,Data!#REF!,(IF(B25=Data!#REF!,Data!#REF!,(IF(B25=Data!#REF!,Data!#REF!,(IF(B25=Data!#REF!,Data!#REF!,(IF(B25=Data!#REF!,Data!#REF!,(IF(B25=Data!#REF!,Data!#REF!,Data!#REF!)))))))))))))))&amp;IF(B25=Data!#REF!,Data!#REF!,(IF(B25=Data!#REF!,Data!#REF!,(IF(B25=Data!#REF!,Data!#REF!,(IF(B25=Data!#REF!,Data!#REF!,(IF(B25=Data!B74,Data!I74,(IF(B25=Data!B77,Data!I893,(IF(B25=Data!#REF!,Data!#REF!,(IF(B25=Data!#REF!,Data!#REF!,Data!#REF!)))))))))))))))&amp;IF(B25=Data!#REF!,Data!#REF!,(IF(B25=Data!#REF!,Data!#REF!,(IF(B25=Data!#REF!,Data!#REF!,(IF(B25=Data!#REF!,Data!#REF!,(IF(B25=Data!#REF!,Data!#REF!,Data!#REF!)))))))))</f>
        <v>#REF!</v>
      </c>
      <c r="U25" s="332"/>
      <c r="V25" s="196" t="e">
        <f>IF(B25=Data!#REF!,Data!#REF!,(IF(B25=Data!B95,Data!J95,(IF(B25=Data!#REF!,Data!#REF!,(IF(B25=Data!#REF!,Data!#REF!,(IF(B25=Data!#REF!,Data!#REF!,(IF(B25=Data!#REF!,Data!#REF!,(IF(B25=Data!#REF!,Data!#REF!,(IF(B25=Data!#REF!,Data!#REF!,Data!#REF!)))))))))))))))&amp;IF(B25=Data!#REF!,Data!#REF!,(IF(B25=Data!#REF!,Data!#REF!,(IF(B25=Data!#REF!,Data!#REF!,(IF(B25=Data!#REF!,Data!#REF!,(IF(B25=Data!B74,Data!J74,(IF(B25=Data!B77,Data!J893,(IF(B25=Data!#REF!,Data!#REF!,(IF(B25=Data!#REF!,Data!#REF!,Data!#REF!)))))))))))))))&amp;IF(B25=Data!#REF!,Data!#REF!,(IF(B25=Data!#REF!,Data!#REF!,(IF(B25=Data!#REF!,Data!#REF!,(IF(B25=Data!#REF!,Data!#REF!,(IF(B25=Data!#REF!,Data!#REF!,Data!#REF!)))))))))</f>
        <v>#REF!</v>
      </c>
      <c r="W25" s="191">
        <f>IF(D25="","",VLOOKUP(B25,Data!$B$5:$J$403,9,FALSE)*D25)</f>
        <v>1.488</v>
      </c>
      <c r="AC25" s="165" t="s">
        <v>877</v>
      </c>
      <c r="AD25" s="165">
        <v>6</v>
      </c>
      <c r="AE25" s="165">
        <v>1</v>
      </c>
    </row>
    <row r="26" spans="1:31" ht="16.25" customHeight="1">
      <c r="A26" s="87"/>
      <c r="B26" s="295" t="s">
        <v>997</v>
      </c>
      <c r="C26" s="195" t="str">
        <f>IF(D26="","",VLOOKUP(B26,Data!$B$5:$L$403,2,FALSE))</f>
        <v/>
      </c>
      <c r="D26" s="220"/>
      <c r="E26" s="220"/>
      <c r="F26" s="373"/>
      <c r="G26" s="187" t="str">
        <f>IF(D26="","",VLOOKUP(B26,Data!$B$5:$L$403,11,FALSE))</f>
        <v/>
      </c>
      <c r="H26" s="335" t="str">
        <f t="shared" si="1"/>
        <v>-</v>
      </c>
      <c r="I26" s="188" t="str">
        <f>IF(D26="","",VLOOKUP(B26,Data!$B$5:$D$403,3,FALSE))</f>
        <v/>
      </c>
      <c r="J26" s="189" t="str">
        <f>IF(D26="","",VLOOKUP(B26,Data!$B$5:$M$403,12,FALSE))</f>
        <v/>
      </c>
      <c r="K26" s="164"/>
      <c r="L26" s="190" t="str">
        <f>IF(D26="","",VLOOKUP(B26,Data!$B$5:$E$403,4,FALSE)*D26)</f>
        <v/>
      </c>
      <c r="M26" s="195" t="str">
        <f>IF(D26="","",VLOOKUP(B26,Data!$B$5:$F$403,5,FALSE)*D26)</f>
        <v/>
      </c>
      <c r="N26" s="193" t="e">
        <f>IF(B26=Data!#REF!,Data!#REF!,(IF(B26=Data!B103,Data!G103,(IF(B26=Data!#REF!,Data!#REF!,(IF(B26=Data!#REF!,Data!#REF!,(IF(B26=Data!#REF!,Data!#REF!,(IF(B26=Data!#REF!,Data!#REF!,(IF(B26=Data!#REF!,Data!#REF!,(IF(B26=Data!#REF!,Data!#REF!,Data!#REF!)))))))))))))))&amp;IF(B26=Data!#REF!,Data!#REF!,(IF(B26=Data!#REF!,Data!#REF!,(IF(B26=Data!#REF!,Data!#REF!,(IF(B26=Data!#REF!,Data!#REF!,(IF(B26=Data!B82,Data!G82,(IF(B26=Data!B85,Data!G901,(IF(B26=Data!#REF!,Data!#REF!,(IF(B26=Data!#REF!,Data!#REF!,Data!#REF!)))))))))))))))&amp;IF(B26=Data!#REF!,Data!#REF!,(IF(B26=Data!#REF!,Data!#REF!,(IF(B26=Data!#REF!,Data!#REF!,(IF(B26=Data!#REF!,Data!#REF!,(IF(B26=Data!#REF!,Data!#REF!,Data!#REF!)))))))))</f>
        <v>#REF!</v>
      </c>
      <c r="O26" s="330"/>
      <c r="P26" s="331"/>
      <c r="Q26" s="196" t="e">
        <f>IF(B26=Data!#REF!,Data!#REF!,(IF(B26=Data!B103,Data!H103,(IF(B26=Data!#REF!,Data!#REF!,(IF(B26=Data!#REF!,Data!#REF!,(IF(B26=Data!#REF!,Data!#REF!,(IF(B26=Data!#REF!,Data!#REF!,(IF(B26=Data!#REF!,Data!#REF!,(IF(B26=Data!#REF!,Data!#REF!,Data!#REF!)))))))))))))))&amp;IF(B26=Data!#REF!,Data!#REF!,(IF(B26=Data!#REF!,Data!#REF!,(IF(B26=Data!#REF!,Data!#REF!,(IF(B26=Data!#REF!,Data!#REF!,(IF(B26=Data!B82,Data!H82,(IF(B26=Data!B85,Data!H901,(IF(B26=Data!#REF!,Data!#REF!,(IF(B26=Data!#REF!,Data!#REF!,Data!#REF!)))))))))))))))&amp;IF(B26=Data!#REF!,Data!#REF!,(IF(B26=Data!#REF!,Data!#REF!,(IF(B26=Data!#REF!,Data!#REF!,(IF(B26=Data!#REF!,Data!#REF!,(IF(B26=Data!#REF!,Data!#REF!,Data!#REF!)))))))))</f>
        <v>#REF!</v>
      </c>
      <c r="R26" s="331"/>
      <c r="S26" s="331"/>
      <c r="T26" s="196" t="e">
        <f>IF(B26=Data!#REF!,Data!#REF!,(IF(B26=Data!B103,Data!I103,(IF(B26=Data!#REF!,Data!#REF!,(IF(B26=Data!#REF!,Data!#REF!,(IF(B26=Data!#REF!,Data!#REF!,(IF(B26=Data!#REF!,Data!#REF!,(IF(B26=Data!#REF!,Data!#REF!,(IF(B26=Data!#REF!,Data!#REF!,Data!#REF!)))))))))))))))&amp;IF(B26=Data!#REF!,Data!#REF!,(IF(B26=Data!#REF!,Data!#REF!,(IF(B26=Data!#REF!,Data!#REF!,(IF(B26=Data!#REF!,Data!#REF!,(IF(B26=Data!B82,Data!I82,(IF(B26=Data!B85,Data!I901,(IF(B26=Data!#REF!,Data!#REF!,(IF(B26=Data!#REF!,Data!#REF!,Data!#REF!)))))))))))))))&amp;IF(B26=Data!#REF!,Data!#REF!,(IF(B26=Data!#REF!,Data!#REF!,(IF(B26=Data!#REF!,Data!#REF!,(IF(B26=Data!#REF!,Data!#REF!,(IF(B26=Data!#REF!,Data!#REF!,Data!#REF!)))))))))</f>
        <v>#REF!</v>
      </c>
      <c r="U26" s="332"/>
      <c r="V26" s="196" t="e">
        <f>IF(B26=Data!#REF!,Data!#REF!,(IF(B26=Data!B103,Data!J103,(IF(B26=Data!#REF!,Data!#REF!,(IF(B26=Data!#REF!,Data!#REF!,(IF(B26=Data!#REF!,Data!#REF!,(IF(B26=Data!#REF!,Data!#REF!,(IF(B26=Data!#REF!,Data!#REF!,(IF(B26=Data!#REF!,Data!#REF!,Data!#REF!)))))))))))))))&amp;IF(B26=Data!#REF!,Data!#REF!,(IF(B26=Data!#REF!,Data!#REF!,(IF(B26=Data!#REF!,Data!#REF!,(IF(B26=Data!#REF!,Data!#REF!,(IF(B26=Data!B82,Data!J82,(IF(B26=Data!B85,Data!J901,(IF(B26=Data!#REF!,Data!#REF!,(IF(B26=Data!#REF!,Data!#REF!,Data!#REF!)))))))))))))))&amp;IF(B26=Data!#REF!,Data!#REF!,(IF(B26=Data!#REF!,Data!#REF!,(IF(B26=Data!#REF!,Data!#REF!,(IF(B26=Data!#REF!,Data!#REF!,(IF(B26=Data!#REF!,Data!#REF!,Data!#REF!)))))))))</f>
        <v>#REF!</v>
      </c>
      <c r="W26" s="191" t="str">
        <f>IF(D26="","",VLOOKUP(B26,Data!$B$5:$J$403,9,FALSE)*D26)</f>
        <v/>
      </c>
      <c r="AC26" s="165" t="s">
        <v>874</v>
      </c>
      <c r="AD26" s="165">
        <v>4</v>
      </c>
      <c r="AE26" s="165">
        <v>11</v>
      </c>
    </row>
    <row r="27" spans="1:31" ht="16.25" customHeight="1">
      <c r="A27" s="346">
        <v>5</v>
      </c>
      <c r="B27" s="297" t="s">
        <v>352</v>
      </c>
      <c r="C27" s="195" t="str">
        <f>IF(D27="","",VLOOKUP(B27,Data!$B$5:$L$403,2,FALSE))</f>
        <v>WQ78260</v>
      </c>
      <c r="D27" s="220">
        <v>2</v>
      </c>
      <c r="E27" s="220"/>
      <c r="F27" s="373"/>
      <c r="G27" s="187">
        <f>IF(D27="","",VLOOKUP(B27,Data!$B$5:$L$403,11,FALSE))</f>
        <v>4283.6499999999996</v>
      </c>
      <c r="H27" s="193">
        <f t="shared" si="1"/>
        <v>8567.2999999999993</v>
      </c>
      <c r="I27" s="188" t="str">
        <f>IF(D27="","",VLOOKUP(B27,Data!$B$5:$D$403,3,FALSE))</f>
        <v>C/T</v>
      </c>
      <c r="J27" s="189" t="str">
        <f>IF(D27="","",VLOOKUP(B27,Data!$B$5:$M$403,12,FALSE))</f>
        <v>Indonesia</v>
      </c>
      <c r="K27" s="194" t="s">
        <v>998</v>
      </c>
      <c r="L27" s="190">
        <f>IF(D27="","",VLOOKUP(B27,Data!$B$5:$E$403,4,FALSE)*D27)</f>
        <v>610</v>
      </c>
      <c r="M27" s="195">
        <f>IF(D27="","",VLOOKUP(B27,Data!$B$5:$F$403,5,FALSE)*D27)</f>
        <v>538</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f>IF(D27="","",VLOOKUP(B27,Data!$B$5:$J$403,9,FALSE)*D27)</f>
        <v>3.0680000000000001</v>
      </c>
      <c r="AC27" s="165" t="s">
        <v>877</v>
      </c>
      <c r="AD27" s="165">
        <v>6</v>
      </c>
      <c r="AE27" s="165">
        <v>1</v>
      </c>
    </row>
    <row r="28" spans="1:31" ht="16.25" customHeight="1">
      <c r="A28" s="346">
        <v>6</v>
      </c>
      <c r="B28" s="297" t="s">
        <v>526</v>
      </c>
      <c r="C28" s="195" t="str">
        <f>IF(D28="","",VLOOKUP(B28,Data!$B$5:$L$403,2,FALSE))</f>
        <v>ZJ54420</v>
      </c>
      <c r="D28" s="220">
        <v>1</v>
      </c>
      <c r="E28" s="220"/>
      <c r="F28" s="373"/>
      <c r="G28" s="187">
        <f>IF(D28="","",VLOOKUP(B28,Data!$B$5:$L$403,11,FALSE))</f>
        <v>4658.5600000000004</v>
      </c>
      <c r="H28" s="193">
        <f t="shared" si="1"/>
        <v>4658.5600000000004</v>
      </c>
      <c r="I28" s="188" t="str">
        <f>IF(D28="","",VLOOKUP(B28,Data!$B$5:$D$403,3,FALSE))</f>
        <v>C/T</v>
      </c>
      <c r="J28" s="189" t="str">
        <f>IF(D28="","",VLOOKUP(B28,Data!$B$5:$M$403,12,FALSE))</f>
        <v>Indonesia</v>
      </c>
      <c r="K28" s="194" t="s">
        <v>998</v>
      </c>
      <c r="L28" s="190">
        <f>IF(D28="","",VLOOKUP(B28,Data!$B$5:$E$403,4,FALSE)*D28)</f>
        <v>305</v>
      </c>
      <c r="M28" s="195">
        <f>IF(D28="","",VLOOKUP(B28,Data!$B$5:$F$403,5,FALSE)*D28)</f>
        <v>269</v>
      </c>
      <c r="N28" s="193" t="e">
        <f>IF(B28=Data!#REF!,Data!#REF!,(IF(B28=Data!B99,Data!G99,(IF(B28=Data!#REF!,Data!#REF!,(IF(B28=Data!#REF!,Data!#REF!,(IF(B28=Data!#REF!,Data!#REF!,(IF(B28=Data!#REF!,Data!#REF!,(IF(B28=Data!#REF!,Data!#REF!,(IF(B28=Data!#REF!,Data!#REF!,Data!#REF!)))))))))))))))&amp;IF(B28=Data!#REF!,Data!#REF!,(IF(B28=Data!#REF!,Data!#REF!,(IF(B28=Data!#REF!,Data!#REF!,(IF(B28=Data!#REF!,Data!#REF!,(IF(B28=Data!B78,Data!G78,(IF(B28=Data!B81,Data!G897,(IF(B28=Data!#REF!,Data!#REF!,(IF(B28=Data!#REF!,Data!#REF!,Data!#REF!)))))))))))))))&amp;IF(B28=Data!#REF!,Data!#REF!,(IF(B28=Data!#REF!,Data!#REF!,(IF(B28=Data!#REF!,Data!#REF!,(IF(B28=Data!#REF!,Data!#REF!,(IF(B28=Data!#REF!,Data!#REF!,Data!#REF!)))))))))</f>
        <v>#REF!</v>
      </c>
      <c r="O28" s="330"/>
      <c r="P28" s="331"/>
      <c r="Q28" s="196" t="e">
        <f>IF(B28=Data!#REF!,Data!#REF!,(IF(B28=Data!B99,Data!H99,(IF(B28=Data!#REF!,Data!#REF!,(IF(B28=Data!#REF!,Data!#REF!,(IF(B28=Data!#REF!,Data!#REF!,(IF(B28=Data!#REF!,Data!#REF!,(IF(B28=Data!#REF!,Data!#REF!,(IF(B28=Data!#REF!,Data!#REF!,Data!#REF!)))))))))))))))&amp;IF(B28=Data!#REF!,Data!#REF!,(IF(B28=Data!#REF!,Data!#REF!,(IF(B28=Data!#REF!,Data!#REF!,(IF(B28=Data!#REF!,Data!#REF!,(IF(B28=Data!B78,Data!H78,(IF(B28=Data!B81,Data!H897,(IF(B28=Data!#REF!,Data!#REF!,(IF(B28=Data!#REF!,Data!#REF!,Data!#REF!)))))))))))))))&amp;IF(B28=Data!#REF!,Data!#REF!,(IF(B28=Data!#REF!,Data!#REF!,(IF(B28=Data!#REF!,Data!#REF!,(IF(B28=Data!#REF!,Data!#REF!,(IF(B28=Data!#REF!,Data!#REF!,Data!#REF!)))))))))</f>
        <v>#REF!</v>
      </c>
      <c r="R28" s="331"/>
      <c r="S28" s="331"/>
      <c r="T28" s="196" t="e">
        <f>IF(B28=Data!#REF!,Data!#REF!,(IF(B28=Data!B99,Data!I99,(IF(B28=Data!#REF!,Data!#REF!,(IF(B28=Data!#REF!,Data!#REF!,(IF(B28=Data!#REF!,Data!#REF!,(IF(B28=Data!#REF!,Data!#REF!,(IF(B28=Data!#REF!,Data!#REF!,(IF(B28=Data!#REF!,Data!#REF!,Data!#REF!)))))))))))))))&amp;IF(B28=Data!#REF!,Data!#REF!,(IF(B28=Data!#REF!,Data!#REF!,(IF(B28=Data!#REF!,Data!#REF!,(IF(B28=Data!#REF!,Data!#REF!,(IF(B28=Data!B78,Data!I78,(IF(B28=Data!B81,Data!I897,(IF(B28=Data!#REF!,Data!#REF!,(IF(B28=Data!#REF!,Data!#REF!,Data!#REF!)))))))))))))))&amp;IF(B28=Data!#REF!,Data!#REF!,(IF(B28=Data!#REF!,Data!#REF!,(IF(B28=Data!#REF!,Data!#REF!,(IF(B28=Data!#REF!,Data!#REF!,(IF(B28=Data!#REF!,Data!#REF!,Data!#REF!)))))))))</f>
        <v>#REF!</v>
      </c>
      <c r="U28" s="332"/>
      <c r="V28" s="196" t="e">
        <f>IF(B28=Data!#REF!,Data!#REF!,(IF(B28=Data!B99,Data!J99,(IF(B28=Data!#REF!,Data!#REF!,(IF(B28=Data!#REF!,Data!#REF!,(IF(B28=Data!#REF!,Data!#REF!,(IF(B28=Data!#REF!,Data!#REF!,(IF(B28=Data!#REF!,Data!#REF!,(IF(B28=Data!#REF!,Data!#REF!,Data!#REF!)))))))))))))))&amp;IF(B28=Data!#REF!,Data!#REF!,(IF(B28=Data!#REF!,Data!#REF!,(IF(B28=Data!#REF!,Data!#REF!,(IF(B28=Data!#REF!,Data!#REF!,(IF(B28=Data!B78,Data!J78,(IF(B28=Data!B81,Data!J897,(IF(B28=Data!#REF!,Data!#REF!,(IF(B28=Data!#REF!,Data!#REF!,Data!#REF!)))))))))))))))&amp;IF(B28=Data!#REF!,Data!#REF!,(IF(B28=Data!#REF!,Data!#REF!,(IF(B28=Data!#REF!,Data!#REF!,(IF(B28=Data!#REF!,Data!#REF!,(IF(B28=Data!#REF!,Data!#REF!,Data!#REF!)))))))))</f>
        <v>#REF!</v>
      </c>
      <c r="W28" s="191">
        <f>IF(D28="","",VLOOKUP(B28,Data!$B$5:$J$403,9,FALSE)*D28)</f>
        <v>1.534</v>
      </c>
      <c r="AC28" s="165" t="s">
        <v>877</v>
      </c>
      <c r="AD28" s="165">
        <v>6</v>
      </c>
      <c r="AE28" s="165">
        <v>1</v>
      </c>
    </row>
    <row r="29" spans="1:31" ht="16.25" customHeight="1">
      <c r="A29" s="346">
        <v>7</v>
      </c>
      <c r="B29" s="297" t="s">
        <v>195</v>
      </c>
      <c r="C29" s="195" t="str">
        <f>IF(D29="","",VLOOKUP(B29,Data!$B$5:$L$403,2,FALSE))</f>
        <v>WH50350</v>
      </c>
      <c r="D29" s="220">
        <v>10</v>
      </c>
      <c r="E29" s="220"/>
      <c r="F29" s="373"/>
      <c r="G29" s="187">
        <f>IF(D29="","",VLOOKUP(B29,Data!$B$5:$L$403,11,FALSE))</f>
        <v>1751.45</v>
      </c>
      <c r="H29" s="193">
        <f t="shared" si="1"/>
        <v>17514.5</v>
      </c>
      <c r="I29" s="188" t="str">
        <f>IF(D29="","",VLOOKUP(B29,Data!$B$5:$D$403,3,FALSE))</f>
        <v>C/T</v>
      </c>
      <c r="J29" s="189" t="str">
        <f>IF(D29="","",VLOOKUP(B29,Data!$B$5:$M$403,12,FALSE))</f>
        <v>Indonesia</v>
      </c>
      <c r="K29" s="194" t="s">
        <v>998</v>
      </c>
      <c r="L29" s="190">
        <f>IF(D29="","",VLOOKUP(B29,Data!$B$5:$E$403,4,FALSE)*D29)</f>
        <v>2010</v>
      </c>
      <c r="M29" s="195">
        <f>IF(D29="","",VLOOKUP(B29,Data!$B$5:$F$403,5,FALSE)*D29)</f>
        <v>1810</v>
      </c>
      <c r="N29" s="193" t="e">
        <f>IF(B29=Data!#REF!,Data!#REF!,(IF(B29=Data!B100,Data!G100,(IF(B29=Data!#REF!,Data!#REF!,(IF(B29=Data!#REF!,Data!#REF!,(IF(B29=Data!#REF!,Data!#REF!,(IF(B29=Data!#REF!,Data!#REF!,(IF(B29=Data!#REF!,Data!#REF!,(IF(B29=Data!#REF!,Data!#REF!,Data!#REF!)))))))))))))))&amp;IF(B29=Data!#REF!,Data!#REF!,(IF(B29=Data!#REF!,Data!#REF!,(IF(B29=Data!#REF!,Data!#REF!,(IF(B29=Data!#REF!,Data!#REF!,(IF(B29=Data!B79,Data!G79,(IF(B29=Data!B82,Data!G898,(IF(B29=Data!#REF!,Data!#REF!,(IF(B29=Data!#REF!,Data!#REF!,Data!#REF!)))))))))))))))&amp;IF(B29=Data!#REF!,Data!#REF!,(IF(B29=Data!#REF!,Data!#REF!,(IF(B29=Data!#REF!,Data!#REF!,(IF(B29=Data!#REF!,Data!#REF!,(IF(B29=Data!#REF!,Data!#REF!,Data!#REF!)))))))))</f>
        <v>#REF!</v>
      </c>
      <c r="O29" s="330"/>
      <c r="P29" s="331"/>
      <c r="Q29" s="196" t="e">
        <f>IF(B29=Data!#REF!,Data!#REF!,(IF(B29=Data!B100,Data!H100,(IF(B29=Data!#REF!,Data!#REF!,(IF(B29=Data!#REF!,Data!#REF!,(IF(B29=Data!#REF!,Data!#REF!,(IF(B29=Data!#REF!,Data!#REF!,(IF(B29=Data!#REF!,Data!#REF!,(IF(B29=Data!#REF!,Data!#REF!,Data!#REF!)))))))))))))))&amp;IF(B29=Data!#REF!,Data!#REF!,(IF(B29=Data!#REF!,Data!#REF!,(IF(B29=Data!#REF!,Data!#REF!,(IF(B29=Data!#REF!,Data!#REF!,(IF(B29=Data!B79,Data!H79,(IF(B29=Data!B82,Data!H898,(IF(B29=Data!#REF!,Data!#REF!,(IF(B29=Data!#REF!,Data!#REF!,Data!#REF!)))))))))))))))&amp;IF(B29=Data!#REF!,Data!#REF!,(IF(B29=Data!#REF!,Data!#REF!,(IF(B29=Data!#REF!,Data!#REF!,(IF(B29=Data!#REF!,Data!#REF!,(IF(B29=Data!#REF!,Data!#REF!,Data!#REF!)))))))))</f>
        <v>#REF!</v>
      </c>
      <c r="R29" s="331"/>
      <c r="S29" s="331"/>
      <c r="T29" s="196" t="e">
        <f>IF(B29=Data!#REF!,Data!#REF!,(IF(B29=Data!B100,Data!I100,(IF(B29=Data!#REF!,Data!#REF!,(IF(B29=Data!#REF!,Data!#REF!,(IF(B29=Data!#REF!,Data!#REF!,(IF(B29=Data!#REF!,Data!#REF!,(IF(B29=Data!#REF!,Data!#REF!,(IF(B29=Data!#REF!,Data!#REF!,Data!#REF!)))))))))))))))&amp;IF(B29=Data!#REF!,Data!#REF!,(IF(B29=Data!#REF!,Data!#REF!,(IF(B29=Data!#REF!,Data!#REF!,(IF(B29=Data!#REF!,Data!#REF!,(IF(B29=Data!B79,Data!I79,(IF(B29=Data!B82,Data!I898,(IF(B29=Data!#REF!,Data!#REF!,(IF(B29=Data!#REF!,Data!#REF!,Data!#REF!)))))))))))))))&amp;IF(B29=Data!#REF!,Data!#REF!,(IF(B29=Data!#REF!,Data!#REF!,(IF(B29=Data!#REF!,Data!#REF!,(IF(B29=Data!#REF!,Data!#REF!,(IF(B29=Data!#REF!,Data!#REF!,Data!#REF!)))))))))</f>
        <v>#REF!</v>
      </c>
      <c r="U29" s="332"/>
      <c r="V29" s="196" t="e">
        <f>IF(B29=Data!#REF!,Data!#REF!,(IF(B29=Data!B100,Data!J100,(IF(B29=Data!#REF!,Data!#REF!,(IF(B29=Data!#REF!,Data!#REF!,(IF(B29=Data!#REF!,Data!#REF!,(IF(B29=Data!#REF!,Data!#REF!,(IF(B29=Data!#REF!,Data!#REF!,(IF(B29=Data!#REF!,Data!#REF!,Data!#REF!)))))))))))))))&amp;IF(B29=Data!#REF!,Data!#REF!,(IF(B29=Data!#REF!,Data!#REF!,(IF(B29=Data!#REF!,Data!#REF!,(IF(B29=Data!#REF!,Data!#REF!,(IF(B29=Data!B79,Data!J79,(IF(B29=Data!B82,Data!J898,(IF(B29=Data!#REF!,Data!#REF!,(IF(B29=Data!#REF!,Data!#REF!,Data!#REF!)))))))))))))))&amp;IF(B29=Data!#REF!,Data!#REF!,(IF(B29=Data!#REF!,Data!#REF!,(IF(B29=Data!#REF!,Data!#REF!,(IF(B29=Data!#REF!,Data!#REF!,(IF(B29=Data!#REF!,Data!#REF!,Data!#REF!)))))))))</f>
        <v>#REF!</v>
      </c>
      <c r="W29" s="191">
        <f>IF(D29="","",VLOOKUP(B29,Data!$B$5:$J$403,9,FALSE)*D29)</f>
        <v>11.5</v>
      </c>
      <c r="AC29" s="165" t="s">
        <v>877</v>
      </c>
      <c r="AD29" s="165">
        <v>6</v>
      </c>
      <c r="AE29" s="165">
        <v>1</v>
      </c>
    </row>
    <row r="30" spans="1:31" ht="16.25" customHeight="1">
      <c r="A30" s="346">
        <v>8</v>
      </c>
      <c r="B30" s="297" t="s">
        <v>212</v>
      </c>
      <c r="C30" s="195" t="str">
        <f>IF(D30="","",VLOOKUP(B30,Data!$B$5:$L$403,2,FALSE))</f>
        <v>WH50410</v>
      </c>
      <c r="D30" s="220">
        <v>3</v>
      </c>
      <c r="E30" s="220"/>
      <c r="F30" s="373"/>
      <c r="G30" s="187">
        <f>IF(D30="","",VLOOKUP(B30,Data!$B$5:$L$403,11,FALSE))</f>
        <v>1897.4</v>
      </c>
      <c r="H30" s="193">
        <f t="shared" si="1"/>
        <v>5692.2000000000007</v>
      </c>
      <c r="I30" s="188" t="str">
        <f>IF(D30="","",VLOOKUP(B30,Data!$B$5:$D$403,3,FALSE))</f>
        <v>C/T</v>
      </c>
      <c r="J30" s="189" t="str">
        <f>IF(D30="","",VLOOKUP(B30,Data!$B$5:$M$403,12,FALSE))</f>
        <v>Indonesia</v>
      </c>
      <c r="K30" s="194" t="s">
        <v>998</v>
      </c>
      <c r="L30" s="190">
        <f>IF(D30="","",VLOOKUP(B30,Data!$B$5:$E$403,4,FALSE)*D30)</f>
        <v>666</v>
      </c>
      <c r="M30" s="195">
        <f>IF(D30="","",VLOOKUP(B30,Data!$B$5:$F$403,5,FALSE)*D30)</f>
        <v>603</v>
      </c>
      <c r="N30" s="193" t="e">
        <f>IF(B30=Data!#REF!,Data!#REF!,(IF(B30=Data!B100,Data!G100,(IF(B30=Data!#REF!,Data!#REF!,(IF(B30=Data!#REF!,Data!#REF!,(IF(B30=Data!#REF!,Data!#REF!,(IF(B30=Data!#REF!,Data!#REF!,(IF(B30=Data!#REF!,Data!#REF!,(IF(B30=Data!#REF!,Data!#REF!,Data!#REF!)))))))))))))))&amp;IF(B30=Data!#REF!,Data!#REF!,(IF(B30=Data!#REF!,Data!#REF!,(IF(B30=Data!#REF!,Data!#REF!,(IF(B30=Data!#REF!,Data!#REF!,(IF(B30=Data!B79,Data!G79,(IF(B30=Data!B82,Data!G898,(IF(B30=Data!#REF!,Data!#REF!,(IF(B30=Data!#REF!,Data!#REF!,Data!#REF!)))))))))))))))&amp;IF(B30=Data!#REF!,Data!#REF!,(IF(B30=Data!#REF!,Data!#REF!,(IF(B30=Data!#REF!,Data!#REF!,(IF(B30=Data!#REF!,Data!#REF!,(IF(B30=Data!#REF!,Data!#REF!,Data!#REF!)))))))))</f>
        <v>#REF!</v>
      </c>
      <c r="O30" s="330"/>
      <c r="P30" s="331"/>
      <c r="Q30" s="196" t="e">
        <f>IF(B30=Data!#REF!,Data!#REF!,(IF(B30=Data!B100,Data!H100,(IF(B30=Data!#REF!,Data!#REF!,(IF(B30=Data!#REF!,Data!#REF!,(IF(B30=Data!#REF!,Data!#REF!,(IF(B30=Data!#REF!,Data!#REF!,(IF(B30=Data!#REF!,Data!#REF!,(IF(B30=Data!#REF!,Data!#REF!,Data!#REF!)))))))))))))))&amp;IF(B30=Data!#REF!,Data!#REF!,(IF(B30=Data!#REF!,Data!#REF!,(IF(B30=Data!#REF!,Data!#REF!,(IF(B30=Data!#REF!,Data!#REF!,(IF(B30=Data!B79,Data!H79,(IF(B30=Data!B82,Data!H898,(IF(B30=Data!#REF!,Data!#REF!,(IF(B30=Data!#REF!,Data!#REF!,Data!#REF!)))))))))))))))&amp;IF(B30=Data!#REF!,Data!#REF!,(IF(B30=Data!#REF!,Data!#REF!,(IF(B30=Data!#REF!,Data!#REF!,(IF(B30=Data!#REF!,Data!#REF!,(IF(B30=Data!#REF!,Data!#REF!,Data!#REF!)))))))))</f>
        <v>#REF!</v>
      </c>
      <c r="R30" s="331"/>
      <c r="S30" s="331"/>
      <c r="T30" s="196" t="e">
        <f>IF(B30=Data!#REF!,Data!#REF!,(IF(B30=Data!B100,Data!I100,(IF(B30=Data!#REF!,Data!#REF!,(IF(B30=Data!#REF!,Data!#REF!,(IF(B30=Data!#REF!,Data!#REF!,(IF(B30=Data!#REF!,Data!#REF!,(IF(B30=Data!#REF!,Data!#REF!,(IF(B30=Data!#REF!,Data!#REF!,Data!#REF!)))))))))))))))&amp;IF(B30=Data!#REF!,Data!#REF!,(IF(B30=Data!#REF!,Data!#REF!,(IF(B30=Data!#REF!,Data!#REF!,(IF(B30=Data!#REF!,Data!#REF!,(IF(B30=Data!B79,Data!I79,(IF(B30=Data!B82,Data!I898,(IF(B30=Data!#REF!,Data!#REF!,(IF(B30=Data!#REF!,Data!#REF!,Data!#REF!)))))))))))))))&amp;IF(B30=Data!#REF!,Data!#REF!,(IF(B30=Data!#REF!,Data!#REF!,(IF(B30=Data!#REF!,Data!#REF!,(IF(B30=Data!#REF!,Data!#REF!,(IF(B30=Data!#REF!,Data!#REF!,Data!#REF!)))))))))</f>
        <v>#REF!</v>
      </c>
      <c r="U30" s="332"/>
      <c r="V30" s="196" t="e">
        <f>IF(B30=Data!#REF!,Data!#REF!,(IF(B30=Data!B100,Data!J100,(IF(B30=Data!#REF!,Data!#REF!,(IF(B30=Data!#REF!,Data!#REF!,(IF(B30=Data!#REF!,Data!#REF!,(IF(B30=Data!#REF!,Data!#REF!,(IF(B30=Data!#REF!,Data!#REF!,(IF(B30=Data!#REF!,Data!#REF!,Data!#REF!)))))))))))))))&amp;IF(B30=Data!#REF!,Data!#REF!,(IF(B30=Data!#REF!,Data!#REF!,(IF(B30=Data!#REF!,Data!#REF!,(IF(B30=Data!#REF!,Data!#REF!,(IF(B30=Data!B79,Data!J79,(IF(B30=Data!B82,Data!J898,(IF(B30=Data!#REF!,Data!#REF!,(IF(B30=Data!#REF!,Data!#REF!,Data!#REF!)))))))))))))))&amp;IF(B30=Data!#REF!,Data!#REF!,(IF(B30=Data!#REF!,Data!#REF!,(IF(B30=Data!#REF!,Data!#REF!,(IF(B30=Data!#REF!,Data!#REF!,(IF(B30=Data!#REF!,Data!#REF!,Data!#REF!)))))))))</f>
        <v>#REF!</v>
      </c>
      <c r="W30" s="191">
        <f>IF(D30="","",VLOOKUP(B30,Data!$B$5:$J$403,9,FALSE)*D30)</f>
        <v>3.5970000000000004</v>
      </c>
      <c r="AC30" s="165" t="s">
        <v>877</v>
      </c>
      <c r="AD30" s="165">
        <v>6</v>
      </c>
      <c r="AE30" s="165">
        <v>1</v>
      </c>
    </row>
    <row r="31" spans="1:31" ht="16.25" customHeight="1">
      <c r="A31" s="346"/>
      <c r="B31" s="297"/>
      <c r="C31" s="195" t="str">
        <f>IF(D31="","",VLOOKUP(B31,Data!$B$5:$L$403,2,FALSE))</f>
        <v/>
      </c>
      <c r="D31" s="220"/>
      <c r="E31" s="220"/>
      <c r="F31" s="373"/>
      <c r="G31" s="187" t="str">
        <f>IF(D31="","",VLOOKUP(B31,Data!$B$5:$L$403,11,FALSE))</f>
        <v/>
      </c>
      <c r="H31" s="193" t="str">
        <f t="shared" si="0"/>
        <v>-</v>
      </c>
      <c r="I31" s="188" t="str">
        <f>IF(D31="","",VLOOKUP(B31,Data!$B$5:$D$403,3,FALSE))</f>
        <v/>
      </c>
      <c r="J31" s="189" t="str">
        <f>IF(D31="","",VLOOKUP(B31,Data!$B$5:$M$403,12,FALSE))</f>
        <v/>
      </c>
      <c r="K31" s="194"/>
      <c r="L31" s="190" t="str">
        <f>IF(D31="","",VLOOKUP(B31,Data!$B$5:$E$403,4,FALSE)*D31)</f>
        <v/>
      </c>
      <c r="M31" s="195" t="str">
        <f>IF(D31="","",VLOOKUP(B31,Data!$B$5:$F$403,5,FALSE)*D31)</f>
        <v/>
      </c>
      <c r="N31" s="193" t="e">
        <f>IF(B31=Data!#REF!,Data!#REF!,(IF(B31=Data!B79,Data!G79,(IF(B31=Data!#REF!,Data!#REF!,(IF(B31=Data!#REF!,Data!#REF!,(IF(B31=Data!#REF!,Data!#REF!,(IF(B31=Data!#REF!,Data!#REF!,(IF(B31=Data!#REF!,Data!#REF!,(IF(B31=Data!#REF!,Data!#REF!,Data!#REF!)))))))))))))))&amp;IF(B31=Data!#REF!,Data!#REF!,(IF(B31=Data!#REF!,Data!#REF!,(IF(B31=Data!#REF!,Data!#REF!,(IF(B31=Data!#REF!,Data!#REF!,(IF(B31=Data!B58,Data!G58,(IF(B31=Data!B61,Data!G877,(IF(B31=Data!#REF!,Data!#REF!,(IF(B31=Data!#REF!,Data!#REF!,Data!#REF!)))))))))))))))&amp;IF(B31=Data!#REF!,Data!#REF!,(IF(B31=Data!#REF!,Data!#REF!,(IF(B31=Data!#REF!,Data!#REF!,(IF(B31=Data!#REF!,Data!#REF!,(IF(B31=Data!#REF!,Data!#REF!,Data!#REF!)))))))))</f>
        <v>#REF!</v>
      </c>
      <c r="O31" s="330"/>
      <c r="P31" s="331"/>
      <c r="Q31" s="196" t="e">
        <f>IF(B31=Data!#REF!,Data!#REF!,(IF(B31=Data!B79,Data!H79,(IF(B31=Data!#REF!,Data!#REF!,(IF(B31=Data!#REF!,Data!#REF!,(IF(B31=Data!#REF!,Data!#REF!,(IF(B31=Data!#REF!,Data!#REF!,(IF(B31=Data!#REF!,Data!#REF!,(IF(B31=Data!#REF!,Data!#REF!,Data!#REF!)))))))))))))))&amp;IF(B31=Data!#REF!,Data!#REF!,(IF(B31=Data!#REF!,Data!#REF!,(IF(B31=Data!#REF!,Data!#REF!,(IF(B31=Data!#REF!,Data!#REF!,(IF(B31=Data!B58,Data!H58,(IF(B31=Data!B61,Data!H877,(IF(B31=Data!#REF!,Data!#REF!,(IF(B31=Data!#REF!,Data!#REF!,Data!#REF!)))))))))))))))&amp;IF(B31=Data!#REF!,Data!#REF!,(IF(B31=Data!#REF!,Data!#REF!,(IF(B31=Data!#REF!,Data!#REF!,(IF(B31=Data!#REF!,Data!#REF!,(IF(B31=Data!#REF!,Data!#REF!,Data!#REF!)))))))))</f>
        <v>#REF!</v>
      </c>
      <c r="R31" s="331"/>
      <c r="S31" s="331"/>
      <c r="T31" s="196" t="e">
        <f>IF(B31=Data!#REF!,Data!#REF!,(IF(B31=Data!B79,Data!I79,(IF(B31=Data!#REF!,Data!#REF!,(IF(B31=Data!#REF!,Data!#REF!,(IF(B31=Data!#REF!,Data!#REF!,(IF(B31=Data!#REF!,Data!#REF!,(IF(B31=Data!#REF!,Data!#REF!,(IF(B31=Data!#REF!,Data!#REF!,Data!#REF!)))))))))))))))&amp;IF(B31=Data!#REF!,Data!#REF!,(IF(B31=Data!#REF!,Data!#REF!,(IF(B31=Data!#REF!,Data!#REF!,(IF(B31=Data!#REF!,Data!#REF!,(IF(B31=Data!B58,Data!I58,(IF(B31=Data!B61,Data!I877,(IF(B31=Data!#REF!,Data!#REF!,(IF(B31=Data!#REF!,Data!#REF!,Data!#REF!)))))))))))))))&amp;IF(B31=Data!#REF!,Data!#REF!,(IF(B31=Data!#REF!,Data!#REF!,(IF(B31=Data!#REF!,Data!#REF!,(IF(B31=Data!#REF!,Data!#REF!,(IF(B31=Data!#REF!,Data!#REF!,Data!#REF!)))))))))</f>
        <v>#REF!</v>
      </c>
      <c r="U31" s="332"/>
      <c r="V31" s="196" t="e">
        <f>IF(B31=Data!#REF!,Data!#REF!,(IF(B31=Data!B79,Data!J79,(IF(B31=Data!#REF!,Data!#REF!,(IF(B31=Data!#REF!,Data!#REF!,(IF(B31=Data!#REF!,Data!#REF!,(IF(B31=Data!#REF!,Data!#REF!,(IF(B31=Data!#REF!,Data!#REF!,(IF(B31=Data!#REF!,Data!#REF!,Data!#REF!)))))))))))))))&amp;IF(B31=Data!#REF!,Data!#REF!,(IF(B31=Data!#REF!,Data!#REF!,(IF(B31=Data!#REF!,Data!#REF!,(IF(B31=Data!#REF!,Data!#REF!,(IF(B31=Data!B58,Data!J58,(IF(B31=Data!B61,Data!J877,(IF(B31=Data!#REF!,Data!#REF!,(IF(B31=Data!#REF!,Data!#REF!,Data!#REF!)))))))))))))))&amp;IF(B31=Data!#REF!,Data!#REF!,(IF(B31=Data!#REF!,Data!#REF!,(IF(B31=Data!#REF!,Data!#REF!,(IF(B31=Data!#REF!,Data!#REF!,(IF(B31=Data!#REF!,Data!#REF!,Data!#REF!)))))))))</f>
        <v>#REF!</v>
      </c>
      <c r="W31" s="191" t="str">
        <f>IF(D31="","",VLOOKUP(B31,Data!$B$5:$J$403,9,FALSE)*D31)</f>
        <v/>
      </c>
      <c r="AC31" s="165" t="s">
        <v>930</v>
      </c>
      <c r="AD31" s="165">
        <v>1</v>
      </c>
      <c r="AE31" s="165">
        <v>1</v>
      </c>
    </row>
    <row r="32" spans="1:31" ht="16.25" customHeight="1">
      <c r="A32" s="346"/>
      <c r="B32" s="297"/>
      <c r="C32" s="195" t="str">
        <f>IF(D32="","",VLOOKUP(B32,Data!$B$5:$L$403,2,FALSE))</f>
        <v/>
      </c>
      <c r="D32" s="220"/>
      <c r="E32" s="220"/>
      <c r="F32" s="374"/>
      <c r="G32" s="187" t="str">
        <f>IF(D32="","",VLOOKUP(B32,Data!$B$5:$L$403,11,FALSE))</f>
        <v/>
      </c>
      <c r="H32" s="193" t="str">
        <f t="shared" si="0"/>
        <v>-</v>
      </c>
      <c r="I32" s="188" t="str">
        <f>IF(D32="","",VLOOKUP(B32,Data!$B$5:$D$403,3,FALSE))</f>
        <v/>
      </c>
      <c r="J32" s="189" t="str">
        <f>IF(D32="","",VLOOKUP(B32,Data!$B$5:$M$403,12,FALSE))</f>
        <v/>
      </c>
      <c r="K32" s="194"/>
      <c r="L32" s="190" t="str">
        <f>IF(D32="","",VLOOKUP(B32,Data!$B$5:$E$403,4,FALSE)*D32)</f>
        <v/>
      </c>
      <c r="M32" s="195" t="str">
        <f>IF(D32="","",VLOOKUP(B32,Data!$B$5:$F$403,5,FALSE)*D32)</f>
        <v/>
      </c>
      <c r="N32" s="193" t="e">
        <f>IF(B32=Data!#REF!,Data!#REF!,(IF(B32=Data!B81,Data!G81,(IF(B32=Data!#REF!,Data!#REF!,(IF(B32=Data!#REF!,Data!#REF!,(IF(B32=Data!#REF!,Data!#REF!,(IF(B32=Data!#REF!,Data!#REF!,(IF(B32=Data!#REF!,Data!#REF!,(IF(B32=Data!#REF!,Data!#REF!,Data!#REF!)))))))))))))))&amp;IF(B32=Data!#REF!,Data!#REF!,(IF(B32=Data!#REF!,Data!#REF!,(IF(B32=Data!#REF!,Data!#REF!,(IF(B32=Data!#REF!,Data!#REF!,(IF(B32=Data!B60,Data!G60,(IF(B32=Data!B63,Data!G879,(IF(B32=Data!#REF!,Data!#REF!,(IF(B32=Data!#REF!,Data!#REF!,Data!#REF!)))))))))))))))&amp;IF(B32=Data!#REF!,Data!#REF!,(IF(B32=Data!#REF!,Data!#REF!,(IF(B32=Data!#REF!,Data!#REF!,(IF(B32=Data!#REF!,Data!#REF!,(IF(B32=Data!#REF!,Data!#REF!,Data!#REF!)))))))))</f>
        <v>#REF!</v>
      </c>
      <c r="O32" s="330"/>
      <c r="P32" s="331"/>
      <c r="Q32" s="196" t="e">
        <f>IF(B32=Data!#REF!,Data!#REF!,(IF(B32=Data!B81,Data!H81,(IF(B32=Data!#REF!,Data!#REF!,(IF(B32=Data!#REF!,Data!#REF!,(IF(B32=Data!#REF!,Data!#REF!,(IF(B32=Data!#REF!,Data!#REF!,(IF(B32=Data!#REF!,Data!#REF!,(IF(B32=Data!#REF!,Data!#REF!,Data!#REF!)))))))))))))))&amp;IF(B32=Data!#REF!,Data!#REF!,(IF(B32=Data!#REF!,Data!#REF!,(IF(B32=Data!#REF!,Data!#REF!,(IF(B32=Data!#REF!,Data!#REF!,(IF(B32=Data!B60,Data!H60,(IF(B32=Data!B63,Data!H879,(IF(B32=Data!#REF!,Data!#REF!,(IF(B32=Data!#REF!,Data!#REF!,Data!#REF!)))))))))))))))&amp;IF(B32=Data!#REF!,Data!#REF!,(IF(B32=Data!#REF!,Data!#REF!,(IF(B32=Data!#REF!,Data!#REF!,(IF(B32=Data!#REF!,Data!#REF!,(IF(B32=Data!#REF!,Data!#REF!,Data!#REF!)))))))))</f>
        <v>#REF!</v>
      </c>
      <c r="R32" s="331"/>
      <c r="S32" s="331"/>
      <c r="T32" s="196" t="e">
        <f>IF(B32=Data!#REF!,Data!#REF!,(IF(B32=Data!B81,Data!I81,(IF(B32=Data!#REF!,Data!#REF!,(IF(B32=Data!#REF!,Data!#REF!,(IF(B32=Data!#REF!,Data!#REF!,(IF(B32=Data!#REF!,Data!#REF!,(IF(B32=Data!#REF!,Data!#REF!,(IF(B32=Data!#REF!,Data!#REF!,Data!#REF!)))))))))))))))&amp;IF(B32=Data!#REF!,Data!#REF!,(IF(B32=Data!#REF!,Data!#REF!,(IF(B32=Data!#REF!,Data!#REF!,(IF(B32=Data!#REF!,Data!#REF!,(IF(B32=Data!B60,Data!I60,(IF(B32=Data!B63,Data!I879,(IF(B32=Data!#REF!,Data!#REF!,(IF(B32=Data!#REF!,Data!#REF!,Data!#REF!)))))))))))))))&amp;IF(B32=Data!#REF!,Data!#REF!,(IF(B32=Data!#REF!,Data!#REF!,(IF(B32=Data!#REF!,Data!#REF!,(IF(B32=Data!#REF!,Data!#REF!,(IF(B32=Data!#REF!,Data!#REF!,Data!#REF!)))))))))</f>
        <v>#REF!</v>
      </c>
      <c r="U32" s="332"/>
      <c r="V32" s="196" t="e">
        <f>IF(B32=Data!#REF!,Data!#REF!,(IF(B32=Data!B81,Data!J81,(IF(B32=Data!#REF!,Data!#REF!,(IF(B32=Data!#REF!,Data!#REF!,(IF(B32=Data!#REF!,Data!#REF!,(IF(B32=Data!#REF!,Data!#REF!,(IF(B32=Data!#REF!,Data!#REF!,(IF(B32=Data!#REF!,Data!#REF!,Data!#REF!)))))))))))))))&amp;IF(B32=Data!#REF!,Data!#REF!,(IF(B32=Data!#REF!,Data!#REF!,(IF(B32=Data!#REF!,Data!#REF!,(IF(B32=Data!#REF!,Data!#REF!,(IF(B32=Data!B60,Data!J60,(IF(B32=Data!B63,Data!J879,(IF(B32=Data!#REF!,Data!#REF!,(IF(B32=Data!#REF!,Data!#REF!,Data!#REF!)))))))))))))))&amp;IF(B32=Data!#REF!,Data!#REF!,(IF(B32=Data!#REF!,Data!#REF!,(IF(B32=Data!#REF!,Data!#REF!,(IF(B32=Data!#REF!,Data!#REF!,(IF(B32=Data!#REF!,Data!#REF!,Data!#REF!)))))))))</f>
        <v>#REF!</v>
      </c>
      <c r="W32" s="191" t="str">
        <f>IF(D32="","",VLOOKUP(B32,Data!$B$5:$J$403,9,FALSE)*D32)</f>
        <v/>
      </c>
      <c r="AC32" s="165" t="s">
        <v>930</v>
      </c>
      <c r="AD32" s="165">
        <v>1</v>
      </c>
      <c r="AE32" s="165">
        <v>1</v>
      </c>
    </row>
    <row r="33" spans="1:23" ht="16.25" customHeight="1">
      <c r="A33" s="346"/>
      <c r="B33" s="297"/>
      <c r="C33" s="195" t="str">
        <f>IF(D33="","",VLOOKUP(B33,Data!$B$5:$L$403,2,FALSE))</f>
        <v/>
      </c>
      <c r="D33" s="220"/>
      <c r="E33" s="220"/>
      <c r="F33" s="374"/>
      <c r="G33" s="187" t="str">
        <f>IF(D33="","",VLOOKUP(B33,Data!$B$5:$L$403,11,FALSE))</f>
        <v/>
      </c>
      <c r="H33" s="193" t="str">
        <f t="shared" si="0"/>
        <v>-</v>
      </c>
      <c r="I33" s="188" t="str">
        <f>IF(D33="","",VLOOKUP(B33,Data!$B$5:$D$403,3,FALSE))</f>
        <v/>
      </c>
      <c r="J33" s="189" t="str">
        <f>IF(D33="","",VLOOKUP(B33,Data!$B$5:$M$403,12,FALSE))</f>
        <v/>
      </c>
      <c r="K33" s="194"/>
      <c r="L33" s="190" t="str">
        <f>IF(D33="","",VLOOKUP(B33,Data!$B$5:$E$403,4,FALSE)*D33)</f>
        <v/>
      </c>
      <c r="M33" s="195" t="str">
        <f>IF(D33="","",VLOOKUP(B33,Data!$B$5:$F$403,5,FALSE)*D33)</f>
        <v/>
      </c>
      <c r="N33" s="193" t="e">
        <f>IF(B33=Data!#REF!,Data!#REF!,(IF(B33=Data!B97,Data!G97,(IF(B33=Data!#REF!,Data!#REF!,(IF(B33=Data!#REF!,Data!#REF!,(IF(B33=Data!#REF!,Data!#REF!,(IF(B33=Data!#REF!,Data!#REF!,(IF(B33=Data!#REF!,Data!#REF!,(IF(B33=Data!#REF!,Data!#REF!,Data!#REF!)))))))))))))))&amp;IF(B33=Data!#REF!,Data!#REF!,(IF(B33=Data!#REF!,Data!#REF!,(IF(B33=Data!#REF!,Data!#REF!,(IF(B33=Data!#REF!,Data!#REF!,(IF(B33=Data!B76,Data!G76,(IF(B33=Data!B79,Data!G895,(IF(B33=Data!#REF!,Data!#REF!,(IF(B33=Data!#REF!,Data!#REF!,Data!#REF!)))))))))))))))&amp;IF(B33=Data!#REF!,Data!#REF!,(IF(B33=Data!#REF!,Data!#REF!,(IF(B33=Data!#REF!,Data!#REF!,(IF(B33=Data!#REF!,Data!#REF!,(IF(B33=Data!#REF!,Data!#REF!,Data!#REF!)))))))))</f>
        <v>#REF!</v>
      </c>
      <c r="O33" s="330"/>
      <c r="P33" s="331"/>
      <c r="Q33" s="196" t="e">
        <f>IF(B33=Data!#REF!,Data!#REF!,(IF(B33=Data!B97,Data!H97,(IF(B33=Data!#REF!,Data!#REF!,(IF(B33=Data!#REF!,Data!#REF!,(IF(B33=Data!#REF!,Data!#REF!,(IF(B33=Data!#REF!,Data!#REF!,(IF(B33=Data!#REF!,Data!#REF!,(IF(B33=Data!#REF!,Data!#REF!,Data!#REF!)))))))))))))))&amp;IF(B33=Data!#REF!,Data!#REF!,(IF(B33=Data!#REF!,Data!#REF!,(IF(B33=Data!#REF!,Data!#REF!,(IF(B33=Data!#REF!,Data!#REF!,(IF(B33=Data!B76,Data!H76,(IF(B33=Data!B79,Data!H895,(IF(B33=Data!#REF!,Data!#REF!,(IF(B33=Data!#REF!,Data!#REF!,Data!#REF!)))))))))))))))&amp;IF(B33=Data!#REF!,Data!#REF!,(IF(B33=Data!#REF!,Data!#REF!,(IF(B33=Data!#REF!,Data!#REF!,(IF(B33=Data!#REF!,Data!#REF!,(IF(B33=Data!#REF!,Data!#REF!,Data!#REF!)))))))))</f>
        <v>#REF!</v>
      </c>
      <c r="R33" s="331"/>
      <c r="S33" s="331"/>
      <c r="T33" s="196" t="e">
        <f>IF(B33=Data!#REF!,Data!#REF!,(IF(B33=Data!B97,Data!I97,(IF(B33=Data!#REF!,Data!#REF!,(IF(B33=Data!#REF!,Data!#REF!,(IF(B33=Data!#REF!,Data!#REF!,(IF(B33=Data!#REF!,Data!#REF!,(IF(B33=Data!#REF!,Data!#REF!,(IF(B33=Data!#REF!,Data!#REF!,Data!#REF!)))))))))))))))&amp;IF(B33=Data!#REF!,Data!#REF!,(IF(B33=Data!#REF!,Data!#REF!,(IF(B33=Data!#REF!,Data!#REF!,(IF(B33=Data!#REF!,Data!#REF!,(IF(B33=Data!B76,Data!I76,(IF(B33=Data!B79,Data!I895,(IF(B33=Data!#REF!,Data!#REF!,(IF(B33=Data!#REF!,Data!#REF!,Data!#REF!)))))))))))))))&amp;IF(B33=Data!#REF!,Data!#REF!,(IF(B33=Data!#REF!,Data!#REF!,(IF(B33=Data!#REF!,Data!#REF!,(IF(B33=Data!#REF!,Data!#REF!,(IF(B33=Data!#REF!,Data!#REF!,Data!#REF!)))))))))</f>
        <v>#REF!</v>
      </c>
      <c r="U33" s="332"/>
      <c r="V33" s="196" t="e">
        <f>IF(B33=Data!#REF!,Data!#REF!,(IF(B33=Data!B97,Data!J97,(IF(B33=Data!#REF!,Data!#REF!,(IF(B33=Data!#REF!,Data!#REF!,(IF(B33=Data!#REF!,Data!#REF!,(IF(B33=Data!#REF!,Data!#REF!,(IF(B33=Data!#REF!,Data!#REF!,(IF(B33=Data!#REF!,Data!#REF!,Data!#REF!)))))))))))))))&amp;IF(B33=Data!#REF!,Data!#REF!,(IF(B33=Data!#REF!,Data!#REF!,(IF(B33=Data!#REF!,Data!#REF!,(IF(B33=Data!#REF!,Data!#REF!,(IF(B33=Data!B76,Data!J76,(IF(B33=Data!B79,Data!J895,(IF(B33=Data!#REF!,Data!#REF!,(IF(B33=Data!#REF!,Data!#REF!,Data!#REF!)))))))))))))))&amp;IF(B33=Data!#REF!,Data!#REF!,(IF(B33=Data!#REF!,Data!#REF!,(IF(B33=Data!#REF!,Data!#REF!,(IF(B33=Data!#REF!,Data!#REF!,(IF(B33=Data!#REF!,Data!#REF!,Data!#REF!)))))))))</f>
        <v>#REF!</v>
      </c>
      <c r="W33" s="191" t="str">
        <f>IF(D33="","",VLOOKUP(B33,Data!$B$5:$J$403,9,FALSE)*D33)</f>
        <v/>
      </c>
    </row>
    <row r="34" spans="1:23" ht="16.25" customHeight="1">
      <c r="A34" s="87"/>
      <c r="B34" s="298"/>
      <c r="C34" s="195" t="str">
        <f>IF(D34="","",VLOOKUP(B34,Data!$B$5:$L$403,2,FALSE))</f>
        <v/>
      </c>
      <c r="D34" s="296"/>
      <c r="E34" s="296"/>
      <c r="F34" s="91"/>
      <c r="G34" s="187" t="str">
        <f>IF(D34="","",VLOOKUP(B34,Data!$B$5:$L$403,11,FALSE))</f>
        <v/>
      </c>
      <c r="H34" s="335" t="str">
        <f t="shared" si="0"/>
        <v>-</v>
      </c>
      <c r="I34" s="188" t="str">
        <f>IF(D34="","",VLOOKUP(B34,Data!$B$5:$D$403,3,FALSE))</f>
        <v/>
      </c>
      <c r="J34" s="189" t="str">
        <f>IF(D34="","",VLOOKUP(B34,Data!$B$5:$M$403,12,FALSE))</f>
        <v/>
      </c>
      <c r="K34" s="194"/>
      <c r="L34" s="190" t="str">
        <f>IF(D34="","",VLOOKUP(B34,Data!$B$5:$E$403,4,FALSE)*D34)</f>
        <v/>
      </c>
      <c r="M34" s="195" t="str">
        <f>IF(D34="","",VLOOKUP(B34,Data!$B$5:$F$403,5,FALSE)*D34)</f>
        <v/>
      </c>
      <c r="N34" s="193" t="e">
        <f>IF(B34=Data!#REF!,Data!#REF!,(IF(B34=Data!B98,Data!G98,(IF(B34=Data!#REF!,Data!#REF!,(IF(B34=Data!#REF!,Data!#REF!,(IF(B34=Data!#REF!,Data!#REF!,(IF(B34=Data!#REF!,Data!#REF!,(IF(B34=Data!#REF!,Data!#REF!,(IF(B34=Data!#REF!,Data!#REF!,Data!#REF!)))))))))))))))&amp;IF(B34=Data!#REF!,Data!#REF!,(IF(B34=Data!#REF!,Data!#REF!,(IF(B34=Data!#REF!,Data!#REF!,(IF(B34=Data!#REF!,Data!#REF!,(IF(B34=Data!B77,Data!G77,(IF(B34=Data!B80,Data!G896,(IF(B34=Data!#REF!,Data!#REF!,(IF(B34=Data!#REF!,Data!#REF!,Data!#REF!)))))))))))))))&amp;IF(B34=Data!#REF!,Data!#REF!,(IF(B34=Data!#REF!,Data!#REF!,(IF(B34=Data!#REF!,Data!#REF!,(IF(B34=Data!#REF!,Data!#REF!,(IF(B34=Data!#REF!,Data!#REF!,Data!#REF!)))))))))</f>
        <v>#REF!</v>
      </c>
      <c r="O34" s="330"/>
      <c r="P34" s="331"/>
      <c r="Q34" s="196" t="e">
        <f>IF(B34=Data!#REF!,Data!#REF!,(IF(B34=Data!B98,Data!H98,(IF(B34=Data!#REF!,Data!#REF!,(IF(B34=Data!#REF!,Data!#REF!,(IF(B34=Data!#REF!,Data!#REF!,(IF(B34=Data!#REF!,Data!#REF!,(IF(B34=Data!#REF!,Data!#REF!,(IF(B34=Data!#REF!,Data!#REF!,Data!#REF!)))))))))))))))&amp;IF(B34=Data!#REF!,Data!#REF!,(IF(B34=Data!#REF!,Data!#REF!,(IF(B34=Data!#REF!,Data!#REF!,(IF(B34=Data!#REF!,Data!#REF!,(IF(B34=Data!B77,Data!H77,(IF(B34=Data!B80,Data!H896,(IF(B34=Data!#REF!,Data!#REF!,(IF(B34=Data!#REF!,Data!#REF!,Data!#REF!)))))))))))))))&amp;IF(B34=Data!#REF!,Data!#REF!,(IF(B34=Data!#REF!,Data!#REF!,(IF(B34=Data!#REF!,Data!#REF!,(IF(B34=Data!#REF!,Data!#REF!,(IF(B34=Data!#REF!,Data!#REF!,Data!#REF!)))))))))</f>
        <v>#REF!</v>
      </c>
      <c r="R34" s="331"/>
      <c r="S34" s="331"/>
      <c r="T34" s="196" t="e">
        <f>IF(B34=Data!#REF!,Data!#REF!,(IF(B34=Data!B98,Data!I98,(IF(B34=Data!#REF!,Data!#REF!,(IF(B34=Data!#REF!,Data!#REF!,(IF(B34=Data!#REF!,Data!#REF!,(IF(B34=Data!#REF!,Data!#REF!,(IF(B34=Data!#REF!,Data!#REF!,(IF(B34=Data!#REF!,Data!#REF!,Data!#REF!)))))))))))))))&amp;IF(B34=Data!#REF!,Data!#REF!,(IF(B34=Data!#REF!,Data!#REF!,(IF(B34=Data!#REF!,Data!#REF!,(IF(B34=Data!#REF!,Data!#REF!,(IF(B34=Data!B77,Data!I77,(IF(B34=Data!B80,Data!I896,(IF(B34=Data!#REF!,Data!#REF!,(IF(B34=Data!#REF!,Data!#REF!,Data!#REF!)))))))))))))))&amp;IF(B34=Data!#REF!,Data!#REF!,(IF(B34=Data!#REF!,Data!#REF!,(IF(B34=Data!#REF!,Data!#REF!,(IF(B34=Data!#REF!,Data!#REF!,(IF(B34=Data!#REF!,Data!#REF!,Data!#REF!)))))))))</f>
        <v>#REF!</v>
      </c>
      <c r="U34" s="332"/>
      <c r="V34" s="196" t="e">
        <f>IF(B34=Data!#REF!,Data!#REF!,(IF(B34=Data!B98,Data!J98,(IF(B34=Data!#REF!,Data!#REF!,(IF(B34=Data!#REF!,Data!#REF!,(IF(B34=Data!#REF!,Data!#REF!,(IF(B34=Data!#REF!,Data!#REF!,(IF(B34=Data!#REF!,Data!#REF!,(IF(B34=Data!#REF!,Data!#REF!,Data!#REF!)))))))))))))))&amp;IF(B34=Data!#REF!,Data!#REF!,(IF(B34=Data!#REF!,Data!#REF!,(IF(B34=Data!#REF!,Data!#REF!,(IF(B34=Data!#REF!,Data!#REF!,(IF(B34=Data!B77,Data!J77,(IF(B34=Data!B80,Data!J896,(IF(B34=Data!#REF!,Data!#REF!,(IF(B34=Data!#REF!,Data!#REF!,Data!#REF!)))))))))))))))&amp;IF(B34=Data!#REF!,Data!#REF!,(IF(B34=Data!#REF!,Data!#REF!,(IF(B34=Data!#REF!,Data!#REF!,(IF(B34=Data!#REF!,Data!#REF!,(IF(B34=Data!#REF!,Data!#REF!,Data!#REF!)))))))))</f>
        <v>#REF!</v>
      </c>
      <c r="W34" s="191" t="str">
        <f>IF(D34="","",VLOOKUP(B34,Data!$B$5:$J$403,9,FALSE)*D34)</f>
        <v/>
      </c>
    </row>
    <row r="35" spans="1:23" ht="17.5">
      <c r="A35" s="102"/>
      <c r="B35" s="100"/>
      <c r="C35" s="101"/>
      <c r="D35" s="305">
        <f>SUM(D18:D34)</f>
        <v>38</v>
      </c>
      <c r="E35" s="305"/>
      <c r="F35" s="109"/>
      <c r="G35" s="159"/>
      <c r="H35" s="361">
        <f>SUM(H18:H34)</f>
        <v>100442.94999999998</v>
      </c>
      <c r="I35" s="362"/>
      <c r="J35" s="362"/>
      <c r="K35" s="362"/>
      <c r="L35" s="363">
        <f>SUM(L18:L34)</f>
        <v>9539</v>
      </c>
      <c r="M35" s="363">
        <f>SUM(M18:M34)</f>
        <v>8664</v>
      </c>
      <c r="N35" s="361" t="e">
        <f>SUM(N16:N34)</f>
        <v>#REF!</v>
      </c>
      <c r="O35" s="361">
        <f>SUM(O18:O34)</f>
        <v>0</v>
      </c>
      <c r="P35" s="361">
        <f>SUM(P16:P34)</f>
        <v>0</v>
      </c>
      <c r="Q35" s="361" t="e">
        <f>SUM(Q16:Q34)</f>
        <v>#REF!</v>
      </c>
      <c r="R35" s="361">
        <f>SUM(R18:R34)</f>
        <v>0</v>
      </c>
      <c r="S35" s="361">
        <f>SUM(S16:S34)</f>
        <v>0</v>
      </c>
      <c r="T35" s="361" t="e">
        <f>SUM(T16:T34)</f>
        <v>#REF!</v>
      </c>
      <c r="U35" s="361">
        <f>SUM(U18:U34)</f>
        <v>0</v>
      </c>
      <c r="V35" s="361" t="e">
        <f>SUM(V16:V34)</f>
        <v>#REF!</v>
      </c>
      <c r="W35" s="364">
        <f>SUM(W18:W34)</f>
        <v>52.280999999999999</v>
      </c>
    </row>
    <row r="36" spans="1:23" ht="11.25" customHeight="1">
      <c r="A36" s="300"/>
      <c r="B36" s="156"/>
      <c r="C36" s="271"/>
      <c r="D36" s="301"/>
      <c r="E36" s="372"/>
      <c r="F36" s="269"/>
      <c r="G36" s="302" t="s">
        <v>866</v>
      </c>
      <c r="H36" s="273"/>
      <c r="I36" s="300"/>
      <c r="J36" s="300"/>
      <c r="K36" s="300"/>
      <c r="L36" s="303"/>
      <c r="M36" s="261"/>
      <c r="N36" s="259"/>
      <c r="U36" s="259"/>
      <c r="V36" s="259"/>
      <c r="W36" s="265"/>
    </row>
    <row r="37" spans="1:23" ht="14">
      <c r="A37" s="10" t="s">
        <v>521</v>
      </c>
      <c r="B37" s="157"/>
      <c r="C37" s="1"/>
      <c r="D37" s="304" t="s">
        <v>80</v>
      </c>
      <c r="E37" s="304"/>
      <c r="F37" s="263"/>
      <c r="G37" s="77" t="s">
        <v>81</v>
      </c>
      <c r="H37" s="81"/>
      <c r="I37" s="267" t="s">
        <v>82</v>
      </c>
      <c r="J37" s="282"/>
      <c r="K37" s="262" t="s">
        <v>83</v>
      </c>
      <c r="L37" s="262"/>
      <c r="M37" s="442" t="s">
        <v>84</v>
      </c>
      <c r="N37" s="443"/>
      <c r="O37" s="443"/>
      <c r="P37" s="443"/>
      <c r="Q37" s="443"/>
      <c r="R37" s="443"/>
      <c r="S37" s="443"/>
      <c r="T37" s="443"/>
      <c r="U37" s="443"/>
      <c r="V37" s="443"/>
      <c r="W37" s="444"/>
    </row>
    <row r="38" spans="1:23" ht="14">
      <c r="A38" s="26" t="s">
        <v>522</v>
      </c>
      <c r="B38" s="280"/>
      <c r="C38" s="56"/>
      <c r="D38" t="s">
        <v>86</v>
      </c>
      <c r="G38" s="445"/>
      <c r="H38" s="446"/>
      <c r="I38" s="26" t="s">
        <v>87</v>
      </c>
      <c r="J38" s="283"/>
      <c r="K38" s="253" t="s">
        <v>88</v>
      </c>
      <c r="M38" s="260"/>
      <c r="W38" s="265"/>
    </row>
    <row r="39" spans="1:23">
      <c r="A39" s="26" t="s">
        <v>523</v>
      </c>
      <c r="B39" s="26"/>
      <c r="C39" s="259"/>
      <c r="G39" s="445"/>
      <c r="H39" s="446"/>
      <c r="I39" s="26"/>
      <c r="J39" s="283"/>
      <c r="K39" s="253" t="s">
        <v>92</v>
      </c>
      <c r="M39" s="260"/>
      <c r="W39" s="265"/>
    </row>
    <row r="40" spans="1:23" ht="10.5" customHeight="1">
      <c r="A40" s="269"/>
      <c r="B40" s="284"/>
      <c r="C40" s="285"/>
      <c r="D40" t="s">
        <v>93</v>
      </c>
      <c r="G40" s="445"/>
      <c r="H40" s="446"/>
      <c r="I40" s="26" t="s">
        <v>94</v>
      </c>
      <c r="J40" s="283"/>
      <c r="K40" s="253"/>
      <c r="M40" s="260"/>
      <c r="W40" s="265"/>
    </row>
    <row r="41" spans="1:23" ht="13">
      <c r="A41" s="10" t="s">
        <v>95</v>
      </c>
      <c r="C41" s="258"/>
      <c r="D41" t="s">
        <v>96</v>
      </c>
      <c r="G41" s="85" t="s">
        <v>97</v>
      </c>
      <c r="H41" s="82"/>
      <c r="I41" s="26" t="s">
        <v>87</v>
      </c>
      <c r="J41" s="283"/>
      <c r="K41" s="253" t="s">
        <v>98</v>
      </c>
      <c r="M41" s="260"/>
      <c r="W41" s="265"/>
    </row>
    <row r="42" spans="1:23" ht="10.5" customHeight="1">
      <c r="A42" s="26" t="s">
        <v>867</v>
      </c>
      <c r="C42" s="259"/>
      <c r="D42" t="s">
        <v>99</v>
      </c>
      <c r="G42" s="286"/>
      <c r="H42" s="287"/>
      <c r="I42" s="26" t="s">
        <v>100</v>
      </c>
      <c r="J42" s="283"/>
      <c r="K42" s="253" t="s">
        <v>524</v>
      </c>
      <c r="M42" s="447" t="s">
        <v>102</v>
      </c>
      <c r="N42" s="448"/>
      <c r="O42" s="448"/>
      <c r="P42" s="448"/>
      <c r="Q42" s="448"/>
      <c r="R42" s="448"/>
      <c r="S42" s="448"/>
      <c r="T42" s="448"/>
      <c r="U42" s="448"/>
      <c r="V42" s="448"/>
      <c r="W42" s="449"/>
    </row>
    <row r="43" spans="1:23">
      <c r="A43" s="269"/>
      <c r="B43" s="270"/>
      <c r="C43" s="271"/>
      <c r="D43" s="124"/>
      <c r="E43" s="124"/>
      <c r="F43" s="270"/>
      <c r="G43" s="437" t="s">
        <v>996</v>
      </c>
      <c r="H43" s="438"/>
      <c r="I43" s="437" t="s">
        <v>995</v>
      </c>
      <c r="J43" s="438"/>
      <c r="K43" s="274" t="s">
        <v>103</v>
      </c>
      <c r="L43" s="274"/>
      <c r="M43" s="439" t="s">
        <v>104</v>
      </c>
      <c r="N43" s="440"/>
      <c r="O43" s="440"/>
      <c r="P43" s="440"/>
      <c r="Q43" s="440"/>
      <c r="R43" s="440"/>
      <c r="S43" s="440"/>
      <c r="T43" s="440"/>
      <c r="U43" s="440"/>
      <c r="V43" s="440"/>
      <c r="W43" s="441"/>
    </row>
    <row r="44" spans="1:23">
      <c r="B44" s="263"/>
      <c r="G44" s="166"/>
      <c r="H44" s="166"/>
      <c r="I44" s="4"/>
      <c r="J44" s="4"/>
    </row>
    <row r="49" spans="1:10" ht="18.75" customHeight="1">
      <c r="A49" s="168" t="s">
        <v>895</v>
      </c>
      <c r="B49" s="166"/>
      <c r="C49" s="168" t="s">
        <v>565</v>
      </c>
      <c r="D49" s="323"/>
      <c r="E49" s="323"/>
      <c r="F49" s="323"/>
      <c r="G49" s="324"/>
      <c r="H49" s="168" t="s">
        <v>889</v>
      </c>
      <c r="I49" s="166"/>
      <c r="J49" s="168" t="s">
        <v>565</v>
      </c>
    </row>
    <row r="50" spans="1:10" ht="20">
      <c r="A50" s="168" t="s">
        <v>896</v>
      </c>
      <c r="B50" s="166"/>
      <c r="C50" s="168" t="s">
        <v>900</v>
      </c>
      <c r="D50" s="323"/>
      <c r="E50" s="323"/>
      <c r="F50" s="323"/>
      <c r="G50" s="324"/>
      <c r="H50" s="250" t="s">
        <v>890</v>
      </c>
      <c r="I50" s="336"/>
      <c r="J50" s="250" t="s">
        <v>900</v>
      </c>
    </row>
    <row r="51" spans="1:10" ht="20">
      <c r="A51" s="168" t="s">
        <v>897</v>
      </c>
      <c r="B51" s="166"/>
      <c r="C51" s="168" t="s">
        <v>900</v>
      </c>
      <c r="D51" s="323"/>
      <c r="E51" s="323"/>
      <c r="F51" s="323"/>
      <c r="G51" s="324"/>
      <c r="H51" s="168" t="s">
        <v>891</v>
      </c>
      <c r="I51" s="166"/>
      <c r="J51" s="168" t="s">
        <v>565</v>
      </c>
    </row>
    <row r="52" spans="1:10" ht="20">
      <c r="A52" s="168" t="s">
        <v>898</v>
      </c>
      <c r="B52" s="166"/>
      <c r="C52" s="168" t="s">
        <v>565</v>
      </c>
      <c r="D52" s="323"/>
      <c r="E52" s="323"/>
      <c r="F52" s="323"/>
      <c r="G52" s="324"/>
      <c r="H52" s="168" t="s">
        <v>892</v>
      </c>
      <c r="I52" s="166"/>
      <c r="J52" s="168" t="s">
        <v>565</v>
      </c>
    </row>
    <row r="53" spans="1:10" ht="20">
      <c r="A53" s="168" t="s">
        <v>899</v>
      </c>
      <c r="B53" s="166"/>
      <c r="C53" s="168" t="s">
        <v>565</v>
      </c>
      <c r="D53" s="323"/>
      <c r="E53" s="323"/>
      <c r="F53" s="323"/>
      <c r="G53" s="324"/>
      <c r="H53" s="168" t="s">
        <v>894</v>
      </c>
      <c r="I53" s="166"/>
      <c r="J53" s="168" t="s">
        <v>565</v>
      </c>
    </row>
    <row r="54" spans="1:10" ht="18.75" customHeight="1">
      <c r="A54" s="337"/>
      <c r="B54" s="337"/>
      <c r="C54" s="337"/>
      <c r="D54" s="337"/>
      <c r="E54" s="337"/>
      <c r="F54" s="337"/>
      <c r="G54" s="322"/>
      <c r="H54" s="168" t="s">
        <v>893</v>
      </c>
      <c r="I54" s="166"/>
      <c r="J54" s="168" t="s">
        <v>565</v>
      </c>
    </row>
  </sheetData>
  <mergeCells count="8">
    <mergeCell ref="G43:H43"/>
    <mergeCell ref="I43:J43"/>
    <mergeCell ref="M43:W43"/>
    <mergeCell ref="M37:W37"/>
    <mergeCell ref="G38:H38"/>
    <mergeCell ref="G39:H39"/>
    <mergeCell ref="G40:H40"/>
    <mergeCell ref="M42:W42"/>
  </mergeCells>
  <printOptions horizontalCentered="1"/>
  <pageMargins left="0.15748031496062992" right="0" top="0.23622047244094491" bottom="0" header="0.15748031496062992" footer="0.15748031496062992"/>
  <pageSetup paperSize="9" scale="74"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EE7B-C424-4941-A58B-69A8AD88AB51}">
  <sheetPr>
    <pageSetUpPr fitToPage="1"/>
  </sheetPr>
  <dimension ref="A1:AE48"/>
  <sheetViews>
    <sheetView topLeftCell="A10" zoomScale="85" zoomScaleNormal="85" zoomScaleSheetLayoutView="85" workbookViewId="0">
      <selection activeCell="L22" sqref="L22"/>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11"/>
      <c r="J10" s="412"/>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87"/>
      <c r="B18" s="295" t="s">
        <v>997</v>
      </c>
      <c r="C18" s="195" t="str">
        <f>IF(D18="","",VLOOKUP(B18,Data!$B$5:$L$403,2,FALSE))</f>
        <v/>
      </c>
      <c r="D18" s="220"/>
      <c r="E18" s="220"/>
      <c r="F18" s="373"/>
      <c r="G18" s="187" t="str">
        <f>IF(D18="","",VLOOKUP(B18,Data!$B$5:$L$403,11,FALSE))</f>
        <v/>
      </c>
      <c r="H18" s="335" t="str">
        <f t="shared" ref="H18:H19" si="0">IF(D18&gt;0,D18*G18,"-")</f>
        <v>-</v>
      </c>
      <c r="I18" s="188" t="str">
        <f>IF(D18="","",VLOOKUP(B18,Data!$B$5:$D$403,3,FALSE))</f>
        <v/>
      </c>
      <c r="J18" s="189" t="str">
        <f>IF(D18="","",VLOOKUP(B18,Data!$B$5:$M$403,12,FALSE))</f>
        <v/>
      </c>
      <c r="K18" s="164"/>
      <c r="L18" s="190" t="str">
        <f>IF(D18="","",VLOOKUP(B18,Data!$B$5:$E$403,4,FALSE)*D18)</f>
        <v/>
      </c>
      <c r="M18" s="195" t="str">
        <f>IF(D18="","",VLOOKUP(B18,Data!$B$5:$F$403,5,FALSE)*D18)</f>
        <v/>
      </c>
      <c r="N18" s="193" t="e">
        <f>IF(B18=Data!#REF!,Data!#REF!,(IF(B18=Data!B99,Data!G99,(IF(B18=Data!#REF!,Data!#REF!,(IF(B18=Data!#REF!,Data!#REF!,(IF(B18=Data!#REF!,Data!#REF!,(IF(B18=Data!#REF!,Data!#REF!,(IF(B18=Data!#REF!,Data!#REF!,(IF(B18=Data!#REF!,Data!#REF!,Data!#REF!)))))))))))))))&amp;IF(B18=Data!#REF!,Data!#REF!,(IF(B18=Data!#REF!,Data!#REF!,(IF(B18=Data!#REF!,Data!#REF!,(IF(B18=Data!#REF!,Data!#REF!,(IF(B18=Data!B78,Data!G78,(IF(B18=Data!B81,Data!G897,(IF(B18=Data!#REF!,Data!#REF!,(IF(B18=Data!#REF!,Data!#REF!,Data!#REF!)))))))))))))))&amp;IF(B18=Data!#REF!,Data!#REF!,(IF(B18=Data!#REF!,Data!#REF!,(IF(B18=Data!#REF!,Data!#REF!,(IF(B18=Data!#REF!,Data!#REF!,(IF(B18=Data!#REF!,Data!#REF!,Data!#REF!)))))))))</f>
        <v>#REF!</v>
      </c>
      <c r="O18" s="330"/>
      <c r="P18" s="331"/>
      <c r="Q18" s="196" t="e">
        <f>IF(B18=Data!#REF!,Data!#REF!,(IF(B18=Data!B99,Data!H99,(IF(B18=Data!#REF!,Data!#REF!,(IF(B18=Data!#REF!,Data!#REF!,(IF(B18=Data!#REF!,Data!#REF!,(IF(B18=Data!#REF!,Data!#REF!,(IF(B18=Data!#REF!,Data!#REF!,(IF(B18=Data!#REF!,Data!#REF!,Data!#REF!)))))))))))))))&amp;IF(B18=Data!#REF!,Data!#REF!,(IF(B18=Data!#REF!,Data!#REF!,(IF(B18=Data!#REF!,Data!#REF!,(IF(B18=Data!#REF!,Data!#REF!,(IF(B18=Data!B78,Data!H78,(IF(B18=Data!B81,Data!H897,(IF(B18=Data!#REF!,Data!#REF!,(IF(B18=Data!#REF!,Data!#REF!,Data!#REF!)))))))))))))))&amp;IF(B18=Data!#REF!,Data!#REF!,(IF(B18=Data!#REF!,Data!#REF!,(IF(B18=Data!#REF!,Data!#REF!,(IF(B18=Data!#REF!,Data!#REF!,(IF(B18=Data!#REF!,Data!#REF!,Data!#REF!)))))))))</f>
        <v>#REF!</v>
      </c>
      <c r="R18" s="331"/>
      <c r="S18" s="331"/>
      <c r="T18" s="196" t="e">
        <f>IF(B18=Data!#REF!,Data!#REF!,(IF(B18=Data!B99,Data!I99,(IF(B18=Data!#REF!,Data!#REF!,(IF(B18=Data!#REF!,Data!#REF!,(IF(B18=Data!#REF!,Data!#REF!,(IF(B18=Data!#REF!,Data!#REF!,(IF(B18=Data!#REF!,Data!#REF!,(IF(B18=Data!#REF!,Data!#REF!,Data!#REF!)))))))))))))))&amp;IF(B18=Data!#REF!,Data!#REF!,(IF(B18=Data!#REF!,Data!#REF!,(IF(B18=Data!#REF!,Data!#REF!,(IF(B18=Data!#REF!,Data!#REF!,(IF(B18=Data!B78,Data!I78,(IF(B18=Data!B81,Data!I897,(IF(B18=Data!#REF!,Data!#REF!,(IF(B18=Data!#REF!,Data!#REF!,Data!#REF!)))))))))))))))&amp;IF(B18=Data!#REF!,Data!#REF!,(IF(B18=Data!#REF!,Data!#REF!,(IF(B18=Data!#REF!,Data!#REF!,(IF(B18=Data!#REF!,Data!#REF!,(IF(B18=Data!#REF!,Data!#REF!,Data!#REF!)))))))))</f>
        <v>#REF!</v>
      </c>
      <c r="U18" s="332"/>
      <c r="V18" s="196" t="e">
        <f>IF(B18=Data!#REF!,Data!#REF!,(IF(B18=Data!B99,Data!J99,(IF(B18=Data!#REF!,Data!#REF!,(IF(B18=Data!#REF!,Data!#REF!,(IF(B18=Data!#REF!,Data!#REF!,(IF(B18=Data!#REF!,Data!#REF!,(IF(B18=Data!#REF!,Data!#REF!,(IF(B18=Data!#REF!,Data!#REF!,Data!#REF!)))))))))))))))&amp;IF(B18=Data!#REF!,Data!#REF!,(IF(B18=Data!#REF!,Data!#REF!,(IF(B18=Data!#REF!,Data!#REF!,(IF(B18=Data!#REF!,Data!#REF!,(IF(B18=Data!B78,Data!J78,(IF(B18=Data!B81,Data!J897,(IF(B18=Data!#REF!,Data!#REF!,(IF(B18=Data!#REF!,Data!#REF!,Data!#REF!)))))))))))))))&amp;IF(B18=Data!#REF!,Data!#REF!,(IF(B18=Data!#REF!,Data!#REF!,(IF(B18=Data!#REF!,Data!#REF!,(IF(B18=Data!#REF!,Data!#REF!,(IF(B18=Data!#REF!,Data!#REF!,Data!#REF!)))))))))</f>
        <v>#REF!</v>
      </c>
      <c r="W18" s="191" t="str">
        <f>IF(D18="","",VLOOKUP(B18,Data!$B$5:$J$403,9,FALSE)*D18)</f>
        <v/>
      </c>
      <c r="AC18" s="165" t="s">
        <v>874</v>
      </c>
      <c r="AD18" s="165">
        <v>4</v>
      </c>
      <c r="AE18" s="165">
        <v>11</v>
      </c>
    </row>
    <row r="19" spans="1:31" ht="16.25" customHeight="1">
      <c r="A19" s="346"/>
      <c r="B19" s="297" t="s">
        <v>297</v>
      </c>
      <c r="C19" s="195" t="str">
        <f>IF(D19="","",VLOOKUP(B19,Data!$B$5:$L$403,2,FALSE))</f>
        <v>WY32280</v>
      </c>
      <c r="D19" s="220">
        <v>1</v>
      </c>
      <c r="E19" s="220"/>
      <c r="F19" s="373" t="s">
        <v>519</v>
      </c>
      <c r="G19" s="187">
        <f>IF(D19="","",VLOOKUP(B19,Data!$B$5:$L$403,11,FALSE))</f>
        <v>2846.44</v>
      </c>
      <c r="H19" s="193">
        <f t="shared" si="0"/>
        <v>2846.44</v>
      </c>
      <c r="I19" s="188" t="str">
        <f>IF(D19="","",VLOOKUP(B19,Data!$B$5:$D$403,3,FALSE))</f>
        <v>C/T</v>
      </c>
      <c r="J19" s="189" t="str">
        <f>IF(D19="","",VLOOKUP(B19,Data!$B$5:$M$403,12,FALSE))</f>
        <v>Indonesia</v>
      </c>
      <c r="K19" s="194" t="s">
        <v>998</v>
      </c>
      <c r="L19" s="190">
        <f>IF(D19="","",VLOOKUP(B19,Data!$B$5:$E$403,4,FALSE)*D19)</f>
        <v>266</v>
      </c>
      <c r="M19" s="195">
        <f>IF(D19="","",VLOOKUP(B19,Data!$B$5:$F$403,5,FALSE)*D19)</f>
        <v>246</v>
      </c>
      <c r="N19" s="193"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892,(IF(B19=Data!#REF!,Data!#REF!,(IF(B19=Data!#REF!,Data!#REF!,Data!#REF!)))))))))))))))&amp;IF(B19=Data!#REF!,Data!#REF!,(IF(B19=Data!#REF!,Data!#REF!,(IF(B19=Data!#REF!,Data!#REF!,(IF(B19=Data!#REF!,Data!#REF!,(IF(B19=Data!#REF!,Data!#REF!,Data!#REF!)))))))))</f>
        <v>#REF!</v>
      </c>
      <c r="O19" s="330"/>
      <c r="P19" s="331"/>
      <c r="Q19" s="196"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892,(IF(B19=Data!#REF!,Data!#REF!,(IF(B19=Data!#REF!,Data!#REF!,Data!#REF!)))))))))))))))&amp;IF(B19=Data!#REF!,Data!#REF!,(IF(B19=Data!#REF!,Data!#REF!,(IF(B19=Data!#REF!,Data!#REF!,(IF(B19=Data!#REF!,Data!#REF!,(IF(B19=Data!#REF!,Data!#REF!,Data!#REF!)))))))))</f>
        <v>#REF!</v>
      </c>
      <c r="R19" s="331"/>
      <c r="S19" s="331"/>
      <c r="T19" s="196"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892,(IF(B19=Data!#REF!,Data!#REF!,(IF(B19=Data!#REF!,Data!#REF!,Data!#REF!)))))))))))))))&amp;IF(B19=Data!#REF!,Data!#REF!,(IF(B19=Data!#REF!,Data!#REF!,(IF(B19=Data!#REF!,Data!#REF!,(IF(B19=Data!#REF!,Data!#REF!,(IF(B19=Data!#REF!,Data!#REF!,Data!#REF!)))))))))</f>
        <v>#REF!</v>
      </c>
      <c r="U19" s="332"/>
      <c r="V19" s="196"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892,(IF(B19=Data!#REF!,Data!#REF!,(IF(B19=Data!#REF!,Data!#REF!,Data!#REF!)))))))))))))))&amp;IF(B19=Data!#REF!,Data!#REF!,(IF(B19=Data!#REF!,Data!#REF!,(IF(B19=Data!#REF!,Data!#REF!,(IF(B19=Data!#REF!,Data!#REF!,(IF(B19=Data!#REF!,Data!#REF!,Data!#REF!)))))))))</f>
        <v>#REF!</v>
      </c>
      <c r="W19" s="191">
        <f>IF(D19="","",VLOOKUP(B19,Data!$B$5:$J$403,9,FALSE)*D19)</f>
        <v>1.488</v>
      </c>
      <c r="AC19" s="165" t="s">
        <v>877</v>
      </c>
      <c r="AD19" s="165">
        <v>6</v>
      </c>
      <c r="AE19" s="165">
        <v>1</v>
      </c>
    </row>
    <row r="20" spans="1:31" ht="16.25" customHeight="1">
      <c r="A20" s="346"/>
      <c r="B20" s="407" t="s">
        <v>1001</v>
      </c>
      <c r="C20" s="195" t="str">
        <f>IF(D20="","",VLOOKUP(B20,Data!$B$5:$L$403,2,FALSE))</f>
        <v/>
      </c>
      <c r="D20" s="220"/>
      <c r="E20" s="220"/>
      <c r="F20" s="373"/>
      <c r="G20" s="187" t="str">
        <f>IF(D20="","",VLOOKUP(B20,Data!$B$5:$L$403,11,FALSE))</f>
        <v/>
      </c>
      <c r="H20" s="193" t="str">
        <f t="shared" ref="H20:H28" si="1">IF(D20&gt;0,D20*G20,"-")</f>
        <v>-</v>
      </c>
      <c r="I20" s="188" t="str">
        <f>IF(D20="","",VLOOKUP(B20,Data!$B$5:$D$403,3,FALSE))</f>
        <v/>
      </c>
      <c r="J20" s="189" t="str">
        <f>IF(D20="","",VLOOKUP(B20,Data!$B$5:$M$403,12,FALSE))</f>
        <v/>
      </c>
      <c r="K20" s="194"/>
      <c r="L20" s="190" t="str">
        <f>IF(D20="","",VLOOKUP(B20,Data!$B$5:$E$403,4,FALSE)*D20)</f>
        <v/>
      </c>
      <c r="M20" s="195" t="str">
        <f>IF(D20="","",VLOOKUP(B20,Data!$B$5:$F$403,5,FALSE)*D20)</f>
        <v/>
      </c>
      <c r="N20" s="193" t="e">
        <f>IF(B20=Data!#REF!,Data!#REF!,(IF(B20=Data!B94,Data!G94,(IF(B20=Data!#REF!,Data!#REF!,(IF(B20=Data!#REF!,Data!#REF!,(IF(B20=Data!#REF!,Data!#REF!,(IF(B20=Data!#REF!,Data!#REF!,(IF(B20=Data!#REF!,Data!#REF!,(IF(B20=Data!#REF!,Data!#REF!,Data!#REF!)))))))))))))))&amp;IF(B20=Data!#REF!,Data!#REF!,(IF(B20=Data!#REF!,Data!#REF!,(IF(B20=Data!#REF!,Data!#REF!,(IF(B20=Data!#REF!,Data!#REF!,(IF(B20=Data!B73,Data!G73,(IF(B20=Data!B76,Data!G892,(IF(B20=Data!#REF!,Data!#REF!,(IF(B20=Data!#REF!,Data!#REF!,Data!#REF!)))))))))))))))&amp;IF(B20=Data!#REF!,Data!#REF!,(IF(B20=Data!#REF!,Data!#REF!,(IF(B20=Data!#REF!,Data!#REF!,(IF(B20=Data!#REF!,Data!#REF!,(IF(B20=Data!#REF!,Data!#REF!,Data!#REF!)))))))))</f>
        <v>#REF!</v>
      </c>
      <c r="O20" s="330"/>
      <c r="P20" s="331"/>
      <c r="Q20" s="196" t="e">
        <f>IF(B20=Data!#REF!,Data!#REF!,(IF(B20=Data!B94,Data!H94,(IF(B20=Data!#REF!,Data!#REF!,(IF(B20=Data!#REF!,Data!#REF!,(IF(B20=Data!#REF!,Data!#REF!,(IF(B20=Data!#REF!,Data!#REF!,(IF(B20=Data!#REF!,Data!#REF!,(IF(B20=Data!#REF!,Data!#REF!,Data!#REF!)))))))))))))))&amp;IF(B20=Data!#REF!,Data!#REF!,(IF(B20=Data!#REF!,Data!#REF!,(IF(B20=Data!#REF!,Data!#REF!,(IF(B20=Data!#REF!,Data!#REF!,(IF(B20=Data!B73,Data!H73,(IF(B20=Data!B76,Data!H892,(IF(B20=Data!#REF!,Data!#REF!,(IF(B20=Data!#REF!,Data!#REF!,Data!#REF!)))))))))))))))&amp;IF(B20=Data!#REF!,Data!#REF!,(IF(B20=Data!#REF!,Data!#REF!,(IF(B20=Data!#REF!,Data!#REF!,(IF(B20=Data!#REF!,Data!#REF!,(IF(B20=Data!#REF!,Data!#REF!,Data!#REF!)))))))))</f>
        <v>#REF!</v>
      </c>
      <c r="R20" s="331"/>
      <c r="S20" s="331"/>
      <c r="T20" s="196" t="e">
        <f>IF(B20=Data!#REF!,Data!#REF!,(IF(B20=Data!B94,Data!I94,(IF(B20=Data!#REF!,Data!#REF!,(IF(B20=Data!#REF!,Data!#REF!,(IF(B20=Data!#REF!,Data!#REF!,(IF(B20=Data!#REF!,Data!#REF!,(IF(B20=Data!#REF!,Data!#REF!,(IF(B20=Data!#REF!,Data!#REF!,Data!#REF!)))))))))))))))&amp;IF(B20=Data!#REF!,Data!#REF!,(IF(B20=Data!#REF!,Data!#REF!,(IF(B20=Data!#REF!,Data!#REF!,(IF(B20=Data!#REF!,Data!#REF!,(IF(B20=Data!B73,Data!I73,(IF(B20=Data!B76,Data!I892,(IF(B20=Data!#REF!,Data!#REF!,(IF(B20=Data!#REF!,Data!#REF!,Data!#REF!)))))))))))))))&amp;IF(B20=Data!#REF!,Data!#REF!,(IF(B20=Data!#REF!,Data!#REF!,(IF(B20=Data!#REF!,Data!#REF!,(IF(B20=Data!#REF!,Data!#REF!,(IF(B20=Data!#REF!,Data!#REF!,Data!#REF!)))))))))</f>
        <v>#REF!</v>
      </c>
      <c r="U20" s="332"/>
      <c r="V20" s="196" t="e">
        <f>IF(B20=Data!#REF!,Data!#REF!,(IF(B20=Data!B94,Data!J94,(IF(B20=Data!#REF!,Data!#REF!,(IF(B20=Data!#REF!,Data!#REF!,(IF(B20=Data!#REF!,Data!#REF!,(IF(B20=Data!#REF!,Data!#REF!,(IF(B20=Data!#REF!,Data!#REF!,(IF(B20=Data!#REF!,Data!#REF!,Data!#REF!)))))))))))))))&amp;IF(B20=Data!#REF!,Data!#REF!,(IF(B20=Data!#REF!,Data!#REF!,(IF(B20=Data!#REF!,Data!#REF!,(IF(B20=Data!#REF!,Data!#REF!,(IF(B20=Data!B73,Data!J73,(IF(B20=Data!B76,Data!J892,(IF(B20=Data!#REF!,Data!#REF!,(IF(B20=Data!#REF!,Data!#REF!,Data!#REF!)))))))))))))))&amp;IF(B20=Data!#REF!,Data!#REF!,(IF(B20=Data!#REF!,Data!#REF!,(IF(B20=Data!#REF!,Data!#REF!,(IF(B20=Data!#REF!,Data!#REF!,(IF(B20=Data!#REF!,Data!#REF!,Data!#REF!)))))))))</f>
        <v>#REF!</v>
      </c>
      <c r="W20" s="191" t="str">
        <f>IF(D20="","",VLOOKUP(B20,Data!$B$5:$J$403,9,FALSE)*D20)</f>
        <v/>
      </c>
      <c r="AC20" s="165" t="s">
        <v>877</v>
      </c>
      <c r="AD20" s="165">
        <v>6</v>
      </c>
      <c r="AE20" s="165">
        <v>1</v>
      </c>
    </row>
    <row r="21" spans="1:31" ht="16.25" customHeight="1">
      <c r="A21" s="346"/>
      <c r="B21" s="297" t="s">
        <v>352</v>
      </c>
      <c r="C21" s="195" t="str">
        <f>IF(D21="","",VLOOKUP(B21,Data!$B$5:$L$403,2,FALSE))</f>
        <v>WQ78260</v>
      </c>
      <c r="D21" s="220">
        <v>14</v>
      </c>
      <c r="E21" s="220"/>
      <c r="F21" s="373" t="s">
        <v>520</v>
      </c>
      <c r="G21" s="187">
        <f>IF(D21="","",VLOOKUP(B21,Data!$B$5:$L$403,11,FALSE))</f>
        <v>4283.6499999999996</v>
      </c>
      <c r="H21" s="193">
        <f t="shared" si="1"/>
        <v>59971.099999999991</v>
      </c>
      <c r="I21" s="188" t="str">
        <f>IF(D21="","",VLOOKUP(B21,Data!$B$5:$D$403,3,FALSE))</f>
        <v>C/T</v>
      </c>
      <c r="J21" s="189" t="str">
        <f>IF(D21="","",VLOOKUP(B21,Data!$B$5:$M$403,12,FALSE))</f>
        <v>Indonesia</v>
      </c>
      <c r="K21" s="408" t="s">
        <v>1002</v>
      </c>
      <c r="L21" s="190">
        <f>IF(D21="","",VLOOKUP(B21,Data!$B$5:$E$403,4,FALSE)*D21)</f>
        <v>4270</v>
      </c>
      <c r="M21" s="195">
        <f>IF(D21="","",VLOOKUP(B21,Data!$B$5:$F$403,5,FALSE)*D21)</f>
        <v>3766</v>
      </c>
      <c r="N21" s="193" t="e">
        <f>IF(B21=Data!#REF!,Data!#REF!,(IF(B21=Data!B95,Data!G95,(IF(B21=Data!#REF!,Data!#REF!,(IF(B21=Data!#REF!,Data!#REF!,(IF(B21=Data!#REF!,Data!#REF!,(IF(B21=Data!#REF!,Data!#REF!,(IF(B21=Data!#REF!,Data!#REF!,(IF(B21=Data!#REF!,Data!#REF!,Data!#REF!)))))))))))))))&amp;IF(B21=Data!#REF!,Data!#REF!,(IF(B21=Data!#REF!,Data!#REF!,(IF(B21=Data!#REF!,Data!#REF!,(IF(B21=Data!#REF!,Data!#REF!,(IF(B21=Data!B74,Data!G74,(IF(B21=Data!B77,Data!G893,(IF(B21=Data!#REF!,Data!#REF!,(IF(B21=Data!#REF!,Data!#REF!,Data!#REF!)))))))))))))))&amp;IF(B21=Data!#REF!,Data!#REF!,(IF(B21=Data!#REF!,Data!#REF!,(IF(B21=Data!#REF!,Data!#REF!,(IF(B21=Data!#REF!,Data!#REF!,(IF(B21=Data!#REF!,Data!#REF!,Data!#REF!)))))))))</f>
        <v>#REF!</v>
      </c>
      <c r="O21" s="330"/>
      <c r="P21" s="331"/>
      <c r="Q21" s="196" t="e">
        <f>IF(B21=Data!#REF!,Data!#REF!,(IF(B21=Data!B95,Data!H95,(IF(B21=Data!#REF!,Data!#REF!,(IF(B21=Data!#REF!,Data!#REF!,(IF(B21=Data!#REF!,Data!#REF!,(IF(B21=Data!#REF!,Data!#REF!,(IF(B21=Data!#REF!,Data!#REF!,(IF(B21=Data!#REF!,Data!#REF!,Data!#REF!)))))))))))))))&amp;IF(B21=Data!#REF!,Data!#REF!,(IF(B21=Data!#REF!,Data!#REF!,(IF(B21=Data!#REF!,Data!#REF!,(IF(B21=Data!#REF!,Data!#REF!,(IF(B21=Data!B74,Data!H74,(IF(B21=Data!B77,Data!H893,(IF(B21=Data!#REF!,Data!#REF!,(IF(B21=Data!#REF!,Data!#REF!,Data!#REF!)))))))))))))))&amp;IF(B21=Data!#REF!,Data!#REF!,(IF(B21=Data!#REF!,Data!#REF!,(IF(B21=Data!#REF!,Data!#REF!,(IF(B21=Data!#REF!,Data!#REF!,(IF(B21=Data!#REF!,Data!#REF!,Data!#REF!)))))))))</f>
        <v>#REF!</v>
      </c>
      <c r="R21" s="331"/>
      <c r="S21" s="331"/>
      <c r="T21" s="196" t="e">
        <f>IF(B21=Data!#REF!,Data!#REF!,(IF(B21=Data!B95,Data!I95,(IF(B21=Data!#REF!,Data!#REF!,(IF(B21=Data!#REF!,Data!#REF!,(IF(B21=Data!#REF!,Data!#REF!,(IF(B21=Data!#REF!,Data!#REF!,(IF(B21=Data!#REF!,Data!#REF!,(IF(B21=Data!#REF!,Data!#REF!,Data!#REF!)))))))))))))))&amp;IF(B21=Data!#REF!,Data!#REF!,(IF(B21=Data!#REF!,Data!#REF!,(IF(B21=Data!#REF!,Data!#REF!,(IF(B21=Data!#REF!,Data!#REF!,(IF(B21=Data!B74,Data!I74,(IF(B21=Data!B77,Data!I893,(IF(B21=Data!#REF!,Data!#REF!,(IF(B21=Data!#REF!,Data!#REF!,Data!#REF!)))))))))))))))&amp;IF(B21=Data!#REF!,Data!#REF!,(IF(B21=Data!#REF!,Data!#REF!,(IF(B21=Data!#REF!,Data!#REF!,(IF(B21=Data!#REF!,Data!#REF!,(IF(B21=Data!#REF!,Data!#REF!,Data!#REF!)))))))))</f>
        <v>#REF!</v>
      </c>
      <c r="U21" s="332"/>
      <c r="V21" s="196" t="e">
        <f>IF(B21=Data!#REF!,Data!#REF!,(IF(B21=Data!B95,Data!J95,(IF(B21=Data!#REF!,Data!#REF!,(IF(B21=Data!#REF!,Data!#REF!,(IF(B21=Data!#REF!,Data!#REF!,(IF(B21=Data!#REF!,Data!#REF!,(IF(B21=Data!#REF!,Data!#REF!,(IF(B21=Data!#REF!,Data!#REF!,Data!#REF!)))))))))))))))&amp;IF(B21=Data!#REF!,Data!#REF!,(IF(B21=Data!#REF!,Data!#REF!,(IF(B21=Data!#REF!,Data!#REF!,(IF(B21=Data!#REF!,Data!#REF!,(IF(B21=Data!B74,Data!J74,(IF(B21=Data!B77,Data!J893,(IF(B21=Data!#REF!,Data!#REF!,(IF(B21=Data!#REF!,Data!#REF!,Data!#REF!)))))))))))))))&amp;IF(B21=Data!#REF!,Data!#REF!,(IF(B21=Data!#REF!,Data!#REF!,(IF(B21=Data!#REF!,Data!#REF!,(IF(B21=Data!#REF!,Data!#REF!,(IF(B21=Data!#REF!,Data!#REF!,Data!#REF!)))))))))</f>
        <v>#REF!</v>
      </c>
      <c r="W21" s="191">
        <f>IF(D21="","",VLOOKUP(B21,Data!$B$5:$J$403,9,FALSE)*D21)</f>
        <v>21.475999999999999</v>
      </c>
      <c r="AC21" s="165" t="s">
        <v>877</v>
      </c>
      <c r="AD21" s="165">
        <v>6</v>
      </c>
      <c r="AE21" s="165">
        <v>1</v>
      </c>
    </row>
    <row r="22" spans="1:31" ht="16.25" customHeight="1">
      <c r="A22" s="346"/>
      <c r="B22" s="297" t="s">
        <v>195</v>
      </c>
      <c r="C22" s="195" t="str">
        <f>IF(D22="","",VLOOKUP(B22,Data!$B$5:$L$403,2,FALSE))</f>
        <v>WH50350</v>
      </c>
      <c r="D22" s="220">
        <v>4</v>
      </c>
      <c r="E22" s="220"/>
      <c r="F22" s="374"/>
      <c r="G22" s="187">
        <f>IF(D22="","",VLOOKUP(B22,Data!$B$5:$L$403,11,FALSE))</f>
        <v>1751.45</v>
      </c>
      <c r="H22" s="193">
        <f t="shared" si="1"/>
        <v>7005.8</v>
      </c>
      <c r="I22" s="188" t="str">
        <f>IF(D22="","",VLOOKUP(B22,Data!$B$5:$D$403,3,FALSE))</f>
        <v>C/T</v>
      </c>
      <c r="J22" s="189" t="str">
        <f>IF(D22="","",VLOOKUP(B22,Data!$B$5:$M$403,12,FALSE))</f>
        <v>Indonesia</v>
      </c>
      <c r="K22" s="408" t="s">
        <v>1002</v>
      </c>
      <c r="L22" s="190">
        <f>IF(D22="","",VLOOKUP(B22,Data!$B$5:$E$403,4,FALSE)*D22)</f>
        <v>804</v>
      </c>
      <c r="M22" s="195">
        <f>IF(D22="","",VLOOKUP(B22,Data!$B$5:$F$403,5,FALSE)*D22)</f>
        <v>724</v>
      </c>
      <c r="N22" s="193" t="e">
        <f>IF(B22=Data!#REF!,Data!#REF!,(IF(B22=Data!B98,Data!G98,(IF(B22=Data!#REF!,Data!#REF!,(IF(B22=Data!#REF!,Data!#REF!,(IF(B22=Data!#REF!,Data!#REF!,(IF(B22=Data!#REF!,Data!#REF!,(IF(B22=Data!#REF!,Data!#REF!,(IF(B22=Data!#REF!,Data!#REF!,Data!#REF!)))))))))))))))&amp;IF(B22=Data!#REF!,Data!#REF!,(IF(B22=Data!#REF!,Data!#REF!,(IF(B22=Data!#REF!,Data!#REF!,(IF(B22=Data!#REF!,Data!#REF!,(IF(B22=Data!B77,Data!G77,(IF(B22=Data!B80,Data!G896,(IF(B22=Data!#REF!,Data!#REF!,(IF(B22=Data!#REF!,Data!#REF!,Data!#REF!)))))))))))))))&amp;IF(B22=Data!#REF!,Data!#REF!,(IF(B22=Data!#REF!,Data!#REF!,(IF(B22=Data!#REF!,Data!#REF!,(IF(B22=Data!#REF!,Data!#REF!,(IF(B22=Data!#REF!,Data!#REF!,Data!#REF!)))))))))</f>
        <v>#REF!</v>
      </c>
      <c r="O22" s="330"/>
      <c r="P22" s="331"/>
      <c r="Q22" s="196" t="e">
        <f>IF(B22=Data!#REF!,Data!#REF!,(IF(B22=Data!B98,Data!H98,(IF(B22=Data!#REF!,Data!#REF!,(IF(B22=Data!#REF!,Data!#REF!,(IF(B22=Data!#REF!,Data!#REF!,(IF(B22=Data!#REF!,Data!#REF!,(IF(B22=Data!#REF!,Data!#REF!,(IF(B22=Data!#REF!,Data!#REF!,Data!#REF!)))))))))))))))&amp;IF(B22=Data!#REF!,Data!#REF!,(IF(B22=Data!#REF!,Data!#REF!,(IF(B22=Data!#REF!,Data!#REF!,(IF(B22=Data!#REF!,Data!#REF!,(IF(B22=Data!B77,Data!H77,(IF(B22=Data!B80,Data!H896,(IF(B22=Data!#REF!,Data!#REF!,(IF(B22=Data!#REF!,Data!#REF!,Data!#REF!)))))))))))))))&amp;IF(B22=Data!#REF!,Data!#REF!,(IF(B22=Data!#REF!,Data!#REF!,(IF(B22=Data!#REF!,Data!#REF!,(IF(B22=Data!#REF!,Data!#REF!,(IF(B22=Data!#REF!,Data!#REF!,Data!#REF!)))))))))</f>
        <v>#REF!</v>
      </c>
      <c r="R22" s="331"/>
      <c r="S22" s="331"/>
      <c r="T22" s="196" t="e">
        <f>IF(B22=Data!#REF!,Data!#REF!,(IF(B22=Data!B98,Data!I98,(IF(B22=Data!#REF!,Data!#REF!,(IF(B22=Data!#REF!,Data!#REF!,(IF(B22=Data!#REF!,Data!#REF!,(IF(B22=Data!#REF!,Data!#REF!,(IF(B22=Data!#REF!,Data!#REF!,(IF(B22=Data!#REF!,Data!#REF!,Data!#REF!)))))))))))))))&amp;IF(B22=Data!#REF!,Data!#REF!,(IF(B22=Data!#REF!,Data!#REF!,(IF(B22=Data!#REF!,Data!#REF!,(IF(B22=Data!#REF!,Data!#REF!,(IF(B22=Data!B77,Data!I77,(IF(B22=Data!B80,Data!I896,(IF(B22=Data!#REF!,Data!#REF!,(IF(B22=Data!#REF!,Data!#REF!,Data!#REF!)))))))))))))))&amp;IF(B22=Data!#REF!,Data!#REF!,(IF(B22=Data!#REF!,Data!#REF!,(IF(B22=Data!#REF!,Data!#REF!,(IF(B22=Data!#REF!,Data!#REF!,(IF(B22=Data!#REF!,Data!#REF!,Data!#REF!)))))))))</f>
        <v>#REF!</v>
      </c>
      <c r="U22" s="332"/>
      <c r="V22" s="196" t="e">
        <f>IF(B22=Data!#REF!,Data!#REF!,(IF(B22=Data!B98,Data!J98,(IF(B22=Data!#REF!,Data!#REF!,(IF(B22=Data!#REF!,Data!#REF!,(IF(B22=Data!#REF!,Data!#REF!,(IF(B22=Data!#REF!,Data!#REF!,(IF(B22=Data!#REF!,Data!#REF!,(IF(B22=Data!#REF!,Data!#REF!,Data!#REF!)))))))))))))))&amp;IF(B22=Data!#REF!,Data!#REF!,(IF(B22=Data!#REF!,Data!#REF!,(IF(B22=Data!#REF!,Data!#REF!,(IF(B22=Data!#REF!,Data!#REF!,(IF(B22=Data!B77,Data!J77,(IF(B22=Data!B80,Data!J896,(IF(B22=Data!#REF!,Data!#REF!,(IF(B22=Data!#REF!,Data!#REF!,Data!#REF!)))))))))))))))&amp;IF(B22=Data!#REF!,Data!#REF!,(IF(B22=Data!#REF!,Data!#REF!,(IF(B22=Data!#REF!,Data!#REF!,(IF(B22=Data!#REF!,Data!#REF!,(IF(B22=Data!#REF!,Data!#REF!,Data!#REF!)))))))))</f>
        <v>#REF!</v>
      </c>
      <c r="W22" s="191">
        <f>IF(D22="","",VLOOKUP(B22,Data!$B$5:$J$403,9,FALSE)*D22)</f>
        <v>4.5999999999999996</v>
      </c>
      <c r="AC22" s="165" t="s">
        <v>877</v>
      </c>
      <c r="AD22" s="165">
        <v>6</v>
      </c>
      <c r="AE22" s="165">
        <v>1</v>
      </c>
    </row>
    <row r="23" spans="1:31" ht="16.25" customHeight="1">
      <c r="A23" s="346"/>
      <c r="B23" s="297" t="s">
        <v>212</v>
      </c>
      <c r="C23" s="195" t="str">
        <f>IF(D23="","",VLOOKUP(B23,Data!$B$5:$L$403,2,FALSE))</f>
        <v>WH50410</v>
      </c>
      <c r="D23" s="220">
        <v>4</v>
      </c>
      <c r="E23" s="220"/>
      <c r="F23" s="374" t="s">
        <v>525</v>
      </c>
      <c r="G23" s="187">
        <f>IF(D23="","",VLOOKUP(B23,Data!$B$5:$L$403,11,FALSE))</f>
        <v>1897.4</v>
      </c>
      <c r="H23" s="193">
        <f t="shared" si="1"/>
        <v>7589.6</v>
      </c>
      <c r="I23" s="188" t="str">
        <f>IF(D23="","",VLOOKUP(B23,Data!$B$5:$D$403,3,FALSE))</f>
        <v>C/T</v>
      </c>
      <c r="J23" s="189" t="str">
        <f>IF(D23="","",VLOOKUP(B23,Data!$B$5:$M$403,12,FALSE))</f>
        <v>Indonesia</v>
      </c>
      <c r="K23" s="408" t="s">
        <v>1002</v>
      </c>
      <c r="L23" s="190">
        <f>IF(D23="","",VLOOKUP(B23,Data!$B$5:$E$403,4,FALSE)*D23)</f>
        <v>888</v>
      </c>
      <c r="M23" s="195">
        <f>IF(D23="","",VLOOKUP(B23,Data!$B$5:$F$403,5,FALSE)*D23)</f>
        <v>804</v>
      </c>
      <c r="N23" s="193" t="e">
        <f>IF(B23=Data!#REF!,Data!#REF!,(IF(B23=Data!B99,Data!G99,(IF(B23=Data!#REF!,Data!#REF!,(IF(B23=Data!#REF!,Data!#REF!,(IF(B23=Data!#REF!,Data!#REF!,(IF(B23=Data!#REF!,Data!#REF!,(IF(B23=Data!#REF!,Data!#REF!,(IF(B23=Data!#REF!,Data!#REF!,Data!#REF!)))))))))))))))&amp;IF(B23=Data!#REF!,Data!#REF!,(IF(B23=Data!#REF!,Data!#REF!,(IF(B23=Data!#REF!,Data!#REF!,(IF(B23=Data!#REF!,Data!#REF!,(IF(B23=Data!B78,Data!G78,(IF(B23=Data!B81,Data!G897,(IF(B23=Data!#REF!,Data!#REF!,(IF(B23=Data!#REF!,Data!#REF!,Data!#REF!)))))))))))))))&amp;IF(B23=Data!#REF!,Data!#REF!,(IF(B23=Data!#REF!,Data!#REF!,(IF(B23=Data!#REF!,Data!#REF!,(IF(B23=Data!#REF!,Data!#REF!,(IF(B23=Data!#REF!,Data!#REF!,Data!#REF!)))))))))</f>
        <v>#REF!</v>
      </c>
      <c r="O23" s="330"/>
      <c r="P23" s="331"/>
      <c r="Q23" s="196" t="e">
        <f>IF(B23=Data!#REF!,Data!#REF!,(IF(B23=Data!B99,Data!H99,(IF(B23=Data!#REF!,Data!#REF!,(IF(B23=Data!#REF!,Data!#REF!,(IF(B23=Data!#REF!,Data!#REF!,(IF(B23=Data!#REF!,Data!#REF!,(IF(B23=Data!#REF!,Data!#REF!,(IF(B23=Data!#REF!,Data!#REF!,Data!#REF!)))))))))))))))&amp;IF(B23=Data!#REF!,Data!#REF!,(IF(B23=Data!#REF!,Data!#REF!,(IF(B23=Data!#REF!,Data!#REF!,(IF(B23=Data!#REF!,Data!#REF!,(IF(B23=Data!B78,Data!H78,(IF(B23=Data!B81,Data!H897,(IF(B23=Data!#REF!,Data!#REF!,(IF(B23=Data!#REF!,Data!#REF!,Data!#REF!)))))))))))))))&amp;IF(B23=Data!#REF!,Data!#REF!,(IF(B23=Data!#REF!,Data!#REF!,(IF(B23=Data!#REF!,Data!#REF!,(IF(B23=Data!#REF!,Data!#REF!,(IF(B23=Data!#REF!,Data!#REF!,Data!#REF!)))))))))</f>
        <v>#REF!</v>
      </c>
      <c r="R23" s="331"/>
      <c r="S23" s="331"/>
      <c r="T23" s="196" t="e">
        <f>IF(B23=Data!#REF!,Data!#REF!,(IF(B23=Data!B99,Data!I99,(IF(B23=Data!#REF!,Data!#REF!,(IF(B23=Data!#REF!,Data!#REF!,(IF(B23=Data!#REF!,Data!#REF!,(IF(B23=Data!#REF!,Data!#REF!,(IF(B23=Data!#REF!,Data!#REF!,(IF(B23=Data!#REF!,Data!#REF!,Data!#REF!)))))))))))))))&amp;IF(B23=Data!#REF!,Data!#REF!,(IF(B23=Data!#REF!,Data!#REF!,(IF(B23=Data!#REF!,Data!#REF!,(IF(B23=Data!#REF!,Data!#REF!,(IF(B23=Data!B78,Data!I78,(IF(B23=Data!B81,Data!I897,(IF(B23=Data!#REF!,Data!#REF!,(IF(B23=Data!#REF!,Data!#REF!,Data!#REF!)))))))))))))))&amp;IF(B23=Data!#REF!,Data!#REF!,(IF(B23=Data!#REF!,Data!#REF!,(IF(B23=Data!#REF!,Data!#REF!,(IF(B23=Data!#REF!,Data!#REF!,(IF(B23=Data!#REF!,Data!#REF!,Data!#REF!)))))))))</f>
        <v>#REF!</v>
      </c>
      <c r="U23" s="332"/>
      <c r="V23" s="196" t="e">
        <f>IF(B23=Data!#REF!,Data!#REF!,(IF(B23=Data!B99,Data!J99,(IF(B23=Data!#REF!,Data!#REF!,(IF(B23=Data!#REF!,Data!#REF!,(IF(B23=Data!#REF!,Data!#REF!,(IF(B23=Data!#REF!,Data!#REF!,(IF(B23=Data!#REF!,Data!#REF!,(IF(B23=Data!#REF!,Data!#REF!,Data!#REF!)))))))))))))))&amp;IF(B23=Data!#REF!,Data!#REF!,(IF(B23=Data!#REF!,Data!#REF!,(IF(B23=Data!#REF!,Data!#REF!,(IF(B23=Data!#REF!,Data!#REF!,(IF(B23=Data!B78,Data!J78,(IF(B23=Data!B81,Data!J897,(IF(B23=Data!#REF!,Data!#REF!,(IF(B23=Data!#REF!,Data!#REF!,Data!#REF!)))))))))))))))&amp;IF(B23=Data!#REF!,Data!#REF!,(IF(B23=Data!#REF!,Data!#REF!,(IF(B23=Data!#REF!,Data!#REF!,(IF(B23=Data!#REF!,Data!#REF!,(IF(B23=Data!#REF!,Data!#REF!,Data!#REF!)))))))))</f>
        <v>#REF!</v>
      </c>
      <c r="W23" s="191">
        <f>IF(D23="","",VLOOKUP(B23,Data!$B$5:$J$403,9,FALSE)*D23)</f>
        <v>4.7960000000000003</v>
      </c>
      <c r="AC23" s="165" t="s">
        <v>877</v>
      </c>
      <c r="AD23" s="165">
        <v>6</v>
      </c>
      <c r="AE23" s="165">
        <v>1</v>
      </c>
    </row>
    <row r="24" spans="1:31" ht="16.25" customHeight="1">
      <c r="A24" s="346"/>
      <c r="B24" s="297" t="s">
        <v>293</v>
      </c>
      <c r="C24" s="195" t="str">
        <f>IF(D24="","",VLOOKUP(B24,Data!$B$5:$L$403,2,FALSE))</f>
        <v>WY44110</v>
      </c>
      <c r="D24" s="220">
        <v>1</v>
      </c>
      <c r="E24" s="220"/>
      <c r="F24" s="373"/>
      <c r="G24" s="187">
        <f>IF(D24="","",VLOOKUP(B24,Data!$B$5:$L$403,11,FALSE))</f>
        <v>2895.95</v>
      </c>
      <c r="H24" s="193">
        <f t="shared" si="1"/>
        <v>2895.95</v>
      </c>
      <c r="I24" s="188" t="str">
        <f>IF(D24="","",VLOOKUP(B24,Data!$B$5:$D$403,3,FALSE))</f>
        <v>C/T</v>
      </c>
      <c r="J24" s="189" t="str">
        <f>IF(D24="","",VLOOKUP(B24,Data!$B$5:$M$403,12,FALSE))</f>
        <v>Indonesia</v>
      </c>
      <c r="K24" s="408" t="s">
        <v>1002</v>
      </c>
      <c r="L24" s="190">
        <f>IF(D24="","",VLOOKUP(B24,Data!$B$5:$E$403,4,FALSE)*D24)</f>
        <v>266</v>
      </c>
      <c r="M24" s="195">
        <f>IF(D24="","",VLOOKUP(B24,Data!$B$5:$F$403,5,FALSE)*D24)</f>
        <v>246</v>
      </c>
      <c r="N24" s="193" t="e">
        <f>IF(B24=Data!#REF!,Data!#REF!,(IF(B24=Data!B100,Data!G100,(IF(B24=Data!#REF!,Data!#REF!,(IF(B24=Data!#REF!,Data!#REF!,(IF(B24=Data!#REF!,Data!#REF!,(IF(B24=Data!#REF!,Data!#REF!,(IF(B24=Data!#REF!,Data!#REF!,(IF(B24=Data!#REF!,Data!#REF!,Data!#REF!)))))))))))))))&amp;IF(B24=Data!#REF!,Data!#REF!,(IF(B24=Data!#REF!,Data!#REF!,(IF(B24=Data!#REF!,Data!#REF!,(IF(B24=Data!#REF!,Data!#REF!,(IF(B24=Data!B79,Data!G79,(IF(B24=Data!B82,Data!G898,(IF(B24=Data!#REF!,Data!#REF!,(IF(B24=Data!#REF!,Data!#REF!,Data!#REF!)))))))))))))))&amp;IF(B24=Data!#REF!,Data!#REF!,(IF(B24=Data!#REF!,Data!#REF!,(IF(B24=Data!#REF!,Data!#REF!,(IF(B24=Data!#REF!,Data!#REF!,(IF(B24=Data!#REF!,Data!#REF!,Data!#REF!)))))))))</f>
        <v>#REF!</v>
      </c>
      <c r="O24" s="330"/>
      <c r="P24" s="331"/>
      <c r="Q24" s="196" t="e">
        <f>IF(B24=Data!#REF!,Data!#REF!,(IF(B24=Data!B100,Data!H100,(IF(B24=Data!#REF!,Data!#REF!,(IF(B24=Data!#REF!,Data!#REF!,(IF(B24=Data!#REF!,Data!#REF!,(IF(B24=Data!#REF!,Data!#REF!,(IF(B24=Data!#REF!,Data!#REF!,(IF(B24=Data!#REF!,Data!#REF!,Data!#REF!)))))))))))))))&amp;IF(B24=Data!#REF!,Data!#REF!,(IF(B24=Data!#REF!,Data!#REF!,(IF(B24=Data!#REF!,Data!#REF!,(IF(B24=Data!#REF!,Data!#REF!,(IF(B24=Data!B79,Data!H79,(IF(B24=Data!B82,Data!H898,(IF(B24=Data!#REF!,Data!#REF!,(IF(B24=Data!#REF!,Data!#REF!,Data!#REF!)))))))))))))))&amp;IF(B24=Data!#REF!,Data!#REF!,(IF(B24=Data!#REF!,Data!#REF!,(IF(B24=Data!#REF!,Data!#REF!,(IF(B24=Data!#REF!,Data!#REF!,(IF(B24=Data!#REF!,Data!#REF!,Data!#REF!)))))))))</f>
        <v>#REF!</v>
      </c>
      <c r="R24" s="331"/>
      <c r="S24" s="331"/>
      <c r="T24" s="196" t="e">
        <f>IF(B24=Data!#REF!,Data!#REF!,(IF(B24=Data!B100,Data!I100,(IF(B24=Data!#REF!,Data!#REF!,(IF(B24=Data!#REF!,Data!#REF!,(IF(B24=Data!#REF!,Data!#REF!,(IF(B24=Data!#REF!,Data!#REF!,(IF(B24=Data!#REF!,Data!#REF!,(IF(B24=Data!#REF!,Data!#REF!,Data!#REF!)))))))))))))))&amp;IF(B24=Data!#REF!,Data!#REF!,(IF(B24=Data!#REF!,Data!#REF!,(IF(B24=Data!#REF!,Data!#REF!,(IF(B24=Data!#REF!,Data!#REF!,(IF(B24=Data!B79,Data!I79,(IF(B24=Data!B82,Data!I898,(IF(B24=Data!#REF!,Data!#REF!,(IF(B24=Data!#REF!,Data!#REF!,Data!#REF!)))))))))))))))&amp;IF(B24=Data!#REF!,Data!#REF!,(IF(B24=Data!#REF!,Data!#REF!,(IF(B24=Data!#REF!,Data!#REF!,(IF(B24=Data!#REF!,Data!#REF!,(IF(B24=Data!#REF!,Data!#REF!,Data!#REF!)))))))))</f>
        <v>#REF!</v>
      </c>
      <c r="U24" s="332"/>
      <c r="V24" s="196" t="e">
        <f>IF(B24=Data!#REF!,Data!#REF!,(IF(B24=Data!B100,Data!J100,(IF(B24=Data!#REF!,Data!#REF!,(IF(B24=Data!#REF!,Data!#REF!,(IF(B24=Data!#REF!,Data!#REF!,(IF(B24=Data!#REF!,Data!#REF!,(IF(B24=Data!#REF!,Data!#REF!,(IF(B24=Data!#REF!,Data!#REF!,Data!#REF!)))))))))))))))&amp;IF(B24=Data!#REF!,Data!#REF!,(IF(B24=Data!#REF!,Data!#REF!,(IF(B24=Data!#REF!,Data!#REF!,(IF(B24=Data!#REF!,Data!#REF!,(IF(B24=Data!B79,Data!J79,(IF(B24=Data!B82,Data!J898,(IF(B24=Data!#REF!,Data!#REF!,(IF(B24=Data!#REF!,Data!#REF!,Data!#REF!)))))))))))))))&amp;IF(B24=Data!#REF!,Data!#REF!,(IF(B24=Data!#REF!,Data!#REF!,(IF(B24=Data!#REF!,Data!#REF!,(IF(B24=Data!#REF!,Data!#REF!,(IF(B24=Data!#REF!,Data!#REF!,Data!#REF!)))))))))</f>
        <v>#REF!</v>
      </c>
      <c r="W24" s="191">
        <f>IF(D24="","",VLOOKUP(B24,Data!$B$5:$J$403,9,FALSE)*D24)</f>
        <v>1.488</v>
      </c>
      <c r="AC24" s="165" t="s">
        <v>877</v>
      </c>
      <c r="AD24" s="165">
        <v>6</v>
      </c>
      <c r="AE24" s="165">
        <v>1</v>
      </c>
    </row>
    <row r="25" spans="1:31" ht="16.25" customHeight="1">
      <c r="A25" s="346"/>
      <c r="B25" s="297"/>
      <c r="C25" s="195" t="str">
        <f>IF(D25="","",VLOOKUP(B25,Data!$B$5:$L$403,2,FALSE))</f>
        <v/>
      </c>
      <c r="D25" s="220"/>
      <c r="E25" s="220"/>
      <c r="F25" s="373"/>
      <c r="G25" s="187" t="str">
        <f>IF(D25="","",VLOOKUP(B25,Data!$B$5:$L$403,11,FALSE))</f>
        <v/>
      </c>
      <c r="H25" s="193" t="str">
        <f t="shared" si="1"/>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79,Data!G79,(IF(B25=Data!#REF!,Data!#REF!,(IF(B25=Data!#REF!,Data!#REF!,(IF(B25=Data!#REF!,Data!#REF!,(IF(B25=Data!#REF!,Data!#REF!,(IF(B25=Data!#REF!,Data!#REF!,(IF(B25=Data!#REF!,Data!#REF!,Data!#REF!)))))))))))))))&amp;IF(B25=Data!#REF!,Data!#REF!,(IF(B25=Data!#REF!,Data!#REF!,(IF(B25=Data!#REF!,Data!#REF!,(IF(B25=Data!#REF!,Data!#REF!,(IF(B25=Data!B58,Data!G58,(IF(B25=Data!B61,Data!G877,(IF(B25=Data!#REF!,Data!#REF!,(IF(B25=Data!#REF!,Data!#REF!,Data!#REF!)))))))))))))))&amp;IF(B25=Data!#REF!,Data!#REF!,(IF(B25=Data!#REF!,Data!#REF!,(IF(B25=Data!#REF!,Data!#REF!,(IF(B25=Data!#REF!,Data!#REF!,(IF(B25=Data!#REF!,Data!#REF!,Data!#REF!)))))))))</f>
        <v>#REF!</v>
      </c>
      <c r="O25" s="330"/>
      <c r="P25" s="331"/>
      <c r="Q25" s="196" t="e">
        <f>IF(B25=Data!#REF!,Data!#REF!,(IF(B25=Data!B79,Data!H79,(IF(B25=Data!#REF!,Data!#REF!,(IF(B25=Data!#REF!,Data!#REF!,(IF(B25=Data!#REF!,Data!#REF!,(IF(B25=Data!#REF!,Data!#REF!,(IF(B25=Data!#REF!,Data!#REF!,(IF(B25=Data!#REF!,Data!#REF!,Data!#REF!)))))))))))))))&amp;IF(B25=Data!#REF!,Data!#REF!,(IF(B25=Data!#REF!,Data!#REF!,(IF(B25=Data!#REF!,Data!#REF!,(IF(B25=Data!#REF!,Data!#REF!,(IF(B25=Data!B58,Data!H58,(IF(B25=Data!B61,Data!H877,(IF(B25=Data!#REF!,Data!#REF!,(IF(B25=Data!#REF!,Data!#REF!,Data!#REF!)))))))))))))))&amp;IF(B25=Data!#REF!,Data!#REF!,(IF(B25=Data!#REF!,Data!#REF!,(IF(B25=Data!#REF!,Data!#REF!,(IF(B25=Data!#REF!,Data!#REF!,(IF(B25=Data!#REF!,Data!#REF!,Data!#REF!)))))))))</f>
        <v>#REF!</v>
      </c>
      <c r="R25" s="331"/>
      <c r="S25" s="331"/>
      <c r="T25" s="196" t="e">
        <f>IF(B25=Data!#REF!,Data!#REF!,(IF(B25=Data!B79,Data!I79,(IF(B25=Data!#REF!,Data!#REF!,(IF(B25=Data!#REF!,Data!#REF!,(IF(B25=Data!#REF!,Data!#REF!,(IF(B25=Data!#REF!,Data!#REF!,(IF(B25=Data!#REF!,Data!#REF!,(IF(B25=Data!#REF!,Data!#REF!,Data!#REF!)))))))))))))))&amp;IF(B25=Data!#REF!,Data!#REF!,(IF(B25=Data!#REF!,Data!#REF!,(IF(B25=Data!#REF!,Data!#REF!,(IF(B25=Data!#REF!,Data!#REF!,(IF(B25=Data!B58,Data!I58,(IF(B25=Data!B61,Data!I877,(IF(B25=Data!#REF!,Data!#REF!,(IF(B25=Data!#REF!,Data!#REF!,Data!#REF!)))))))))))))))&amp;IF(B25=Data!#REF!,Data!#REF!,(IF(B25=Data!#REF!,Data!#REF!,(IF(B25=Data!#REF!,Data!#REF!,(IF(B25=Data!#REF!,Data!#REF!,(IF(B25=Data!#REF!,Data!#REF!,Data!#REF!)))))))))</f>
        <v>#REF!</v>
      </c>
      <c r="U25" s="332"/>
      <c r="V25" s="196" t="e">
        <f>IF(B25=Data!#REF!,Data!#REF!,(IF(B25=Data!B79,Data!J79,(IF(B25=Data!#REF!,Data!#REF!,(IF(B25=Data!#REF!,Data!#REF!,(IF(B25=Data!#REF!,Data!#REF!,(IF(B25=Data!#REF!,Data!#REF!,(IF(B25=Data!#REF!,Data!#REF!,(IF(B25=Data!#REF!,Data!#REF!,Data!#REF!)))))))))))))))&amp;IF(B25=Data!#REF!,Data!#REF!,(IF(B25=Data!#REF!,Data!#REF!,(IF(B25=Data!#REF!,Data!#REF!,(IF(B25=Data!#REF!,Data!#REF!,(IF(B25=Data!B58,Data!J58,(IF(B25=Data!B61,Data!J877,(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346"/>
      <c r="B26" s="297"/>
      <c r="C26" s="195" t="str">
        <f>IF(D26="","",VLOOKUP(B26,Data!$B$5:$L$403,2,FALSE))</f>
        <v/>
      </c>
      <c r="D26" s="220"/>
      <c r="E26" s="220"/>
      <c r="F26" s="374"/>
      <c r="G26" s="187" t="str">
        <f>IF(D26="","",VLOOKUP(B26,Data!$B$5:$L$403,11,FALSE))</f>
        <v/>
      </c>
      <c r="H26" s="193" t="str">
        <f t="shared" si="1"/>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81,Data!G81,(IF(B26=Data!#REF!,Data!#REF!,(IF(B26=Data!#REF!,Data!#REF!,(IF(B26=Data!#REF!,Data!#REF!,(IF(B26=Data!#REF!,Data!#REF!,(IF(B26=Data!#REF!,Data!#REF!,(IF(B26=Data!#REF!,Data!#REF!,Data!#REF!)))))))))))))))&amp;IF(B26=Data!#REF!,Data!#REF!,(IF(B26=Data!#REF!,Data!#REF!,(IF(B26=Data!#REF!,Data!#REF!,(IF(B26=Data!#REF!,Data!#REF!,(IF(B26=Data!B60,Data!G60,(IF(B26=Data!B63,Data!G879,(IF(B26=Data!#REF!,Data!#REF!,(IF(B26=Data!#REF!,Data!#REF!,Data!#REF!)))))))))))))))&amp;IF(B26=Data!#REF!,Data!#REF!,(IF(B26=Data!#REF!,Data!#REF!,(IF(B26=Data!#REF!,Data!#REF!,(IF(B26=Data!#REF!,Data!#REF!,(IF(B26=Data!#REF!,Data!#REF!,Data!#REF!)))))))))</f>
        <v>#REF!</v>
      </c>
      <c r="O26" s="330"/>
      <c r="P26" s="331"/>
      <c r="Q26" s="196" t="e">
        <f>IF(B26=Data!#REF!,Data!#REF!,(IF(B26=Data!B81,Data!H81,(IF(B26=Data!#REF!,Data!#REF!,(IF(B26=Data!#REF!,Data!#REF!,(IF(B26=Data!#REF!,Data!#REF!,(IF(B26=Data!#REF!,Data!#REF!,(IF(B26=Data!#REF!,Data!#REF!,(IF(B26=Data!#REF!,Data!#REF!,Data!#REF!)))))))))))))))&amp;IF(B26=Data!#REF!,Data!#REF!,(IF(B26=Data!#REF!,Data!#REF!,(IF(B26=Data!#REF!,Data!#REF!,(IF(B26=Data!#REF!,Data!#REF!,(IF(B26=Data!B60,Data!H60,(IF(B26=Data!B63,Data!H879,(IF(B26=Data!#REF!,Data!#REF!,(IF(B26=Data!#REF!,Data!#REF!,Data!#REF!)))))))))))))))&amp;IF(B26=Data!#REF!,Data!#REF!,(IF(B26=Data!#REF!,Data!#REF!,(IF(B26=Data!#REF!,Data!#REF!,(IF(B26=Data!#REF!,Data!#REF!,(IF(B26=Data!#REF!,Data!#REF!,Data!#REF!)))))))))</f>
        <v>#REF!</v>
      </c>
      <c r="R26" s="331"/>
      <c r="S26" s="331"/>
      <c r="T26" s="196" t="e">
        <f>IF(B26=Data!#REF!,Data!#REF!,(IF(B26=Data!B81,Data!I81,(IF(B26=Data!#REF!,Data!#REF!,(IF(B26=Data!#REF!,Data!#REF!,(IF(B26=Data!#REF!,Data!#REF!,(IF(B26=Data!#REF!,Data!#REF!,(IF(B26=Data!#REF!,Data!#REF!,(IF(B26=Data!#REF!,Data!#REF!,Data!#REF!)))))))))))))))&amp;IF(B26=Data!#REF!,Data!#REF!,(IF(B26=Data!#REF!,Data!#REF!,(IF(B26=Data!#REF!,Data!#REF!,(IF(B26=Data!#REF!,Data!#REF!,(IF(B26=Data!B60,Data!I60,(IF(B26=Data!B63,Data!I879,(IF(B26=Data!#REF!,Data!#REF!,(IF(B26=Data!#REF!,Data!#REF!,Data!#REF!)))))))))))))))&amp;IF(B26=Data!#REF!,Data!#REF!,(IF(B26=Data!#REF!,Data!#REF!,(IF(B26=Data!#REF!,Data!#REF!,(IF(B26=Data!#REF!,Data!#REF!,(IF(B26=Data!#REF!,Data!#REF!,Data!#REF!)))))))))</f>
        <v>#REF!</v>
      </c>
      <c r="U26" s="332"/>
      <c r="V26" s="196" t="e">
        <f>IF(B26=Data!#REF!,Data!#REF!,(IF(B26=Data!B81,Data!J81,(IF(B26=Data!#REF!,Data!#REF!,(IF(B26=Data!#REF!,Data!#REF!,(IF(B26=Data!#REF!,Data!#REF!,(IF(B26=Data!#REF!,Data!#REF!,(IF(B26=Data!#REF!,Data!#REF!,(IF(B26=Data!#REF!,Data!#REF!,Data!#REF!)))))))))))))))&amp;IF(B26=Data!#REF!,Data!#REF!,(IF(B26=Data!#REF!,Data!#REF!,(IF(B26=Data!#REF!,Data!#REF!,(IF(B26=Data!#REF!,Data!#REF!,(IF(B26=Data!B60,Data!J60,(IF(B26=Data!B63,Data!J879,(IF(B26=Data!#REF!,Data!#REF!,(IF(B26=Data!#REF!,Data!#REF!,Data!#REF!)))))))))))))))&amp;IF(B26=Data!#REF!,Data!#REF!,(IF(B26=Data!#REF!,Data!#REF!,(IF(B26=Data!#REF!,Data!#REF!,(IF(B26=Data!#REF!,Data!#REF!,(IF(B26=Data!#REF!,Data!#REF!,Data!#REF!)))))))))</f>
        <v>#REF!</v>
      </c>
      <c r="W26" s="191" t="str">
        <f>IF(D26="","",VLOOKUP(B26,Data!$B$5:$J$403,9,FALSE)*D26)</f>
        <v/>
      </c>
      <c r="AC26" s="165" t="s">
        <v>930</v>
      </c>
      <c r="AD26" s="165">
        <v>1</v>
      </c>
      <c r="AE26" s="165">
        <v>1</v>
      </c>
    </row>
    <row r="27" spans="1:31" ht="16.25" customHeight="1">
      <c r="A27" s="346"/>
      <c r="B27" s="297"/>
      <c r="C27" s="195" t="str">
        <f>IF(D27="","",VLOOKUP(B27,Data!$B$5:$L$403,2,FALSE))</f>
        <v/>
      </c>
      <c r="D27" s="220"/>
      <c r="E27" s="220"/>
      <c r="F27" s="374"/>
      <c r="G27" s="187" t="str">
        <f>IF(D27="","",VLOOKUP(B27,Data!$B$5:$L$403,11,FALSE))</f>
        <v/>
      </c>
      <c r="H27" s="193" t="str">
        <f t="shared" si="1"/>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97,Data!G97,(IF(B27=Data!#REF!,Data!#REF!,(IF(B27=Data!#REF!,Data!#REF!,(IF(B27=Data!#REF!,Data!#REF!,(IF(B27=Data!#REF!,Data!#REF!,(IF(B27=Data!#REF!,Data!#REF!,(IF(B27=Data!#REF!,Data!#REF!,Data!#REF!)))))))))))))))&amp;IF(B27=Data!#REF!,Data!#REF!,(IF(B27=Data!#REF!,Data!#REF!,(IF(B27=Data!#REF!,Data!#REF!,(IF(B27=Data!#REF!,Data!#REF!,(IF(B27=Data!B76,Data!G76,(IF(B27=Data!B79,Data!G895,(IF(B27=Data!#REF!,Data!#REF!,(IF(B27=Data!#REF!,Data!#REF!,Data!#REF!)))))))))))))))&amp;IF(B27=Data!#REF!,Data!#REF!,(IF(B27=Data!#REF!,Data!#REF!,(IF(B27=Data!#REF!,Data!#REF!,(IF(B27=Data!#REF!,Data!#REF!,(IF(B27=Data!#REF!,Data!#REF!,Data!#REF!)))))))))</f>
        <v>#REF!</v>
      </c>
      <c r="O27" s="330"/>
      <c r="P27" s="331"/>
      <c r="Q27" s="196" t="e">
        <f>IF(B27=Data!#REF!,Data!#REF!,(IF(B27=Data!B97,Data!H97,(IF(B27=Data!#REF!,Data!#REF!,(IF(B27=Data!#REF!,Data!#REF!,(IF(B27=Data!#REF!,Data!#REF!,(IF(B27=Data!#REF!,Data!#REF!,(IF(B27=Data!#REF!,Data!#REF!,(IF(B27=Data!#REF!,Data!#REF!,Data!#REF!)))))))))))))))&amp;IF(B27=Data!#REF!,Data!#REF!,(IF(B27=Data!#REF!,Data!#REF!,(IF(B27=Data!#REF!,Data!#REF!,(IF(B27=Data!#REF!,Data!#REF!,(IF(B27=Data!B76,Data!H76,(IF(B27=Data!B79,Data!H895,(IF(B27=Data!#REF!,Data!#REF!,(IF(B27=Data!#REF!,Data!#REF!,Data!#REF!)))))))))))))))&amp;IF(B27=Data!#REF!,Data!#REF!,(IF(B27=Data!#REF!,Data!#REF!,(IF(B27=Data!#REF!,Data!#REF!,(IF(B27=Data!#REF!,Data!#REF!,(IF(B27=Data!#REF!,Data!#REF!,Data!#REF!)))))))))</f>
        <v>#REF!</v>
      </c>
      <c r="R27" s="331"/>
      <c r="S27" s="331"/>
      <c r="T27" s="196" t="e">
        <f>IF(B27=Data!#REF!,Data!#REF!,(IF(B27=Data!B97,Data!I97,(IF(B27=Data!#REF!,Data!#REF!,(IF(B27=Data!#REF!,Data!#REF!,(IF(B27=Data!#REF!,Data!#REF!,(IF(B27=Data!#REF!,Data!#REF!,(IF(B27=Data!#REF!,Data!#REF!,(IF(B27=Data!#REF!,Data!#REF!,Data!#REF!)))))))))))))))&amp;IF(B27=Data!#REF!,Data!#REF!,(IF(B27=Data!#REF!,Data!#REF!,(IF(B27=Data!#REF!,Data!#REF!,(IF(B27=Data!#REF!,Data!#REF!,(IF(B27=Data!B76,Data!I76,(IF(B27=Data!B79,Data!I895,(IF(B27=Data!#REF!,Data!#REF!,(IF(B27=Data!#REF!,Data!#REF!,Data!#REF!)))))))))))))))&amp;IF(B27=Data!#REF!,Data!#REF!,(IF(B27=Data!#REF!,Data!#REF!,(IF(B27=Data!#REF!,Data!#REF!,(IF(B27=Data!#REF!,Data!#REF!,(IF(B27=Data!#REF!,Data!#REF!,Data!#REF!)))))))))</f>
        <v>#REF!</v>
      </c>
      <c r="U27" s="332"/>
      <c r="V27" s="196" t="e">
        <f>IF(B27=Data!#REF!,Data!#REF!,(IF(B27=Data!B97,Data!J97,(IF(B27=Data!#REF!,Data!#REF!,(IF(B27=Data!#REF!,Data!#REF!,(IF(B27=Data!#REF!,Data!#REF!,(IF(B27=Data!#REF!,Data!#REF!,(IF(B27=Data!#REF!,Data!#REF!,(IF(B27=Data!#REF!,Data!#REF!,Data!#REF!)))))))))))))))&amp;IF(B27=Data!#REF!,Data!#REF!,(IF(B27=Data!#REF!,Data!#REF!,(IF(B27=Data!#REF!,Data!#REF!,(IF(B27=Data!#REF!,Data!#REF!,(IF(B27=Data!B76,Data!J76,(IF(B27=Data!B79,Data!J895,(IF(B27=Data!#REF!,Data!#REF!,(IF(B27=Data!#REF!,Data!#REF!,Data!#REF!)))))))))))))))&amp;IF(B27=Data!#REF!,Data!#REF!,(IF(B27=Data!#REF!,Data!#REF!,(IF(B27=Data!#REF!,Data!#REF!,(IF(B27=Data!#REF!,Data!#REF!,(IF(B27=Data!#REF!,Data!#REF!,Data!#REF!)))))))))</f>
        <v>#REF!</v>
      </c>
      <c r="W27" s="191" t="str">
        <f>IF(D27="","",VLOOKUP(B27,Data!$B$5:$J$403,9,FALSE)*D27)</f>
        <v/>
      </c>
    </row>
    <row r="28" spans="1:31" ht="16.25" customHeight="1">
      <c r="A28" s="87"/>
      <c r="B28" s="298"/>
      <c r="C28" s="195" t="str">
        <f>IF(D28="","",VLOOKUP(B28,Data!$B$5:$L$403,2,FALSE))</f>
        <v/>
      </c>
      <c r="D28" s="296"/>
      <c r="E28" s="296"/>
      <c r="F28" s="91"/>
      <c r="G28" s="187" t="str">
        <f>IF(D28="","",VLOOKUP(B28,Data!$B$5:$L$403,11,FALSE))</f>
        <v/>
      </c>
      <c r="H28" s="335" t="str">
        <f t="shared" si="1"/>
        <v>-</v>
      </c>
      <c r="I28" s="188" t="str">
        <f>IF(D28="","",VLOOKUP(B28,Data!$B$5:$D$403,3,FALSE))</f>
        <v/>
      </c>
      <c r="J28" s="189" t="str">
        <f>IF(D28="","",VLOOKUP(B28,Data!$B$5:$M$403,12,FALSE))</f>
        <v/>
      </c>
      <c r="K28" s="194"/>
      <c r="L28" s="190" t="str">
        <f>IF(D28="","",VLOOKUP(B28,Data!$B$5:$E$403,4,FALSE)*D28)</f>
        <v/>
      </c>
      <c r="M28" s="195" t="str">
        <f>IF(D28="","",VLOOKUP(B28,Data!$B$5:$F$403,5,FALSE)*D28)</f>
        <v/>
      </c>
      <c r="N28" s="193" t="e">
        <f>IF(B28=Data!#REF!,Data!#REF!,(IF(B28=Data!B98,Data!G98,(IF(B28=Data!#REF!,Data!#REF!,(IF(B28=Data!#REF!,Data!#REF!,(IF(B28=Data!#REF!,Data!#REF!,(IF(B28=Data!#REF!,Data!#REF!,(IF(B28=Data!#REF!,Data!#REF!,(IF(B28=Data!#REF!,Data!#REF!,Data!#REF!)))))))))))))))&amp;IF(B28=Data!#REF!,Data!#REF!,(IF(B28=Data!#REF!,Data!#REF!,(IF(B28=Data!#REF!,Data!#REF!,(IF(B28=Data!#REF!,Data!#REF!,(IF(B28=Data!B77,Data!G77,(IF(B28=Data!B80,Data!G896,(IF(B28=Data!#REF!,Data!#REF!,(IF(B28=Data!#REF!,Data!#REF!,Data!#REF!)))))))))))))))&amp;IF(B28=Data!#REF!,Data!#REF!,(IF(B28=Data!#REF!,Data!#REF!,(IF(B28=Data!#REF!,Data!#REF!,(IF(B28=Data!#REF!,Data!#REF!,(IF(B28=Data!#REF!,Data!#REF!,Data!#REF!)))))))))</f>
        <v>#REF!</v>
      </c>
      <c r="O28" s="330"/>
      <c r="P28" s="331"/>
      <c r="Q28" s="196" t="e">
        <f>IF(B28=Data!#REF!,Data!#REF!,(IF(B28=Data!B98,Data!H98,(IF(B28=Data!#REF!,Data!#REF!,(IF(B28=Data!#REF!,Data!#REF!,(IF(B28=Data!#REF!,Data!#REF!,(IF(B28=Data!#REF!,Data!#REF!,(IF(B28=Data!#REF!,Data!#REF!,(IF(B28=Data!#REF!,Data!#REF!,Data!#REF!)))))))))))))))&amp;IF(B28=Data!#REF!,Data!#REF!,(IF(B28=Data!#REF!,Data!#REF!,(IF(B28=Data!#REF!,Data!#REF!,(IF(B28=Data!#REF!,Data!#REF!,(IF(B28=Data!B77,Data!H77,(IF(B28=Data!B80,Data!H896,(IF(B28=Data!#REF!,Data!#REF!,(IF(B28=Data!#REF!,Data!#REF!,Data!#REF!)))))))))))))))&amp;IF(B28=Data!#REF!,Data!#REF!,(IF(B28=Data!#REF!,Data!#REF!,(IF(B28=Data!#REF!,Data!#REF!,(IF(B28=Data!#REF!,Data!#REF!,(IF(B28=Data!#REF!,Data!#REF!,Data!#REF!)))))))))</f>
        <v>#REF!</v>
      </c>
      <c r="R28" s="331"/>
      <c r="S28" s="331"/>
      <c r="T28" s="196" t="e">
        <f>IF(B28=Data!#REF!,Data!#REF!,(IF(B28=Data!B98,Data!I98,(IF(B28=Data!#REF!,Data!#REF!,(IF(B28=Data!#REF!,Data!#REF!,(IF(B28=Data!#REF!,Data!#REF!,(IF(B28=Data!#REF!,Data!#REF!,(IF(B28=Data!#REF!,Data!#REF!,(IF(B28=Data!#REF!,Data!#REF!,Data!#REF!)))))))))))))))&amp;IF(B28=Data!#REF!,Data!#REF!,(IF(B28=Data!#REF!,Data!#REF!,(IF(B28=Data!#REF!,Data!#REF!,(IF(B28=Data!#REF!,Data!#REF!,(IF(B28=Data!B77,Data!I77,(IF(B28=Data!B80,Data!I896,(IF(B28=Data!#REF!,Data!#REF!,(IF(B28=Data!#REF!,Data!#REF!,Data!#REF!)))))))))))))))&amp;IF(B28=Data!#REF!,Data!#REF!,(IF(B28=Data!#REF!,Data!#REF!,(IF(B28=Data!#REF!,Data!#REF!,(IF(B28=Data!#REF!,Data!#REF!,(IF(B28=Data!#REF!,Data!#REF!,Data!#REF!)))))))))</f>
        <v>#REF!</v>
      </c>
      <c r="U28" s="332"/>
      <c r="V28" s="196" t="e">
        <f>IF(B28=Data!#REF!,Data!#REF!,(IF(B28=Data!B98,Data!J98,(IF(B28=Data!#REF!,Data!#REF!,(IF(B28=Data!#REF!,Data!#REF!,(IF(B28=Data!#REF!,Data!#REF!,(IF(B28=Data!#REF!,Data!#REF!,(IF(B28=Data!#REF!,Data!#REF!,(IF(B28=Data!#REF!,Data!#REF!,Data!#REF!)))))))))))))))&amp;IF(B28=Data!#REF!,Data!#REF!,(IF(B28=Data!#REF!,Data!#REF!,(IF(B28=Data!#REF!,Data!#REF!,(IF(B28=Data!#REF!,Data!#REF!,(IF(B28=Data!B77,Data!J77,(IF(B28=Data!B80,Data!J896,(IF(B28=Data!#REF!,Data!#REF!,(IF(B28=Data!#REF!,Data!#REF!,Data!#REF!)))))))))))))))&amp;IF(B28=Data!#REF!,Data!#REF!,(IF(B28=Data!#REF!,Data!#REF!,(IF(B28=Data!#REF!,Data!#REF!,(IF(B28=Data!#REF!,Data!#REF!,(IF(B28=Data!#REF!,Data!#REF!,Data!#REF!)))))))))</f>
        <v>#REF!</v>
      </c>
      <c r="W28" s="191" t="str">
        <f>IF(D28="","",VLOOKUP(B28,Data!$B$5:$J$403,9,FALSE)*D28)</f>
        <v/>
      </c>
    </row>
    <row r="29" spans="1:31" ht="17.5">
      <c r="A29" s="102"/>
      <c r="B29" s="100"/>
      <c r="C29" s="101"/>
      <c r="D29" s="305">
        <f>SUM(D18:D28)</f>
        <v>24</v>
      </c>
      <c r="E29" s="305"/>
      <c r="F29" s="109"/>
      <c r="G29" s="159"/>
      <c r="H29" s="361">
        <f>SUM(H18:H28)</f>
        <v>80308.89</v>
      </c>
      <c r="I29" s="362"/>
      <c r="J29" s="362"/>
      <c r="K29" s="362"/>
      <c r="L29" s="363">
        <f>SUM(L18:L28)</f>
        <v>6494</v>
      </c>
      <c r="M29" s="363">
        <f>SUM(M18:M28)</f>
        <v>5786</v>
      </c>
      <c r="N29" s="361" t="e">
        <f>SUM(N16:N28)</f>
        <v>#REF!</v>
      </c>
      <c r="O29" s="361">
        <f>SUM(O18:O28)</f>
        <v>0</v>
      </c>
      <c r="P29" s="361">
        <f>SUM(P16:P28)</f>
        <v>0</v>
      </c>
      <c r="Q29" s="361" t="e">
        <f>SUM(Q16:Q28)</f>
        <v>#REF!</v>
      </c>
      <c r="R29" s="361">
        <f>SUM(R18:R28)</f>
        <v>0</v>
      </c>
      <c r="S29" s="361">
        <f>SUM(S16:S28)</f>
        <v>0</v>
      </c>
      <c r="T29" s="361" t="e">
        <f>SUM(T16:T28)</f>
        <v>#REF!</v>
      </c>
      <c r="U29" s="361">
        <f>SUM(U18:U28)</f>
        <v>0</v>
      </c>
      <c r="V29" s="361" t="e">
        <f>SUM(V16:V28)</f>
        <v>#REF!</v>
      </c>
      <c r="W29" s="364">
        <f>SUM(W18:W28)</f>
        <v>33.847999999999999</v>
      </c>
    </row>
    <row r="30" spans="1:31" ht="11.25" customHeight="1">
      <c r="A30" s="300"/>
      <c r="B30" s="156"/>
      <c r="C30" s="271"/>
      <c r="D30" s="301"/>
      <c r="E30" s="372"/>
      <c r="F30" s="269"/>
      <c r="G30" s="302" t="s">
        <v>866</v>
      </c>
      <c r="H30" s="273"/>
      <c r="I30" s="300"/>
      <c r="J30" s="300"/>
      <c r="K30" s="300"/>
      <c r="L30" s="303"/>
      <c r="M30" s="261"/>
      <c r="N30" s="259"/>
      <c r="U30" s="259"/>
      <c r="V30" s="259"/>
      <c r="W30" s="265"/>
    </row>
    <row r="31" spans="1:31" ht="14">
      <c r="A31" s="10" t="s">
        <v>521</v>
      </c>
      <c r="B31" s="157"/>
      <c r="C31" s="1"/>
      <c r="D31" s="304" t="s">
        <v>80</v>
      </c>
      <c r="E31" s="304"/>
      <c r="F31" s="263"/>
      <c r="G31" s="77" t="s">
        <v>81</v>
      </c>
      <c r="H31" s="81"/>
      <c r="I31" s="267" t="s">
        <v>82</v>
      </c>
      <c r="J31" s="282"/>
      <c r="K31" s="262" t="s">
        <v>83</v>
      </c>
      <c r="L31" s="262"/>
      <c r="M31" s="442" t="s">
        <v>84</v>
      </c>
      <c r="N31" s="443"/>
      <c r="O31" s="443"/>
      <c r="P31" s="443"/>
      <c r="Q31" s="443"/>
      <c r="R31" s="443"/>
      <c r="S31" s="443"/>
      <c r="T31" s="443"/>
      <c r="U31" s="443"/>
      <c r="V31" s="443"/>
      <c r="W31" s="444"/>
    </row>
    <row r="32" spans="1:31" ht="14">
      <c r="A32" s="26" t="s">
        <v>522</v>
      </c>
      <c r="B32" s="280"/>
      <c r="C32" s="56"/>
      <c r="D32" t="s">
        <v>86</v>
      </c>
      <c r="G32" s="445"/>
      <c r="H32" s="446"/>
      <c r="I32" s="26" t="s">
        <v>87</v>
      </c>
      <c r="J32" s="283"/>
      <c r="K32" s="253" t="s">
        <v>88</v>
      </c>
      <c r="M32" s="260"/>
      <c r="W32" s="265"/>
    </row>
    <row r="33" spans="1:23">
      <c r="A33" s="26" t="s">
        <v>523</v>
      </c>
      <c r="B33" s="26"/>
      <c r="C33" s="259"/>
      <c r="G33" s="445"/>
      <c r="H33" s="446"/>
      <c r="I33" s="26"/>
      <c r="J33" s="283"/>
      <c r="K33" s="253" t="s">
        <v>92</v>
      </c>
      <c r="M33" s="260"/>
      <c r="W33" s="265"/>
    </row>
    <row r="34" spans="1:23" ht="10.5" customHeight="1">
      <c r="A34" s="269"/>
      <c r="B34" s="284"/>
      <c r="C34" s="285"/>
      <c r="D34" t="s">
        <v>93</v>
      </c>
      <c r="G34" s="445"/>
      <c r="H34" s="446"/>
      <c r="I34" s="26" t="s">
        <v>94</v>
      </c>
      <c r="J34" s="283"/>
      <c r="K34" s="253"/>
      <c r="M34" s="260"/>
      <c r="W34" s="265"/>
    </row>
    <row r="35" spans="1:23" ht="13">
      <c r="A35" s="10" t="s">
        <v>95</v>
      </c>
      <c r="C35" s="258"/>
      <c r="D35" t="s">
        <v>96</v>
      </c>
      <c r="G35" s="85" t="s">
        <v>97</v>
      </c>
      <c r="H35" s="82"/>
      <c r="I35" s="26" t="s">
        <v>87</v>
      </c>
      <c r="J35" s="283"/>
      <c r="K35" s="253" t="s">
        <v>98</v>
      </c>
      <c r="M35" s="260"/>
      <c r="W35" s="265"/>
    </row>
    <row r="36" spans="1:23" ht="10.5" customHeight="1">
      <c r="A36" s="26" t="s">
        <v>867</v>
      </c>
      <c r="C36" s="259"/>
      <c r="D36" t="s">
        <v>99</v>
      </c>
      <c r="G36" s="286"/>
      <c r="H36" s="287"/>
      <c r="I36" s="26" t="s">
        <v>100</v>
      </c>
      <c r="J36" s="283"/>
      <c r="K36" s="253" t="s">
        <v>524</v>
      </c>
      <c r="M36" s="447" t="s">
        <v>102</v>
      </c>
      <c r="N36" s="448"/>
      <c r="O36" s="448"/>
      <c r="P36" s="448"/>
      <c r="Q36" s="448"/>
      <c r="R36" s="448"/>
      <c r="S36" s="448"/>
      <c r="T36" s="448"/>
      <c r="U36" s="448"/>
      <c r="V36" s="448"/>
      <c r="W36" s="449"/>
    </row>
    <row r="37" spans="1:23">
      <c r="A37" s="269"/>
      <c r="B37" s="270"/>
      <c r="C37" s="271"/>
      <c r="D37" s="124"/>
      <c r="E37" s="124"/>
      <c r="F37" s="270"/>
      <c r="G37" s="437" t="s">
        <v>999</v>
      </c>
      <c r="H37" s="452"/>
      <c r="I37" s="437" t="s">
        <v>1000</v>
      </c>
      <c r="J37" s="452"/>
      <c r="K37" s="274" t="s">
        <v>103</v>
      </c>
      <c r="L37" s="274"/>
      <c r="M37" s="439" t="s">
        <v>104</v>
      </c>
      <c r="N37" s="440"/>
      <c r="O37" s="440"/>
      <c r="P37" s="440"/>
      <c r="Q37" s="440"/>
      <c r="R37" s="440"/>
      <c r="S37" s="440"/>
      <c r="T37" s="440"/>
      <c r="U37" s="440"/>
      <c r="V37" s="440"/>
      <c r="W37" s="441"/>
    </row>
    <row r="38" spans="1:23">
      <c r="B38" s="263"/>
      <c r="G38" s="166"/>
      <c r="H38" s="166"/>
      <c r="I38" s="4"/>
      <c r="J38" s="4"/>
    </row>
    <row r="43" spans="1:23" ht="18.75" customHeight="1">
      <c r="A43" s="168" t="s">
        <v>895</v>
      </c>
      <c r="B43" s="166"/>
      <c r="C43" s="168" t="s">
        <v>565</v>
      </c>
      <c r="D43" s="323"/>
      <c r="E43" s="323"/>
      <c r="F43" s="323"/>
      <c r="G43" s="324"/>
      <c r="H43" s="168" t="s">
        <v>889</v>
      </c>
      <c r="I43" s="166"/>
      <c r="J43" s="168" t="s">
        <v>565</v>
      </c>
    </row>
    <row r="44" spans="1:23" ht="20">
      <c r="A44" s="168" t="s">
        <v>896</v>
      </c>
      <c r="B44" s="166"/>
      <c r="C44" s="168" t="s">
        <v>900</v>
      </c>
      <c r="D44" s="323"/>
      <c r="E44" s="323"/>
      <c r="F44" s="323"/>
      <c r="G44" s="324"/>
      <c r="H44" s="250" t="s">
        <v>890</v>
      </c>
      <c r="I44" s="336"/>
      <c r="J44" s="250" t="s">
        <v>900</v>
      </c>
    </row>
    <row r="45" spans="1:23" ht="20">
      <c r="A45" s="168" t="s">
        <v>897</v>
      </c>
      <c r="B45" s="166"/>
      <c r="C45" s="168" t="s">
        <v>900</v>
      </c>
      <c r="D45" s="323"/>
      <c r="E45" s="323"/>
      <c r="F45" s="323"/>
      <c r="G45" s="324"/>
      <c r="H45" s="168" t="s">
        <v>891</v>
      </c>
      <c r="I45" s="166"/>
      <c r="J45" s="168" t="s">
        <v>565</v>
      </c>
    </row>
    <row r="46" spans="1:23" ht="20">
      <c r="A46" s="168" t="s">
        <v>898</v>
      </c>
      <c r="B46" s="166"/>
      <c r="C46" s="168" t="s">
        <v>565</v>
      </c>
      <c r="D46" s="323"/>
      <c r="E46" s="323"/>
      <c r="F46" s="323"/>
      <c r="G46" s="324"/>
      <c r="H46" s="168" t="s">
        <v>892</v>
      </c>
      <c r="I46" s="166"/>
      <c r="J46" s="168" t="s">
        <v>565</v>
      </c>
    </row>
    <row r="47" spans="1:23" ht="20">
      <c r="A47" s="168" t="s">
        <v>899</v>
      </c>
      <c r="B47" s="166"/>
      <c r="C47" s="168" t="s">
        <v>565</v>
      </c>
      <c r="D47" s="323"/>
      <c r="E47" s="323"/>
      <c r="F47" s="323"/>
      <c r="G47" s="324"/>
      <c r="H47" s="168" t="s">
        <v>894</v>
      </c>
      <c r="I47" s="166"/>
      <c r="J47" s="168" t="s">
        <v>565</v>
      </c>
    </row>
    <row r="48" spans="1:23" ht="18.75" customHeight="1">
      <c r="A48" s="337"/>
      <c r="B48" s="337"/>
      <c r="C48" s="337"/>
      <c r="D48" s="337"/>
      <c r="E48" s="337"/>
      <c r="F48" s="337"/>
      <c r="G48" s="322"/>
      <c r="H48" s="168" t="s">
        <v>893</v>
      </c>
      <c r="I48" s="166"/>
      <c r="J48" s="168" t="s">
        <v>565</v>
      </c>
    </row>
  </sheetData>
  <mergeCells count="8">
    <mergeCell ref="G37:H37"/>
    <mergeCell ref="I37:J37"/>
    <mergeCell ref="M37:W37"/>
    <mergeCell ref="M31:W31"/>
    <mergeCell ref="G32:H32"/>
    <mergeCell ref="G33:H33"/>
    <mergeCell ref="G34:H34"/>
    <mergeCell ref="M36:W36"/>
  </mergeCells>
  <printOptions horizontalCentered="1"/>
  <pageMargins left="0.15748031496062992" right="0" top="0.23622047244094491" bottom="0" header="0.15748031496062992" footer="0.15748031496062992"/>
  <pageSetup paperSize="9" scale="74"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A893-8A71-46EF-8A3A-66FB769E4EBF}">
  <sheetPr>
    <pageSetUpPr fitToPage="1"/>
  </sheetPr>
  <dimension ref="A1:AE45"/>
  <sheetViews>
    <sheetView topLeftCell="A13" zoomScale="85" zoomScaleNormal="85" zoomScaleSheetLayoutView="85" workbookViewId="0">
      <selection activeCell="B20" sqref="B20:B21"/>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13"/>
      <c r="J10" s="414"/>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346"/>
      <c r="B18" s="407" t="s">
        <v>1001</v>
      </c>
      <c r="C18" s="195" t="str">
        <f>IF(D18="","",VLOOKUP(B18,Data!$B$5:$L$403,2,FALSE))</f>
        <v/>
      </c>
      <c r="D18" s="220"/>
      <c r="E18" s="220"/>
      <c r="F18" s="373"/>
      <c r="G18" s="187" t="str">
        <f>IF(D18="","",VLOOKUP(B18,Data!$B$5:$L$403,11,FALSE))</f>
        <v/>
      </c>
      <c r="H18" s="193" t="str">
        <f t="shared" ref="H18:H25" si="0">IF(D18&gt;0,D18*G18,"-")</f>
        <v>-</v>
      </c>
      <c r="I18" s="188" t="str">
        <f>IF(D18="","",VLOOKUP(B18,Data!$B$5:$D$403,3,FALSE))</f>
        <v/>
      </c>
      <c r="J18" s="189" t="str">
        <f>IF(D18="","",VLOOKUP(B18,Data!$B$5:$M$403,12,FALSE))</f>
        <v/>
      </c>
      <c r="K18" s="194"/>
      <c r="L18" s="190" t="str">
        <f>IF(D18="","",VLOOKUP(B18,Data!$B$5:$E$403,4,FALSE)*D18)</f>
        <v/>
      </c>
      <c r="M18" s="195" t="str">
        <f>IF(D18="","",VLOOKUP(B18,Data!$B$5:$F$403,5,FALSE)*D18)</f>
        <v/>
      </c>
      <c r="N18" s="193" t="e">
        <f>IF(B18=Data!#REF!,Data!#REF!,(IF(B18=Data!B94,Data!G94,(IF(B18=Data!#REF!,Data!#REF!,(IF(B18=Data!#REF!,Data!#REF!,(IF(B18=Data!#REF!,Data!#REF!,(IF(B18=Data!#REF!,Data!#REF!,(IF(B18=Data!#REF!,Data!#REF!,(IF(B18=Data!#REF!,Data!#REF!,Data!#REF!)))))))))))))))&amp;IF(B18=Data!#REF!,Data!#REF!,(IF(B18=Data!#REF!,Data!#REF!,(IF(B18=Data!#REF!,Data!#REF!,(IF(B18=Data!#REF!,Data!#REF!,(IF(B18=Data!B73,Data!G73,(IF(B18=Data!B76,Data!G892,(IF(B18=Data!#REF!,Data!#REF!,(IF(B18=Data!#REF!,Data!#REF!,Data!#REF!)))))))))))))))&amp;IF(B18=Data!#REF!,Data!#REF!,(IF(B18=Data!#REF!,Data!#REF!,(IF(B18=Data!#REF!,Data!#REF!,(IF(B18=Data!#REF!,Data!#REF!,(IF(B18=Data!#REF!,Data!#REF!,Data!#REF!)))))))))</f>
        <v>#REF!</v>
      </c>
      <c r="O18" s="330"/>
      <c r="P18" s="331"/>
      <c r="Q18" s="196" t="e">
        <f>IF(B18=Data!#REF!,Data!#REF!,(IF(B18=Data!B94,Data!H94,(IF(B18=Data!#REF!,Data!#REF!,(IF(B18=Data!#REF!,Data!#REF!,(IF(B18=Data!#REF!,Data!#REF!,(IF(B18=Data!#REF!,Data!#REF!,(IF(B18=Data!#REF!,Data!#REF!,(IF(B18=Data!#REF!,Data!#REF!,Data!#REF!)))))))))))))))&amp;IF(B18=Data!#REF!,Data!#REF!,(IF(B18=Data!#REF!,Data!#REF!,(IF(B18=Data!#REF!,Data!#REF!,(IF(B18=Data!#REF!,Data!#REF!,(IF(B18=Data!B73,Data!H73,(IF(B18=Data!B76,Data!H892,(IF(B18=Data!#REF!,Data!#REF!,(IF(B18=Data!#REF!,Data!#REF!,Data!#REF!)))))))))))))))&amp;IF(B18=Data!#REF!,Data!#REF!,(IF(B18=Data!#REF!,Data!#REF!,(IF(B18=Data!#REF!,Data!#REF!,(IF(B18=Data!#REF!,Data!#REF!,(IF(B18=Data!#REF!,Data!#REF!,Data!#REF!)))))))))</f>
        <v>#REF!</v>
      </c>
      <c r="R18" s="331"/>
      <c r="S18" s="331"/>
      <c r="T18" s="196" t="e">
        <f>IF(B18=Data!#REF!,Data!#REF!,(IF(B18=Data!B94,Data!I94,(IF(B18=Data!#REF!,Data!#REF!,(IF(B18=Data!#REF!,Data!#REF!,(IF(B18=Data!#REF!,Data!#REF!,(IF(B18=Data!#REF!,Data!#REF!,(IF(B18=Data!#REF!,Data!#REF!,(IF(B18=Data!#REF!,Data!#REF!,Data!#REF!)))))))))))))))&amp;IF(B18=Data!#REF!,Data!#REF!,(IF(B18=Data!#REF!,Data!#REF!,(IF(B18=Data!#REF!,Data!#REF!,(IF(B18=Data!#REF!,Data!#REF!,(IF(B18=Data!B73,Data!I73,(IF(B18=Data!B76,Data!I892,(IF(B18=Data!#REF!,Data!#REF!,(IF(B18=Data!#REF!,Data!#REF!,Data!#REF!)))))))))))))))&amp;IF(B18=Data!#REF!,Data!#REF!,(IF(B18=Data!#REF!,Data!#REF!,(IF(B18=Data!#REF!,Data!#REF!,(IF(B18=Data!#REF!,Data!#REF!,(IF(B18=Data!#REF!,Data!#REF!,Data!#REF!)))))))))</f>
        <v>#REF!</v>
      </c>
      <c r="U18" s="332"/>
      <c r="V18" s="196" t="e">
        <f>IF(B18=Data!#REF!,Data!#REF!,(IF(B18=Data!B94,Data!J94,(IF(B18=Data!#REF!,Data!#REF!,(IF(B18=Data!#REF!,Data!#REF!,(IF(B18=Data!#REF!,Data!#REF!,(IF(B18=Data!#REF!,Data!#REF!,(IF(B18=Data!#REF!,Data!#REF!,(IF(B18=Data!#REF!,Data!#REF!,Data!#REF!)))))))))))))))&amp;IF(B18=Data!#REF!,Data!#REF!,(IF(B18=Data!#REF!,Data!#REF!,(IF(B18=Data!#REF!,Data!#REF!,(IF(B18=Data!#REF!,Data!#REF!,(IF(B18=Data!B73,Data!J73,(IF(B18=Data!B76,Data!J892,(IF(B18=Data!#REF!,Data!#REF!,(IF(B18=Data!#REF!,Data!#REF!,Data!#REF!)))))))))))))))&amp;IF(B18=Data!#REF!,Data!#REF!,(IF(B18=Data!#REF!,Data!#REF!,(IF(B18=Data!#REF!,Data!#REF!,(IF(B18=Data!#REF!,Data!#REF!,(IF(B18=Data!#REF!,Data!#REF!,Data!#REF!)))))))))</f>
        <v>#REF!</v>
      </c>
      <c r="W18" s="191" t="str">
        <f>IF(D18="","",VLOOKUP(B18,Data!$B$5:$J$403,9,FALSE)*D18)</f>
        <v/>
      </c>
      <c r="AC18" s="165" t="s">
        <v>877</v>
      </c>
      <c r="AD18" s="165">
        <v>6</v>
      </c>
      <c r="AE18" s="165">
        <v>1</v>
      </c>
    </row>
    <row r="19" spans="1:31" ht="16.25" customHeight="1">
      <c r="A19" s="346"/>
      <c r="B19" s="297" t="s">
        <v>526</v>
      </c>
      <c r="C19" s="195" t="str">
        <f>IF(D19="","",VLOOKUP(B19,Data!$B$5:$L$403,2,FALSE))</f>
        <v>ZJ54420</v>
      </c>
      <c r="D19" s="417">
        <v>1</v>
      </c>
      <c r="E19" s="220"/>
      <c r="F19" s="373" t="s">
        <v>519</v>
      </c>
      <c r="G19" s="187">
        <f>IF(D19="","",VLOOKUP(B19,Data!$B$5:$L$403,11,FALSE))</f>
        <v>4658.5600000000004</v>
      </c>
      <c r="H19" s="193">
        <f t="shared" si="0"/>
        <v>4658.5600000000004</v>
      </c>
      <c r="I19" s="188" t="str">
        <f>IF(D19="","",VLOOKUP(B19,Data!$B$5:$D$403,3,FALSE))</f>
        <v>C/T</v>
      </c>
      <c r="J19" s="189" t="str">
        <f>IF(D19="","",VLOOKUP(B19,Data!$B$5:$M$403,12,FALSE))</f>
        <v>Indonesia</v>
      </c>
      <c r="K19" s="408" t="s">
        <v>1002</v>
      </c>
      <c r="L19" s="190">
        <f>IF(D19="","",VLOOKUP(B19,Data!$B$5:$E$403,4,FALSE)*D19)</f>
        <v>305</v>
      </c>
      <c r="M19" s="195">
        <f>IF(D19="","",VLOOKUP(B19,Data!$B$5:$F$403,5,FALSE)*D19)</f>
        <v>269</v>
      </c>
      <c r="N19" s="193" t="e">
        <f>IF(B19=Data!#REF!,Data!#REF!,(IF(B19=Data!B95,Data!G95,(IF(B19=Data!#REF!,Data!#REF!,(IF(B19=Data!#REF!,Data!#REF!,(IF(B19=Data!#REF!,Data!#REF!,(IF(B19=Data!#REF!,Data!#REF!,(IF(B19=Data!#REF!,Data!#REF!,(IF(B19=Data!#REF!,Data!#REF!,Data!#REF!)))))))))))))))&amp;IF(B19=Data!#REF!,Data!#REF!,(IF(B19=Data!#REF!,Data!#REF!,(IF(B19=Data!#REF!,Data!#REF!,(IF(B19=Data!#REF!,Data!#REF!,(IF(B19=Data!B74,Data!G74,(IF(B19=Data!B77,Data!G893,(IF(B19=Data!#REF!,Data!#REF!,(IF(B19=Data!#REF!,Data!#REF!,Data!#REF!)))))))))))))))&amp;IF(B19=Data!#REF!,Data!#REF!,(IF(B19=Data!#REF!,Data!#REF!,(IF(B19=Data!#REF!,Data!#REF!,(IF(B19=Data!#REF!,Data!#REF!,(IF(B19=Data!#REF!,Data!#REF!,Data!#REF!)))))))))</f>
        <v>#REF!</v>
      </c>
      <c r="O19" s="330"/>
      <c r="P19" s="331"/>
      <c r="Q19" s="196" t="e">
        <f>IF(B19=Data!#REF!,Data!#REF!,(IF(B19=Data!B95,Data!H95,(IF(B19=Data!#REF!,Data!#REF!,(IF(B19=Data!#REF!,Data!#REF!,(IF(B19=Data!#REF!,Data!#REF!,(IF(B19=Data!#REF!,Data!#REF!,(IF(B19=Data!#REF!,Data!#REF!,(IF(B19=Data!#REF!,Data!#REF!,Data!#REF!)))))))))))))))&amp;IF(B19=Data!#REF!,Data!#REF!,(IF(B19=Data!#REF!,Data!#REF!,(IF(B19=Data!#REF!,Data!#REF!,(IF(B19=Data!#REF!,Data!#REF!,(IF(B19=Data!B74,Data!H74,(IF(B19=Data!B77,Data!H893,(IF(B19=Data!#REF!,Data!#REF!,(IF(B19=Data!#REF!,Data!#REF!,Data!#REF!)))))))))))))))&amp;IF(B19=Data!#REF!,Data!#REF!,(IF(B19=Data!#REF!,Data!#REF!,(IF(B19=Data!#REF!,Data!#REF!,(IF(B19=Data!#REF!,Data!#REF!,(IF(B19=Data!#REF!,Data!#REF!,Data!#REF!)))))))))</f>
        <v>#REF!</v>
      </c>
      <c r="R19" s="331"/>
      <c r="S19" s="331"/>
      <c r="T19" s="196" t="e">
        <f>IF(B19=Data!#REF!,Data!#REF!,(IF(B19=Data!B95,Data!I95,(IF(B19=Data!#REF!,Data!#REF!,(IF(B19=Data!#REF!,Data!#REF!,(IF(B19=Data!#REF!,Data!#REF!,(IF(B19=Data!#REF!,Data!#REF!,(IF(B19=Data!#REF!,Data!#REF!,(IF(B19=Data!#REF!,Data!#REF!,Data!#REF!)))))))))))))))&amp;IF(B19=Data!#REF!,Data!#REF!,(IF(B19=Data!#REF!,Data!#REF!,(IF(B19=Data!#REF!,Data!#REF!,(IF(B19=Data!#REF!,Data!#REF!,(IF(B19=Data!B74,Data!I74,(IF(B19=Data!B77,Data!I893,(IF(B19=Data!#REF!,Data!#REF!,(IF(B19=Data!#REF!,Data!#REF!,Data!#REF!)))))))))))))))&amp;IF(B19=Data!#REF!,Data!#REF!,(IF(B19=Data!#REF!,Data!#REF!,(IF(B19=Data!#REF!,Data!#REF!,(IF(B19=Data!#REF!,Data!#REF!,(IF(B19=Data!#REF!,Data!#REF!,Data!#REF!)))))))))</f>
        <v>#REF!</v>
      </c>
      <c r="U19" s="332"/>
      <c r="V19" s="196" t="e">
        <f>IF(B19=Data!#REF!,Data!#REF!,(IF(B19=Data!B95,Data!J95,(IF(B19=Data!#REF!,Data!#REF!,(IF(B19=Data!#REF!,Data!#REF!,(IF(B19=Data!#REF!,Data!#REF!,(IF(B19=Data!#REF!,Data!#REF!,(IF(B19=Data!#REF!,Data!#REF!,(IF(B19=Data!#REF!,Data!#REF!,Data!#REF!)))))))))))))))&amp;IF(B19=Data!#REF!,Data!#REF!,(IF(B19=Data!#REF!,Data!#REF!,(IF(B19=Data!#REF!,Data!#REF!,(IF(B19=Data!#REF!,Data!#REF!,(IF(B19=Data!B74,Data!J74,(IF(B19=Data!B77,Data!J893,(IF(B19=Data!#REF!,Data!#REF!,(IF(B19=Data!#REF!,Data!#REF!,Data!#REF!)))))))))))))))&amp;IF(B19=Data!#REF!,Data!#REF!,(IF(B19=Data!#REF!,Data!#REF!,(IF(B19=Data!#REF!,Data!#REF!,(IF(B19=Data!#REF!,Data!#REF!,(IF(B19=Data!#REF!,Data!#REF!,Data!#REF!)))))))))</f>
        <v>#REF!</v>
      </c>
      <c r="W19" s="191">
        <f>IF(D19="","",VLOOKUP(B19,Data!$B$5:$J$403,9,FALSE)*D19)</f>
        <v>1.534</v>
      </c>
      <c r="AC19" s="165" t="s">
        <v>877</v>
      </c>
      <c r="AD19" s="165">
        <v>6</v>
      </c>
      <c r="AE19" s="165">
        <v>1</v>
      </c>
    </row>
    <row r="20" spans="1:31" ht="16.25" customHeight="1">
      <c r="A20" s="346"/>
      <c r="B20" s="297" t="s">
        <v>238</v>
      </c>
      <c r="C20" s="195" t="str">
        <f>IF(D20="","",VLOOKUP(B20,Data!$B$5:$L$403,2,FALSE))</f>
        <v>AAC7366</v>
      </c>
      <c r="D20" s="417">
        <v>18</v>
      </c>
      <c r="E20" s="220"/>
      <c r="F20" s="373"/>
      <c r="G20" s="187">
        <f>IF(D20="","",VLOOKUP(B20,Data!$B$5:$L$403,11,FALSE))</f>
        <v>2618.06</v>
      </c>
      <c r="H20" s="193">
        <f t="shared" si="0"/>
        <v>47125.08</v>
      </c>
      <c r="I20" s="188" t="str">
        <f>IF(D20="","",VLOOKUP(B20,Data!$B$5:$D$403,3,FALSE))</f>
        <v>C/T</v>
      </c>
      <c r="J20" s="189" t="str">
        <f>IF(D20="","",VLOOKUP(B20,Data!$B$5:$M$403,12,FALSE))</f>
        <v>Indonesia</v>
      </c>
      <c r="K20" s="408" t="s">
        <v>1002</v>
      </c>
      <c r="L20" s="190">
        <f>IF(D20="","",VLOOKUP(B20,Data!$B$5:$E$403,4,FALSE)*D20)</f>
        <v>4788</v>
      </c>
      <c r="M20" s="195">
        <f>IF(D20="","",VLOOKUP(B20,Data!$B$5:$F$403,5,FALSE)*D20)</f>
        <v>4428</v>
      </c>
      <c r="N20" s="193" t="e">
        <f>IF(B20=Data!#REF!,Data!#REF!,(IF(B20=Data!B98,Data!G98,(IF(B20=Data!#REF!,Data!#REF!,(IF(B20=Data!#REF!,Data!#REF!,(IF(B20=Data!#REF!,Data!#REF!,(IF(B20=Data!#REF!,Data!#REF!,(IF(B20=Data!#REF!,Data!#REF!,(IF(B20=Data!#REF!,Data!#REF!,Data!#REF!)))))))))))))))&amp;IF(B20=Data!#REF!,Data!#REF!,(IF(B20=Data!#REF!,Data!#REF!,(IF(B20=Data!#REF!,Data!#REF!,(IF(B20=Data!#REF!,Data!#REF!,(IF(B20=Data!B77,Data!G77,(IF(B20=Data!B80,Data!G896,(IF(B20=Data!#REF!,Data!#REF!,(IF(B20=Data!#REF!,Data!#REF!,Data!#REF!)))))))))))))))&amp;IF(B20=Data!#REF!,Data!#REF!,(IF(B20=Data!#REF!,Data!#REF!,(IF(B20=Data!#REF!,Data!#REF!,(IF(B20=Data!#REF!,Data!#REF!,(IF(B20=Data!#REF!,Data!#REF!,Data!#REF!)))))))))</f>
        <v>#REF!</v>
      </c>
      <c r="O20" s="330"/>
      <c r="P20" s="331"/>
      <c r="Q20" s="196" t="e">
        <f>IF(B20=Data!#REF!,Data!#REF!,(IF(B20=Data!B98,Data!H98,(IF(B20=Data!#REF!,Data!#REF!,(IF(B20=Data!#REF!,Data!#REF!,(IF(B20=Data!#REF!,Data!#REF!,(IF(B20=Data!#REF!,Data!#REF!,(IF(B20=Data!#REF!,Data!#REF!,(IF(B20=Data!#REF!,Data!#REF!,Data!#REF!)))))))))))))))&amp;IF(B20=Data!#REF!,Data!#REF!,(IF(B20=Data!#REF!,Data!#REF!,(IF(B20=Data!#REF!,Data!#REF!,(IF(B20=Data!#REF!,Data!#REF!,(IF(B20=Data!B77,Data!H77,(IF(B20=Data!B80,Data!H896,(IF(B20=Data!#REF!,Data!#REF!,(IF(B20=Data!#REF!,Data!#REF!,Data!#REF!)))))))))))))))&amp;IF(B20=Data!#REF!,Data!#REF!,(IF(B20=Data!#REF!,Data!#REF!,(IF(B20=Data!#REF!,Data!#REF!,(IF(B20=Data!#REF!,Data!#REF!,(IF(B20=Data!#REF!,Data!#REF!,Data!#REF!)))))))))</f>
        <v>#REF!</v>
      </c>
      <c r="R20" s="331"/>
      <c r="S20" s="331"/>
      <c r="T20" s="196" t="e">
        <f>IF(B20=Data!#REF!,Data!#REF!,(IF(B20=Data!B98,Data!I98,(IF(B20=Data!#REF!,Data!#REF!,(IF(B20=Data!#REF!,Data!#REF!,(IF(B20=Data!#REF!,Data!#REF!,(IF(B20=Data!#REF!,Data!#REF!,(IF(B20=Data!#REF!,Data!#REF!,(IF(B20=Data!#REF!,Data!#REF!,Data!#REF!)))))))))))))))&amp;IF(B20=Data!#REF!,Data!#REF!,(IF(B20=Data!#REF!,Data!#REF!,(IF(B20=Data!#REF!,Data!#REF!,(IF(B20=Data!#REF!,Data!#REF!,(IF(B20=Data!B77,Data!I77,(IF(B20=Data!B80,Data!I896,(IF(B20=Data!#REF!,Data!#REF!,(IF(B20=Data!#REF!,Data!#REF!,Data!#REF!)))))))))))))))&amp;IF(B20=Data!#REF!,Data!#REF!,(IF(B20=Data!#REF!,Data!#REF!,(IF(B20=Data!#REF!,Data!#REF!,(IF(B20=Data!#REF!,Data!#REF!,(IF(B20=Data!#REF!,Data!#REF!,Data!#REF!)))))))))</f>
        <v>#REF!</v>
      </c>
      <c r="U20" s="332"/>
      <c r="V20" s="196" t="e">
        <f>IF(B20=Data!#REF!,Data!#REF!,(IF(B20=Data!B98,Data!J98,(IF(B20=Data!#REF!,Data!#REF!,(IF(B20=Data!#REF!,Data!#REF!,(IF(B20=Data!#REF!,Data!#REF!,(IF(B20=Data!#REF!,Data!#REF!,(IF(B20=Data!#REF!,Data!#REF!,(IF(B20=Data!#REF!,Data!#REF!,Data!#REF!)))))))))))))))&amp;IF(B20=Data!#REF!,Data!#REF!,(IF(B20=Data!#REF!,Data!#REF!,(IF(B20=Data!#REF!,Data!#REF!,(IF(B20=Data!#REF!,Data!#REF!,(IF(B20=Data!B77,Data!J77,(IF(B20=Data!B80,Data!J896,(IF(B20=Data!#REF!,Data!#REF!,(IF(B20=Data!#REF!,Data!#REF!,Data!#REF!)))))))))))))))&amp;IF(B20=Data!#REF!,Data!#REF!,(IF(B20=Data!#REF!,Data!#REF!,(IF(B20=Data!#REF!,Data!#REF!,(IF(B20=Data!#REF!,Data!#REF!,(IF(B20=Data!#REF!,Data!#REF!,Data!#REF!)))))))))</f>
        <v>#REF!</v>
      </c>
      <c r="W20" s="191">
        <f>IF(D20="","",VLOOKUP(B20,Data!$B$5:$J$403,9,FALSE)*D20)</f>
        <v>26.783999999999999</v>
      </c>
      <c r="AC20" s="165" t="s">
        <v>877</v>
      </c>
      <c r="AD20" s="165">
        <v>6</v>
      </c>
      <c r="AE20" s="165">
        <v>1</v>
      </c>
    </row>
    <row r="21" spans="1:31" ht="16.25" customHeight="1">
      <c r="A21" s="346"/>
      <c r="B21" s="297" t="s">
        <v>293</v>
      </c>
      <c r="C21" s="195" t="str">
        <f>IF(D21="","",VLOOKUP(B21,Data!$B$5:$L$403,2,FALSE))</f>
        <v>WY44110</v>
      </c>
      <c r="D21" s="417">
        <v>3</v>
      </c>
      <c r="E21" s="220"/>
      <c r="F21" s="373" t="s">
        <v>520</v>
      </c>
      <c r="G21" s="187">
        <f>IF(D21="","",VLOOKUP(B21,Data!$B$5:$L$403,11,FALSE))</f>
        <v>2895.95</v>
      </c>
      <c r="H21" s="193">
        <f t="shared" si="0"/>
        <v>8687.8499999999985</v>
      </c>
      <c r="I21" s="188" t="str">
        <f>IF(D21="","",VLOOKUP(B21,Data!$B$5:$D$403,3,FALSE))</f>
        <v>C/T</v>
      </c>
      <c r="J21" s="189" t="str">
        <f>IF(D21="","",VLOOKUP(B21,Data!$B$5:$M$403,12,FALSE))</f>
        <v>Indonesia</v>
      </c>
      <c r="K21" s="408" t="s">
        <v>1002</v>
      </c>
      <c r="L21" s="190">
        <f>IF(D21="","",VLOOKUP(B21,Data!$B$5:$E$403,4,FALSE)*D21)</f>
        <v>798</v>
      </c>
      <c r="M21" s="195">
        <f>IF(D21="","",VLOOKUP(B21,Data!$B$5:$F$403,5,FALSE)*D21)</f>
        <v>738</v>
      </c>
      <c r="N21" s="193" t="e">
        <f>IF(B21=Data!#REF!,Data!#REF!,(IF(B21=Data!B100,Data!G100,(IF(B21=Data!#REF!,Data!#REF!,(IF(B21=Data!#REF!,Data!#REF!,(IF(B21=Data!#REF!,Data!#REF!,(IF(B21=Data!#REF!,Data!#REF!,(IF(B21=Data!#REF!,Data!#REF!,(IF(B21=Data!#REF!,Data!#REF!,Data!#REF!)))))))))))))))&amp;IF(B21=Data!#REF!,Data!#REF!,(IF(B21=Data!#REF!,Data!#REF!,(IF(B21=Data!#REF!,Data!#REF!,(IF(B21=Data!#REF!,Data!#REF!,(IF(B21=Data!B79,Data!G79,(IF(B21=Data!B82,Data!G898,(IF(B21=Data!#REF!,Data!#REF!,(IF(B21=Data!#REF!,Data!#REF!,Data!#REF!)))))))))))))))&amp;IF(B21=Data!#REF!,Data!#REF!,(IF(B21=Data!#REF!,Data!#REF!,(IF(B21=Data!#REF!,Data!#REF!,(IF(B21=Data!#REF!,Data!#REF!,(IF(B21=Data!#REF!,Data!#REF!,Data!#REF!)))))))))</f>
        <v>#REF!</v>
      </c>
      <c r="O21" s="330"/>
      <c r="P21" s="331"/>
      <c r="Q21" s="196" t="e">
        <f>IF(B21=Data!#REF!,Data!#REF!,(IF(B21=Data!B100,Data!H100,(IF(B21=Data!#REF!,Data!#REF!,(IF(B21=Data!#REF!,Data!#REF!,(IF(B21=Data!#REF!,Data!#REF!,(IF(B21=Data!#REF!,Data!#REF!,(IF(B21=Data!#REF!,Data!#REF!,(IF(B21=Data!#REF!,Data!#REF!,Data!#REF!)))))))))))))))&amp;IF(B21=Data!#REF!,Data!#REF!,(IF(B21=Data!#REF!,Data!#REF!,(IF(B21=Data!#REF!,Data!#REF!,(IF(B21=Data!#REF!,Data!#REF!,(IF(B21=Data!B79,Data!H79,(IF(B21=Data!B82,Data!H898,(IF(B21=Data!#REF!,Data!#REF!,(IF(B21=Data!#REF!,Data!#REF!,Data!#REF!)))))))))))))))&amp;IF(B21=Data!#REF!,Data!#REF!,(IF(B21=Data!#REF!,Data!#REF!,(IF(B21=Data!#REF!,Data!#REF!,(IF(B21=Data!#REF!,Data!#REF!,(IF(B21=Data!#REF!,Data!#REF!,Data!#REF!)))))))))</f>
        <v>#REF!</v>
      </c>
      <c r="R21" s="331"/>
      <c r="S21" s="331"/>
      <c r="T21" s="196" t="e">
        <f>IF(B21=Data!#REF!,Data!#REF!,(IF(B21=Data!B100,Data!I100,(IF(B21=Data!#REF!,Data!#REF!,(IF(B21=Data!#REF!,Data!#REF!,(IF(B21=Data!#REF!,Data!#REF!,(IF(B21=Data!#REF!,Data!#REF!,(IF(B21=Data!#REF!,Data!#REF!,(IF(B21=Data!#REF!,Data!#REF!,Data!#REF!)))))))))))))))&amp;IF(B21=Data!#REF!,Data!#REF!,(IF(B21=Data!#REF!,Data!#REF!,(IF(B21=Data!#REF!,Data!#REF!,(IF(B21=Data!#REF!,Data!#REF!,(IF(B21=Data!B79,Data!I79,(IF(B21=Data!B82,Data!I898,(IF(B21=Data!#REF!,Data!#REF!,(IF(B21=Data!#REF!,Data!#REF!,Data!#REF!)))))))))))))))&amp;IF(B21=Data!#REF!,Data!#REF!,(IF(B21=Data!#REF!,Data!#REF!,(IF(B21=Data!#REF!,Data!#REF!,(IF(B21=Data!#REF!,Data!#REF!,(IF(B21=Data!#REF!,Data!#REF!,Data!#REF!)))))))))</f>
        <v>#REF!</v>
      </c>
      <c r="U21" s="332"/>
      <c r="V21" s="196" t="e">
        <f>IF(B21=Data!#REF!,Data!#REF!,(IF(B21=Data!B100,Data!J100,(IF(B21=Data!#REF!,Data!#REF!,(IF(B21=Data!#REF!,Data!#REF!,(IF(B21=Data!#REF!,Data!#REF!,(IF(B21=Data!#REF!,Data!#REF!,(IF(B21=Data!#REF!,Data!#REF!,(IF(B21=Data!#REF!,Data!#REF!,Data!#REF!)))))))))))))))&amp;IF(B21=Data!#REF!,Data!#REF!,(IF(B21=Data!#REF!,Data!#REF!,(IF(B21=Data!#REF!,Data!#REF!,(IF(B21=Data!#REF!,Data!#REF!,(IF(B21=Data!B79,Data!J79,(IF(B21=Data!B82,Data!J898,(IF(B21=Data!#REF!,Data!#REF!,(IF(B21=Data!#REF!,Data!#REF!,Data!#REF!)))))))))))))))&amp;IF(B21=Data!#REF!,Data!#REF!,(IF(B21=Data!#REF!,Data!#REF!,(IF(B21=Data!#REF!,Data!#REF!,(IF(B21=Data!#REF!,Data!#REF!,(IF(B21=Data!#REF!,Data!#REF!,Data!#REF!)))))))))</f>
        <v>#REF!</v>
      </c>
      <c r="W21" s="191">
        <f>IF(D21="","",VLOOKUP(B21,Data!$B$5:$J$403,9,FALSE)*D21)</f>
        <v>4.4640000000000004</v>
      </c>
      <c r="AC21" s="165" t="s">
        <v>877</v>
      </c>
      <c r="AD21" s="165">
        <v>6</v>
      </c>
      <c r="AE21" s="165">
        <v>1</v>
      </c>
    </row>
    <row r="22" spans="1:31" ht="16.25" customHeight="1">
      <c r="A22" s="346"/>
      <c r="B22" s="297"/>
      <c r="C22" s="195" t="str">
        <f>IF(D22="","",VLOOKUP(B22,Data!$B$5:$L$403,2,FALSE))</f>
        <v/>
      </c>
      <c r="D22" s="220"/>
      <c r="E22" s="220"/>
      <c r="F22" s="374"/>
      <c r="G22" s="187" t="str">
        <f>IF(D22="","",VLOOKUP(B22,Data!$B$5:$L$403,11,FALSE))</f>
        <v/>
      </c>
      <c r="H22" s="193" t="str">
        <f t="shared" si="0"/>
        <v>-</v>
      </c>
      <c r="I22" s="188" t="str">
        <f>IF(D22="","",VLOOKUP(B22,Data!$B$5:$D$403,3,FALSE))</f>
        <v/>
      </c>
      <c r="J22" s="189" t="str">
        <f>IF(D22="","",VLOOKUP(B22,Data!$B$5:$M$403,12,FALSE))</f>
        <v/>
      </c>
      <c r="K22" s="194"/>
      <c r="L22" s="190" t="str">
        <f>IF(D22="","",VLOOKUP(B22,Data!$B$5:$E$403,4,FALSE)*D22)</f>
        <v/>
      </c>
      <c r="M22" s="195" t="str">
        <f>IF(D22="","",VLOOKUP(B22,Data!$B$5:$F$403,5,FALSE)*D22)</f>
        <v/>
      </c>
      <c r="N22" s="193" t="e">
        <f>IF(B22=Data!#REF!,Data!#REF!,(IF(B22=Data!B79,Data!G79,(IF(B22=Data!#REF!,Data!#REF!,(IF(B22=Data!#REF!,Data!#REF!,(IF(B22=Data!#REF!,Data!#REF!,(IF(B22=Data!#REF!,Data!#REF!,(IF(B22=Data!#REF!,Data!#REF!,(IF(B22=Data!#REF!,Data!#REF!,Data!#REF!)))))))))))))))&amp;IF(B22=Data!#REF!,Data!#REF!,(IF(B22=Data!#REF!,Data!#REF!,(IF(B22=Data!#REF!,Data!#REF!,(IF(B22=Data!#REF!,Data!#REF!,(IF(B22=Data!B58,Data!G58,(IF(B22=Data!B61,Data!G877,(IF(B22=Data!#REF!,Data!#REF!,(IF(B22=Data!#REF!,Data!#REF!,Data!#REF!)))))))))))))))&amp;IF(B22=Data!#REF!,Data!#REF!,(IF(B22=Data!#REF!,Data!#REF!,(IF(B22=Data!#REF!,Data!#REF!,(IF(B22=Data!#REF!,Data!#REF!,(IF(B22=Data!#REF!,Data!#REF!,Data!#REF!)))))))))</f>
        <v>#REF!</v>
      </c>
      <c r="O22" s="330"/>
      <c r="P22" s="331"/>
      <c r="Q22" s="196" t="e">
        <f>IF(B22=Data!#REF!,Data!#REF!,(IF(B22=Data!B79,Data!H79,(IF(B22=Data!#REF!,Data!#REF!,(IF(B22=Data!#REF!,Data!#REF!,(IF(B22=Data!#REF!,Data!#REF!,(IF(B22=Data!#REF!,Data!#REF!,(IF(B22=Data!#REF!,Data!#REF!,(IF(B22=Data!#REF!,Data!#REF!,Data!#REF!)))))))))))))))&amp;IF(B22=Data!#REF!,Data!#REF!,(IF(B22=Data!#REF!,Data!#REF!,(IF(B22=Data!#REF!,Data!#REF!,(IF(B22=Data!#REF!,Data!#REF!,(IF(B22=Data!B58,Data!H58,(IF(B22=Data!B61,Data!H877,(IF(B22=Data!#REF!,Data!#REF!,(IF(B22=Data!#REF!,Data!#REF!,Data!#REF!)))))))))))))))&amp;IF(B22=Data!#REF!,Data!#REF!,(IF(B22=Data!#REF!,Data!#REF!,(IF(B22=Data!#REF!,Data!#REF!,(IF(B22=Data!#REF!,Data!#REF!,(IF(B22=Data!#REF!,Data!#REF!,Data!#REF!)))))))))</f>
        <v>#REF!</v>
      </c>
      <c r="R22" s="331"/>
      <c r="S22" s="331"/>
      <c r="T22" s="196" t="e">
        <f>IF(B22=Data!#REF!,Data!#REF!,(IF(B22=Data!B79,Data!I79,(IF(B22=Data!#REF!,Data!#REF!,(IF(B22=Data!#REF!,Data!#REF!,(IF(B22=Data!#REF!,Data!#REF!,(IF(B22=Data!#REF!,Data!#REF!,(IF(B22=Data!#REF!,Data!#REF!,(IF(B22=Data!#REF!,Data!#REF!,Data!#REF!)))))))))))))))&amp;IF(B22=Data!#REF!,Data!#REF!,(IF(B22=Data!#REF!,Data!#REF!,(IF(B22=Data!#REF!,Data!#REF!,(IF(B22=Data!#REF!,Data!#REF!,(IF(B22=Data!B58,Data!I58,(IF(B22=Data!B61,Data!I877,(IF(B22=Data!#REF!,Data!#REF!,(IF(B22=Data!#REF!,Data!#REF!,Data!#REF!)))))))))))))))&amp;IF(B22=Data!#REF!,Data!#REF!,(IF(B22=Data!#REF!,Data!#REF!,(IF(B22=Data!#REF!,Data!#REF!,(IF(B22=Data!#REF!,Data!#REF!,(IF(B22=Data!#REF!,Data!#REF!,Data!#REF!)))))))))</f>
        <v>#REF!</v>
      </c>
      <c r="U22" s="332"/>
      <c r="V22" s="196" t="e">
        <f>IF(B22=Data!#REF!,Data!#REF!,(IF(B22=Data!B79,Data!J79,(IF(B22=Data!#REF!,Data!#REF!,(IF(B22=Data!#REF!,Data!#REF!,(IF(B22=Data!#REF!,Data!#REF!,(IF(B22=Data!#REF!,Data!#REF!,(IF(B22=Data!#REF!,Data!#REF!,(IF(B22=Data!#REF!,Data!#REF!,Data!#REF!)))))))))))))))&amp;IF(B22=Data!#REF!,Data!#REF!,(IF(B22=Data!#REF!,Data!#REF!,(IF(B22=Data!#REF!,Data!#REF!,(IF(B22=Data!#REF!,Data!#REF!,(IF(B22=Data!B58,Data!J58,(IF(B22=Data!B61,Data!J877,(IF(B22=Data!#REF!,Data!#REF!,(IF(B22=Data!#REF!,Data!#REF!,Data!#REF!)))))))))))))))&amp;IF(B22=Data!#REF!,Data!#REF!,(IF(B22=Data!#REF!,Data!#REF!,(IF(B22=Data!#REF!,Data!#REF!,(IF(B22=Data!#REF!,Data!#REF!,(IF(B22=Data!#REF!,Data!#REF!,Data!#REF!)))))))))</f>
        <v>#REF!</v>
      </c>
      <c r="W22" s="191" t="str">
        <f>IF(D22="","",VLOOKUP(B22,Data!$B$5:$J$403,9,FALSE)*D22)</f>
        <v/>
      </c>
      <c r="AC22" s="165" t="s">
        <v>930</v>
      </c>
      <c r="AD22" s="165">
        <v>1</v>
      </c>
      <c r="AE22" s="165">
        <v>1</v>
      </c>
    </row>
    <row r="23" spans="1:31" ht="16.25" customHeight="1">
      <c r="A23" s="346"/>
      <c r="B23" s="297"/>
      <c r="C23" s="195" t="str">
        <f>IF(D23="","",VLOOKUP(B23,Data!$B$5:$L$403,2,FALSE))</f>
        <v/>
      </c>
      <c r="D23" s="220"/>
      <c r="E23" s="220"/>
      <c r="F23" s="374" t="s">
        <v>525</v>
      </c>
      <c r="G23" s="187" t="str">
        <f>IF(D23="","",VLOOKUP(B23,Data!$B$5:$L$403,11,FALSE))</f>
        <v/>
      </c>
      <c r="H23" s="193" t="str">
        <f t="shared" si="0"/>
        <v>-</v>
      </c>
      <c r="I23" s="188" t="str">
        <f>IF(D23="","",VLOOKUP(B23,Data!$B$5:$D$403,3,FALSE))</f>
        <v/>
      </c>
      <c r="J23" s="189" t="str">
        <f>IF(D23="","",VLOOKUP(B23,Data!$B$5:$M$403,12,FALSE))</f>
        <v/>
      </c>
      <c r="K23" s="194"/>
      <c r="L23" s="190" t="str">
        <f>IF(D23="","",VLOOKUP(B23,Data!$B$5:$E$403,4,FALSE)*D23)</f>
        <v/>
      </c>
      <c r="M23" s="195" t="str">
        <f>IF(D23="","",VLOOKUP(B23,Data!$B$5:$F$403,5,FALSE)*D23)</f>
        <v/>
      </c>
      <c r="N23" s="193" t="e">
        <f>IF(B23=Data!#REF!,Data!#REF!,(IF(B23=Data!B81,Data!G81,(IF(B23=Data!#REF!,Data!#REF!,(IF(B23=Data!#REF!,Data!#REF!,(IF(B23=Data!#REF!,Data!#REF!,(IF(B23=Data!#REF!,Data!#REF!,(IF(B23=Data!#REF!,Data!#REF!,(IF(B23=Data!#REF!,Data!#REF!,Data!#REF!)))))))))))))))&amp;IF(B23=Data!#REF!,Data!#REF!,(IF(B23=Data!#REF!,Data!#REF!,(IF(B23=Data!#REF!,Data!#REF!,(IF(B23=Data!#REF!,Data!#REF!,(IF(B23=Data!B60,Data!G60,(IF(B23=Data!B63,Data!G879,(IF(B23=Data!#REF!,Data!#REF!,(IF(B23=Data!#REF!,Data!#REF!,Data!#REF!)))))))))))))))&amp;IF(B23=Data!#REF!,Data!#REF!,(IF(B23=Data!#REF!,Data!#REF!,(IF(B23=Data!#REF!,Data!#REF!,(IF(B23=Data!#REF!,Data!#REF!,(IF(B23=Data!#REF!,Data!#REF!,Data!#REF!)))))))))</f>
        <v>#REF!</v>
      </c>
      <c r="O23" s="330"/>
      <c r="P23" s="331"/>
      <c r="Q23" s="196" t="e">
        <f>IF(B23=Data!#REF!,Data!#REF!,(IF(B23=Data!B81,Data!H81,(IF(B23=Data!#REF!,Data!#REF!,(IF(B23=Data!#REF!,Data!#REF!,(IF(B23=Data!#REF!,Data!#REF!,(IF(B23=Data!#REF!,Data!#REF!,(IF(B23=Data!#REF!,Data!#REF!,(IF(B23=Data!#REF!,Data!#REF!,Data!#REF!)))))))))))))))&amp;IF(B23=Data!#REF!,Data!#REF!,(IF(B23=Data!#REF!,Data!#REF!,(IF(B23=Data!#REF!,Data!#REF!,(IF(B23=Data!#REF!,Data!#REF!,(IF(B23=Data!B60,Data!H60,(IF(B23=Data!B63,Data!H879,(IF(B23=Data!#REF!,Data!#REF!,(IF(B23=Data!#REF!,Data!#REF!,Data!#REF!)))))))))))))))&amp;IF(B23=Data!#REF!,Data!#REF!,(IF(B23=Data!#REF!,Data!#REF!,(IF(B23=Data!#REF!,Data!#REF!,(IF(B23=Data!#REF!,Data!#REF!,(IF(B23=Data!#REF!,Data!#REF!,Data!#REF!)))))))))</f>
        <v>#REF!</v>
      </c>
      <c r="R23" s="331"/>
      <c r="S23" s="331"/>
      <c r="T23" s="196" t="e">
        <f>IF(B23=Data!#REF!,Data!#REF!,(IF(B23=Data!B81,Data!I81,(IF(B23=Data!#REF!,Data!#REF!,(IF(B23=Data!#REF!,Data!#REF!,(IF(B23=Data!#REF!,Data!#REF!,(IF(B23=Data!#REF!,Data!#REF!,(IF(B23=Data!#REF!,Data!#REF!,(IF(B23=Data!#REF!,Data!#REF!,Data!#REF!)))))))))))))))&amp;IF(B23=Data!#REF!,Data!#REF!,(IF(B23=Data!#REF!,Data!#REF!,(IF(B23=Data!#REF!,Data!#REF!,(IF(B23=Data!#REF!,Data!#REF!,(IF(B23=Data!B60,Data!I60,(IF(B23=Data!B63,Data!I879,(IF(B23=Data!#REF!,Data!#REF!,(IF(B23=Data!#REF!,Data!#REF!,Data!#REF!)))))))))))))))&amp;IF(B23=Data!#REF!,Data!#REF!,(IF(B23=Data!#REF!,Data!#REF!,(IF(B23=Data!#REF!,Data!#REF!,(IF(B23=Data!#REF!,Data!#REF!,(IF(B23=Data!#REF!,Data!#REF!,Data!#REF!)))))))))</f>
        <v>#REF!</v>
      </c>
      <c r="U23" s="332"/>
      <c r="V23" s="196" t="e">
        <f>IF(B23=Data!#REF!,Data!#REF!,(IF(B23=Data!B81,Data!J81,(IF(B23=Data!#REF!,Data!#REF!,(IF(B23=Data!#REF!,Data!#REF!,(IF(B23=Data!#REF!,Data!#REF!,(IF(B23=Data!#REF!,Data!#REF!,(IF(B23=Data!#REF!,Data!#REF!,(IF(B23=Data!#REF!,Data!#REF!,Data!#REF!)))))))))))))))&amp;IF(B23=Data!#REF!,Data!#REF!,(IF(B23=Data!#REF!,Data!#REF!,(IF(B23=Data!#REF!,Data!#REF!,(IF(B23=Data!#REF!,Data!#REF!,(IF(B23=Data!B60,Data!J60,(IF(B23=Data!B63,Data!J879,(IF(B23=Data!#REF!,Data!#REF!,(IF(B23=Data!#REF!,Data!#REF!,Data!#REF!)))))))))))))))&amp;IF(B23=Data!#REF!,Data!#REF!,(IF(B23=Data!#REF!,Data!#REF!,(IF(B23=Data!#REF!,Data!#REF!,(IF(B23=Data!#REF!,Data!#REF!,(IF(B23=Data!#REF!,Data!#REF!,Data!#REF!)))))))))</f>
        <v>#REF!</v>
      </c>
      <c r="W23" s="191" t="str">
        <f>IF(D23="","",VLOOKUP(B23,Data!$B$5:$J$403,9,FALSE)*D23)</f>
        <v/>
      </c>
      <c r="AC23" s="165" t="s">
        <v>930</v>
      </c>
      <c r="AD23" s="165">
        <v>1</v>
      </c>
      <c r="AE23" s="165">
        <v>1</v>
      </c>
    </row>
    <row r="24" spans="1:31" ht="16.25" customHeight="1">
      <c r="A24" s="346"/>
      <c r="B24" s="297"/>
      <c r="C24" s="195" t="str">
        <f>IF(D24="","",VLOOKUP(B24,Data!$B$5:$L$403,2,FALSE))</f>
        <v/>
      </c>
      <c r="D24" s="220"/>
      <c r="E24" s="220"/>
      <c r="F24" s="374"/>
      <c r="G24" s="187" t="str">
        <f>IF(D24="","",VLOOKUP(B24,Data!$B$5:$L$403,11,FALSE))</f>
        <v/>
      </c>
      <c r="H24" s="193" t="str">
        <f t="shared" si="0"/>
        <v>-</v>
      </c>
      <c r="I24" s="188" t="str">
        <f>IF(D24="","",VLOOKUP(B24,Data!$B$5:$D$403,3,FALSE))</f>
        <v/>
      </c>
      <c r="J24" s="189" t="str">
        <f>IF(D24="","",VLOOKUP(B24,Data!$B$5:$M$403,12,FALSE))</f>
        <v/>
      </c>
      <c r="K24" s="194"/>
      <c r="L24" s="190" t="str">
        <f>IF(D24="","",VLOOKUP(B24,Data!$B$5:$E$403,4,FALSE)*D24)</f>
        <v/>
      </c>
      <c r="M24" s="195" t="str">
        <f>IF(D24="","",VLOOKUP(B24,Data!$B$5:$F$403,5,FALSE)*D24)</f>
        <v/>
      </c>
      <c r="N24" s="193" t="e">
        <f>IF(B24=Data!#REF!,Data!#REF!,(IF(B24=Data!B97,Data!G97,(IF(B24=Data!#REF!,Data!#REF!,(IF(B24=Data!#REF!,Data!#REF!,(IF(B24=Data!#REF!,Data!#REF!,(IF(B24=Data!#REF!,Data!#REF!,(IF(B24=Data!#REF!,Data!#REF!,(IF(B24=Data!#REF!,Data!#REF!,Data!#REF!)))))))))))))))&amp;IF(B24=Data!#REF!,Data!#REF!,(IF(B24=Data!#REF!,Data!#REF!,(IF(B24=Data!#REF!,Data!#REF!,(IF(B24=Data!#REF!,Data!#REF!,(IF(B24=Data!B76,Data!G76,(IF(B24=Data!B79,Data!G895,(IF(B24=Data!#REF!,Data!#REF!,(IF(B24=Data!#REF!,Data!#REF!,Data!#REF!)))))))))))))))&amp;IF(B24=Data!#REF!,Data!#REF!,(IF(B24=Data!#REF!,Data!#REF!,(IF(B24=Data!#REF!,Data!#REF!,(IF(B24=Data!#REF!,Data!#REF!,(IF(B24=Data!#REF!,Data!#REF!,Data!#REF!)))))))))</f>
        <v>#REF!</v>
      </c>
      <c r="O24" s="330"/>
      <c r="P24" s="331"/>
      <c r="Q24" s="196" t="e">
        <f>IF(B24=Data!#REF!,Data!#REF!,(IF(B24=Data!B97,Data!H97,(IF(B24=Data!#REF!,Data!#REF!,(IF(B24=Data!#REF!,Data!#REF!,(IF(B24=Data!#REF!,Data!#REF!,(IF(B24=Data!#REF!,Data!#REF!,(IF(B24=Data!#REF!,Data!#REF!,(IF(B24=Data!#REF!,Data!#REF!,Data!#REF!)))))))))))))))&amp;IF(B24=Data!#REF!,Data!#REF!,(IF(B24=Data!#REF!,Data!#REF!,(IF(B24=Data!#REF!,Data!#REF!,(IF(B24=Data!#REF!,Data!#REF!,(IF(B24=Data!B76,Data!H76,(IF(B24=Data!B79,Data!H895,(IF(B24=Data!#REF!,Data!#REF!,(IF(B24=Data!#REF!,Data!#REF!,Data!#REF!)))))))))))))))&amp;IF(B24=Data!#REF!,Data!#REF!,(IF(B24=Data!#REF!,Data!#REF!,(IF(B24=Data!#REF!,Data!#REF!,(IF(B24=Data!#REF!,Data!#REF!,(IF(B24=Data!#REF!,Data!#REF!,Data!#REF!)))))))))</f>
        <v>#REF!</v>
      </c>
      <c r="R24" s="331"/>
      <c r="S24" s="331"/>
      <c r="T24" s="196" t="e">
        <f>IF(B24=Data!#REF!,Data!#REF!,(IF(B24=Data!B97,Data!I97,(IF(B24=Data!#REF!,Data!#REF!,(IF(B24=Data!#REF!,Data!#REF!,(IF(B24=Data!#REF!,Data!#REF!,(IF(B24=Data!#REF!,Data!#REF!,(IF(B24=Data!#REF!,Data!#REF!,(IF(B24=Data!#REF!,Data!#REF!,Data!#REF!)))))))))))))))&amp;IF(B24=Data!#REF!,Data!#REF!,(IF(B24=Data!#REF!,Data!#REF!,(IF(B24=Data!#REF!,Data!#REF!,(IF(B24=Data!#REF!,Data!#REF!,(IF(B24=Data!B76,Data!I76,(IF(B24=Data!B79,Data!I895,(IF(B24=Data!#REF!,Data!#REF!,(IF(B24=Data!#REF!,Data!#REF!,Data!#REF!)))))))))))))))&amp;IF(B24=Data!#REF!,Data!#REF!,(IF(B24=Data!#REF!,Data!#REF!,(IF(B24=Data!#REF!,Data!#REF!,(IF(B24=Data!#REF!,Data!#REF!,(IF(B24=Data!#REF!,Data!#REF!,Data!#REF!)))))))))</f>
        <v>#REF!</v>
      </c>
      <c r="U24" s="332"/>
      <c r="V24" s="196" t="e">
        <f>IF(B24=Data!#REF!,Data!#REF!,(IF(B24=Data!B97,Data!J97,(IF(B24=Data!#REF!,Data!#REF!,(IF(B24=Data!#REF!,Data!#REF!,(IF(B24=Data!#REF!,Data!#REF!,(IF(B24=Data!#REF!,Data!#REF!,(IF(B24=Data!#REF!,Data!#REF!,(IF(B24=Data!#REF!,Data!#REF!,Data!#REF!)))))))))))))))&amp;IF(B24=Data!#REF!,Data!#REF!,(IF(B24=Data!#REF!,Data!#REF!,(IF(B24=Data!#REF!,Data!#REF!,(IF(B24=Data!#REF!,Data!#REF!,(IF(B24=Data!B76,Data!J76,(IF(B24=Data!B79,Data!J895,(IF(B24=Data!#REF!,Data!#REF!,(IF(B24=Data!#REF!,Data!#REF!,Data!#REF!)))))))))))))))&amp;IF(B24=Data!#REF!,Data!#REF!,(IF(B24=Data!#REF!,Data!#REF!,(IF(B24=Data!#REF!,Data!#REF!,(IF(B24=Data!#REF!,Data!#REF!,(IF(B24=Data!#REF!,Data!#REF!,Data!#REF!)))))))))</f>
        <v>#REF!</v>
      </c>
      <c r="W24" s="191" t="str">
        <f>IF(D24="","",VLOOKUP(B24,Data!$B$5:$J$403,9,FALSE)*D24)</f>
        <v/>
      </c>
    </row>
    <row r="25" spans="1:31" ht="16.25" customHeight="1">
      <c r="A25" s="87"/>
      <c r="B25" s="298"/>
      <c r="C25" s="195" t="str">
        <f>IF(D25="","",VLOOKUP(B25,Data!$B$5:$L$403,2,FALSE))</f>
        <v/>
      </c>
      <c r="D25" s="296"/>
      <c r="E25" s="296"/>
      <c r="F25" s="91"/>
      <c r="G25" s="187" t="str">
        <f>IF(D25="","",VLOOKUP(B25,Data!$B$5:$L$403,11,FALSE))</f>
        <v/>
      </c>
      <c r="H25" s="335"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98,Data!G98,(IF(B25=Data!#REF!,Data!#REF!,(IF(B25=Data!#REF!,Data!#REF!,(IF(B25=Data!#REF!,Data!#REF!,(IF(B25=Data!#REF!,Data!#REF!,(IF(B25=Data!#REF!,Data!#REF!,(IF(B25=Data!#REF!,Data!#REF!,Data!#REF!)))))))))))))))&amp;IF(B25=Data!#REF!,Data!#REF!,(IF(B25=Data!#REF!,Data!#REF!,(IF(B25=Data!#REF!,Data!#REF!,(IF(B25=Data!#REF!,Data!#REF!,(IF(B25=Data!B77,Data!G77,(IF(B25=Data!B80,Data!G896,(IF(B25=Data!#REF!,Data!#REF!,(IF(B25=Data!#REF!,Data!#REF!,Data!#REF!)))))))))))))))&amp;IF(B25=Data!#REF!,Data!#REF!,(IF(B25=Data!#REF!,Data!#REF!,(IF(B25=Data!#REF!,Data!#REF!,(IF(B25=Data!#REF!,Data!#REF!,(IF(B25=Data!#REF!,Data!#REF!,Data!#REF!)))))))))</f>
        <v>#REF!</v>
      </c>
      <c r="O25" s="330"/>
      <c r="P25" s="331"/>
      <c r="Q25" s="196" t="e">
        <f>IF(B25=Data!#REF!,Data!#REF!,(IF(B25=Data!B98,Data!H98,(IF(B25=Data!#REF!,Data!#REF!,(IF(B25=Data!#REF!,Data!#REF!,(IF(B25=Data!#REF!,Data!#REF!,(IF(B25=Data!#REF!,Data!#REF!,(IF(B25=Data!#REF!,Data!#REF!,(IF(B25=Data!#REF!,Data!#REF!,Data!#REF!)))))))))))))))&amp;IF(B25=Data!#REF!,Data!#REF!,(IF(B25=Data!#REF!,Data!#REF!,(IF(B25=Data!#REF!,Data!#REF!,(IF(B25=Data!#REF!,Data!#REF!,(IF(B25=Data!B77,Data!H77,(IF(B25=Data!B80,Data!H896,(IF(B25=Data!#REF!,Data!#REF!,(IF(B25=Data!#REF!,Data!#REF!,Data!#REF!)))))))))))))))&amp;IF(B25=Data!#REF!,Data!#REF!,(IF(B25=Data!#REF!,Data!#REF!,(IF(B25=Data!#REF!,Data!#REF!,(IF(B25=Data!#REF!,Data!#REF!,(IF(B25=Data!#REF!,Data!#REF!,Data!#REF!)))))))))</f>
        <v>#REF!</v>
      </c>
      <c r="R25" s="331"/>
      <c r="S25" s="331"/>
      <c r="T25" s="196" t="e">
        <f>IF(B25=Data!#REF!,Data!#REF!,(IF(B25=Data!B98,Data!I98,(IF(B25=Data!#REF!,Data!#REF!,(IF(B25=Data!#REF!,Data!#REF!,(IF(B25=Data!#REF!,Data!#REF!,(IF(B25=Data!#REF!,Data!#REF!,(IF(B25=Data!#REF!,Data!#REF!,(IF(B25=Data!#REF!,Data!#REF!,Data!#REF!)))))))))))))))&amp;IF(B25=Data!#REF!,Data!#REF!,(IF(B25=Data!#REF!,Data!#REF!,(IF(B25=Data!#REF!,Data!#REF!,(IF(B25=Data!#REF!,Data!#REF!,(IF(B25=Data!B77,Data!I77,(IF(B25=Data!B80,Data!I896,(IF(B25=Data!#REF!,Data!#REF!,(IF(B25=Data!#REF!,Data!#REF!,Data!#REF!)))))))))))))))&amp;IF(B25=Data!#REF!,Data!#REF!,(IF(B25=Data!#REF!,Data!#REF!,(IF(B25=Data!#REF!,Data!#REF!,(IF(B25=Data!#REF!,Data!#REF!,(IF(B25=Data!#REF!,Data!#REF!,Data!#REF!)))))))))</f>
        <v>#REF!</v>
      </c>
      <c r="U25" s="332"/>
      <c r="V25" s="196" t="e">
        <f>IF(B25=Data!#REF!,Data!#REF!,(IF(B25=Data!B98,Data!J98,(IF(B25=Data!#REF!,Data!#REF!,(IF(B25=Data!#REF!,Data!#REF!,(IF(B25=Data!#REF!,Data!#REF!,(IF(B25=Data!#REF!,Data!#REF!,(IF(B25=Data!#REF!,Data!#REF!,(IF(B25=Data!#REF!,Data!#REF!,Data!#REF!)))))))))))))))&amp;IF(B25=Data!#REF!,Data!#REF!,(IF(B25=Data!#REF!,Data!#REF!,(IF(B25=Data!#REF!,Data!#REF!,(IF(B25=Data!#REF!,Data!#REF!,(IF(B25=Data!B77,Data!J77,(IF(B25=Data!B80,Data!J896,(IF(B25=Data!#REF!,Data!#REF!,(IF(B25=Data!#REF!,Data!#REF!,Data!#REF!)))))))))))))))&amp;IF(B25=Data!#REF!,Data!#REF!,(IF(B25=Data!#REF!,Data!#REF!,(IF(B25=Data!#REF!,Data!#REF!,(IF(B25=Data!#REF!,Data!#REF!,(IF(B25=Data!#REF!,Data!#REF!,Data!#REF!)))))))))</f>
        <v>#REF!</v>
      </c>
      <c r="W25" s="191" t="str">
        <f>IF(D25="","",VLOOKUP(B25,Data!$B$5:$J$403,9,FALSE)*D25)</f>
        <v/>
      </c>
    </row>
    <row r="26" spans="1:31" ht="17.5">
      <c r="A26" s="102"/>
      <c r="B26" s="100"/>
      <c r="C26" s="101"/>
      <c r="D26" s="305">
        <f>SUM(D18:D25)</f>
        <v>22</v>
      </c>
      <c r="E26" s="305"/>
      <c r="F26" s="109"/>
      <c r="G26" s="159"/>
      <c r="H26" s="361">
        <f>SUM(H18:H25)</f>
        <v>60471.49</v>
      </c>
      <c r="I26" s="362"/>
      <c r="J26" s="362"/>
      <c r="K26" s="362"/>
      <c r="L26" s="363">
        <f>SUM(L18:L25)</f>
        <v>5891</v>
      </c>
      <c r="M26" s="363">
        <f>SUM(M18:M25)</f>
        <v>5435</v>
      </c>
      <c r="N26" s="361" t="e">
        <f>SUM(N16:N25)</f>
        <v>#REF!</v>
      </c>
      <c r="O26" s="361">
        <f>SUM(O18:O25)</f>
        <v>0</v>
      </c>
      <c r="P26" s="361">
        <f>SUM(P16:P25)</f>
        <v>0</v>
      </c>
      <c r="Q26" s="361" t="e">
        <f>SUM(Q16:Q25)</f>
        <v>#REF!</v>
      </c>
      <c r="R26" s="361">
        <f>SUM(R18:R25)</f>
        <v>0</v>
      </c>
      <c r="S26" s="361">
        <f>SUM(S16:S25)</f>
        <v>0</v>
      </c>
      <c r="T26" s="361" t="e">
        <f>SUM(T16:T25)</f>
        <v>#REF!</v>
      </c>
      <c r="U26" s="361">
        <f>SUM(U18:U25)</f>
        <v>0</v>
      </c>
      <c r="V26" s="361" t="e">
        <f>SUM(V16:V25)</f>
        <v>#REF!</v>
      </c>
      <c r="W26" s="364">
        <f>SUM(W18:W25)</f>
        <v>32.781999999999996</v>
      </c>
    </row>
    <row r="27" spans="1:31" ht="11.25" customHeight="1">
      <c r="A27" s="300"/>
      <c r="B27" s="156"/>
      <c r="C27" s="271"/>
      <c r="D27" s="301"/>
      <c r="E27" s="372"/>
      <c r="F27" s="269"/>
      <c r="G27" s="302" t="s">
        <v>866</v>
      </c>
      <c r="H27" s="273"/>
      <c r="I27" s="300"/>
      <c r="J27" s="300"/>
      <c r="K27" s="300"/>
      <c r="L27" s="303"/>
      <c r="M27" s="261"/>
      <c r="N27" s="259"/>
      <c r="U27" s="259"/>
      <c r="V27" s="259"/>
      <c r="W27" s="265"/>
    </row>
    <row r="28" spans="1:31" ht="14">
      <c r="A28" s="10" t="s">
        <v>521</v>
      </c>
      <c r="B28" s="157"/>
      <c r="C28" s="1"/>
      <c r="D28" s="304" t="s">
        <v>80</v>
      </c>
      <c r="E28" s="304"/>
      <c r="F28" s="263"/>
      <c r="G28" s="77" t="s">
        <v>81</v>
      </c>
      <c r="H28" s="81"/>
      <c r="I28" s="267" t="s">
        <v>82</v>
      </c>
      <c r="J28" s="282"/>
      <c r="K28" s="262" t="s">
        <v>83</v>
      </c>
      <c r="L28" s="262"/>
      <c r="M28" s="442" t="s">
        <v>84</v>
      </c>
      <c r="N28" s="443"/>
      <c r="O28" s="443"/>
      <c r="P28" s="443"/>
      <c r="Q28" s="443"/>
      <c r="R28" s="443"/>
      <c r="S28" s="443"/>
      <c r="T28" s="443"/>
      <c r="U28" s="443"/>
      <c r="V28" s="443"/>
      <c r="W28" s="444"/>
    </row>
    <row r="29" spans="1:31" ht="14">
      <c r="A29" s="26" t="s">
        <v>522</v>
      </c>
      <c r="B29" s="280"/>
      <c r="C29" s="56"/>
      <c r="D29" t="s">
        <v>86</v>
      </c>
      <c r="G29" s="445"/>
      <c r="H29" s="446"/>
      <c r="I29" s="26" t="s">
        <v>87</v>
      </c>
      <c r="J29" s="283"/>
      <c r="K29" s="253" t="s">
        <v>88</v>
      </c>
      <c r="M29" s="260"/>
      <c r="W29" s="265"/>
    </row>
    <row r="30" spans="1:31">
      <c r="A30" s="26" t="s">
        <v>523</v>
      </c>
      <c r="B30" s="26"/>
      <c r="C30" s="259"/>
      <c r="G30" s="445"/>
      <c r="H30" s="446"/>
      <c r="I30" s="26"/>
      <c r="J30" s="283"/>
      <c r="K30" s="253" t="s">
        <v>92</v>
      </c>
      <c r="M30" s="260"/>
      <c r="W30" s="265"/>
    </row>
    <row r="31" spans="1:31" ht="10.5" customHeight="1">
      <c r="A31" s="269"/>
      <c r="B31" s="284"/>
      <c r="C31" s="285"/>
      <c r="D31" t="s">
        <v>93</v>
      </c>
      <c r="G31" s="445"/>
      <c r="H31" s="446"/>
      <c r="I31" s="26" t="s">
        <v>94</v>
      </c>
      <c r="J31" s="283"/>
      <c r="K31" s="253"/>
      <c r="M31" s="260"/>
      <c r="W31" s="265"/>
    </row>
    <row r="32" spans="1:31" ht="13">
      <c r="A32" s="10" t="s">
        <v>95</v>
      </c>
      <c r="C32" s="258"/>
      <c r="D32" t="s">
        <v>96</v>
      </c>
      <c r="G32" s="85" t="s">
        <v>97</v>
      </c>
      <c r="H32" s="82"/>
      <c r="I32" s="26" t="s">
        <v>87</v>
      </c>
      <c r="J32" s="283"/>
      <c r="K32" s="253" t="s">
        <v>98</v>
      </c>
      <c r="M32" s="260"/>
      <c r="W32" s="265"/>
    </row>
    <row r="33" spans="1:23" ht="10.5" customHeight="1">
      <c r="A33" s="26" t="s">
        <v>867</v>
      </c>
      <c r="C33" s="259"/>
      <c r="D33" t="s">
        <v>99</v>
      </c>
      <c r="G33" s="286"/>
      <c r="H33" s="287"/>
      <c r="I33" s="26" t="s">
        <v>100</v>
      </c>
      <c r="J33" s="283"/>
      <c r="K33" s="253" t="s">
        <v>524</v>
      </c>
      <c r="M33" s="447" t="s">
        <v>102</v>
      </c>
      <c r="N33" s="448"/>
      <c r="O33" s="448"/>
      <c r="P33" s="448"/>
      <c r="Q33" s="448"/>
      <c r="R33" s="448"/>
      <c r="S33" s="448"/>
      <c r="T33" s="448"/>
      <c r="U33" s="448"/>
      <c r="V33" s="448"/>
      <c r="W33" s="449"/>
    </row>
    <row r="34" spans="1:23">
      <c r="A34" s="269"/>
      <c r="B34" s="270"/>
      <c r="C34" s="271"/>
      <c r="D34" s="124"/>
      <c r="E34" s="124"/>
      <c r="F34" s="270"/>
      <c r="G34" s="437" t="s">
        <v>1004</v>
      </c>
      <c r="H34" s="452"/>
      <c r="I34" s="437" t="s">
        <v>1003</v>
      </c>
      <c r="J34" s="452"/>
      <c r="K34" s="274" t="s">
        <v>103</v>
      </c>
      <c r="L34" s="274"/>
      <c r="M34" s="439" t="s">
        <v>104</v>
      </c>
      <c r="N34" s="440"/>
      <c r="O34" s="440"/>
      <c r="P34" s="440"/>
      <c r="Q34" s="440"/>
      <c r="R34" s="440"/>
      <c r="S34" s="440"/>
      <c r="T34" s="440"/>
      <c r="U34" s="440"/>
      <c r="V34" s="440"/>
      <c r="W34" s="441"/>
    </row>
    <row r="35" spans="1:23">
      <c r="B35" s="263"/>
      <c r="G35" s="166" t="s">
        <v>1005</v>
      </c>
      <c r="H35" s="166"/>
      <c r="I35" s="4"/>
      <c r="J35" s="4"/>
    </row>
    <row r="40" spans="1:23" ht="18.75" customHeight="1">
      <c r="A40" s="168" t="s">
        <v>895</v>
      </c>
      <c r="B40" s="166"/>
      <c r="C40" s="168" t="s">
        <v>565</v>
      </c>
      <c r="D40" s="323"/>
      <c r="E40" s="323"/>
      <c r="F40" s="323"/>
      <c r="G40" s="324"/>
      <c r="H40" s="168" t="s">
        <v>889</v>
      </c>
      <c r="I40" s="166"/>
      <c r="J40" s="168" t="s">
        <v>565</v>
      </c>
    </row>
    <row r="41" spans="1:23" ht="20">
      <c r="A41" s="168" t="s">
        <v>896</v>
      </c>
      <c r="B41" s="166"/>
      <c r="C41" s="168" t="s">
        <v>900</v>
      </c>
      <c r="D41" s="323"/>
      <c r="E41" s="323"/>
      <c r="F41" s="323"/>
      <c r="G41" s="324"/>
      <c r="H41" s="250" t="s">
        <v>890</v>
      </c>
      <c r="I41" s="336"/>
      <c r="J41" s="250" t="s">
        <v>900</v>
      </c>
    </row>
    <row r="42" spans="1:23" ht="20">
      <c r="A42" s="168" t="s">
        <v>897</v>
      </c>
      <c r="B42" s="166"/>
      <c r="C42" s="168" t="s">
        <v>900</v>
      </c>
      <c r="D42" s="323"/>
      <c r="E42" s="323"/>
      <c r="F42" s="323"/>
      <c r="G42" s="324"/>
      <c r="H42" s="168" t="s">
        <v>891</v>
      </c>
      <c r="I42" s="166"/>
      <c r="J42" s="168" t="s">
        <v>565</v>
      </c>
    </row>
    <row r="43" spans="1:23" ht="20">
      <c r="A43" s="168" t="s">
        <v>898</v>
      </c>
      <c r="B43" s="166"/>
      <c r="C43" s="168" t="s">
        <v>565</v>
      </c>
      <c r="D43" s="323"/>
      <c r="E43" s="323"/>
      <c r="F43" s="323"/>
      <c r="G43" s="324"/>
      <c r="H43" s="168" t="s">
        <v>892</v>
      </c>
      <c r="I43" s="166"/>
      <c r="J43" s="168" t="s">
        <v>565</v>
      </c>
    </row>
    <row r="44" spans="1:23" ht="20">
      <c r="A44" s="168" t="s">
        <v>899</v>
      </c>
      <c r="B44" s="166"/>
      <c r="C44" s="168" t="s">
        <v>565</v>
      </c>
      <c r="D44" s="323"/>
      <c r="E44" s="323"/>
      <c r="F44" s="323"/>
      <c r="G44" s="324"/>
      <c r="H44" s="168" t="s">
        <v>894</v>
      </c>
      <c r="I44" s="166"/>
      <c r="J44" s="168" t="s">
        <v>565</v>
      </c>
    </row>
    <row r="45" spans="1:23" ht="18.75" customHeight="1">
      <c r="A45" s="337"/>
      <c r="B45" s="337"/>
      <c r="C45" s="337"/>
      <c r="D45" s="337"/>
      <c r="E45" s="337"/>
      <c r="F45" s="337"/>
      <c r="G45" s="322"/>
      <c r="H45" s="168" t="s">
        <v>893</v>
      </c>
      <c r="I45" s="166"/>
      <c r="J45" s="168" t="s">
        <v>565</v>
      </c>
    </row>
  </sheetData>
  <mergeCells count="8">
    <mergeCell ref="G34:H34"/>
    <mergeCell ref="I34:J34"/>
    <mergeCell ref="M34:W34"/>
    <mergeCell ref="M28:W28"/>
    <mergeCell ref="G29:H29"/>
    <mergeCell ref="G30:H30"/>
    <mergeCell ref="G31:H31"/>
    <mergeCell ref="M33:W33"/>
  </mergeCells>
  <printOptions horizontalCentered="1"/>
  <pageMargins left="0.15748031496062992" right="0" top="0.23622047244094491" bottom="0" header="0.15748031496062992" footer="0.15748031496062992"/>
  <pageSetup paperSize="9" scale="74"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185AA-4EE7-4881-A51B-453C0A5B4397}">
  <sheetPr>
    <pageSetUpPr fitToPage="1"/>
  </sheetPr>
  <dimension ref="A1:AE47"/>
  <sheetViews>
    <sheetView zoomScale="85" zoomScaleNormal="85" zoomScaleSheetLayoutView="85" workbookViewId="0">
      <selection activeCell="J20" sqref="J20"/>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15"/>
      <c r="J10" s="416"/>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346"/>
      <c r="B18" s="407" t="s">
        <v>1001</v>
      </c>
      <c r="C18" s="195" t="str">
        <f>IF(D18="","",VLOOKUP(B18,Data!$B$5:$L$403,2,FALSE))</f>
        <v/>
      </c>
      <c r="D18" s="220"/>
      <c r="E18" s="220"/>
      <c r="F18" s="373"/>
      <c r="G18" s="187" t="str">
        <f>IF(D18="","",VLOOKUP(B18,Data!$B$5:$L$403,11,FALSE))</f>
        <v/>
      </c>
      <c r="H18" s="193" t="str">
        <f t="shared" ref="H18:H27" si="0">IF(D18&gt;0,D18*G18,"-")</f>
        <v>-</v>
      </c>
      <c r="I18" s="188" t="str">
        <f>IF(D18="","",VLOOKUP(B18,Data!$B$5:$D$403,3,FALSE))</f>
        <v/>
      </c>
      <c r="J18" s="189" t="str">
        <f>IF(D18="","",VLOOKUP(B18,Data!$B$5:$M$403,12,FALSE))</f>
        <v/>
      </c>
      <c r="K18" s="194"/>
      <c r="L18" s="190" t="str">
        <f>IF(D18="","",VLOOKUP(B18,Data!$B$5:$E$403,4,FALSE)*D18)</f>
        <v/>
      </c>
      <c r="M18" s="195" t="str">
        <f>IF(D18="","",VLOOKUP(B18,Data!$B$5:$F$403,5,FALSE)*D18)</f>
        <v/>
      </c>
      <c r="N18" s="193" t="e">
        <f>IF(B18=Data!#REF!,Data!#REF!,(IF(B18=Data!B94,Data!G94,(IF(B18=Data!#REF!,Data!#REF!,(IF(B18=Data!#REF!,Data!#REF!,(IF(B18=Data!#REF!,Data!#REF!,(IF(B18=Data!#REF!,Data!#REF!,(IF(B18=Data!#REF!,Data!#REF!,(IF(B18=Data!#REF!,Data!#REF!,Data!#REF!)))))))))))))))&amp;IF(B18=Data!#REF!,Data!#REF!,(IF(B18=Data!#REF!,Data!#REF!,(IF(B18=Data!#REF!,Data!#REF!,(IF(B18=Data!#REF!,Data!#REF!,(IF(B18=Data!B73,Data!G73,(IF(B18=Data!B76,Data!G892,(IF(B18=Data!#REF!,Data!#REF!,(IF(B18=Data!#REF!,Data!#REF!,Data!#REF!)))))))))))))))&amp;IF(B18=Data!#REF!,Data!#REF!,(IF(B18=Data!#REF!,Data!#REF!,(IF(B18=Data!#REF!,Data!#REF!,(IF(B18=Data!#REF!,Data!#REF!,(IF(B18=Data!#REF!,Data!#REF!,Data!#REF!)))))))))</f>
        <v>#REF!</v>
      </c>
      <c r="O18" s="330"/>
      <c r="P18" s="331"/>
      <c r="Q18" s="196" t="e">
        <f>IF(B18=Data!#REF!,Data!#REF!,(IF(B18=Data!B94,Data!H94,(IF(B18=Data!#REF!,Data!#REF!,(IF(B18=Data!#REF!,Data!#REF!,(IF(B18=Data!#REF!,Data!#REF!,(IF(B18=Data!#REF!,Data!#REF!,(IF(B18=Data!#REF!,Data!#REF!,(IF(B18=Data!#REF!,Data!#REF!,Data!#REF!)))))))))))))))&amp;IF(B18=Data!#REF!,Data!#REF!,(IF(B18=Data!#REF!,Data!#REF!,(IF(B18=Data!#REF!,Data!#REF!,(IF(B18=Data!#REF!,Data!#REF!,(IF(B18=Data!B73,Data!H73,(IF(B18=Data!B76,Data!H892,(IF(B18=Data!#REF!,Data!#REF!,(IF(B18=Data!#REF!,Data!#REF!,Data!#REF!)))))))))))))))&amp;IF(B18=Data!#REF!,Data!#REF!,(IF(B18=Data!#REF!,Data!#REF!,(IF(B18=Data!#REF!,Data!#REF!,(IF(B18=Data!#REF!,Data!#REF!,(IF(B18=Data!#REF!,Data!#REF!,Data!#REF!)))))))))</f>
        <v>#REF!</v>
      </c>
      <c r="R18" s="331"/>
      <c r="S18" s="331"/>
      <c r="T18" s="196" t="e">
        <f>IF(B18=Data!#REF!,Data!#REF!,(IF(B18=Data!B94,Data!I94,(IF(B18=Data!#REF!,Data!#REF!,(IF(B18=Data!#REF!,Data!#REF!,(IF(B18=Data!#REF!,Data!#REF!,(IF(B18=Data!#REF!,Data!#REF!,(IF(B18=Data!#REF!,Data!#REF!,(IF(B18=Data!#REF!,Data!#REF!,Data!#REF!)))))))))))))))&amp;IF(B18=Data!#REF!,Data!#REF!,(IF(B18=Data!#REF!,Data!#REF!,(IF(B18=Data!#REF!,Data!#REF!,(IF(B18=Data!#REF!,Data!#REF!,(IF(B18=Data!B73,Data!I73,(IF(B18=Data!B76,Data!I892,(IF(B18=Data!#REF!,Data!#REF!,(IF(B18=Data!#REF!,Data!#REF!,Data!#REF!)))))))))))))))&amp;IF(B18=Data!#REF!,Data!#REF!,(IF(B18=Data!#REF!,Data!#REF!,(IF(B18=Data!#REF!,Data!#REF!,(IF(B18=Data!#REF!,Data!#REF!,(IF(B18=Data!#REF!,Data!#REF!,Data!#REF!)))))))))</f>
        <v>#REF!</v>
      </c>
      <c r="U18" s="332"/>
      <c r="V18" s="196" t="e">
        <f>IF(B18=Data!#REF!,Data!#REF!,(IF(B18=Data!B94,Data!J94,(IF(B18=Data!#REF!,Data!#REF!,(IF(B18=Data!#REF!,Data!#REF!,(IF(B18=Data!#REF!,Data!#REF!,(IF(B18=Data!#REF!,Data!#REF!,(IF(B18=Data!#REF!,Data!#REF!,(IF(B18=Data!#REF!,Data!#REF!,Data!#REF!)))))))))))))))&amp;IF(B18=Data!#REF!,Data!#REF!,(IF(B18=Data!#REF!,Data!#REF!,(IF(B18=Data!#REF!,Data!#REF!,(IF(B18=Data!#REF!,Data!#REF!,(IF(B18=Data!B73,Data!J73,(IF(B18=Data!B76,Data!J892,(IF(B18=Data!#REF!,Data!#REF!,(IF(B18=Data!#REF!,Data!#REF!,Data!#REF!)))))))))))))))&amp;IF(B18=Data!#REF!,Data!#REF!,(IF(B18=Data!#REF!,Data!#REF!,(IF(B18=Data!#REF!,Data!#REF!,(IF(B18=Data!#REF!,Data!#REF!,(IF(B18=Data!#REF!,Data!#REF!,Data!#REF!)))))))))</f>
        <v>#REF!</v>
      </c>
      <c r="W18" s="191" t="str">
        <f>IF(D18="","",VLOOKUP(B18,Data!$B$5:$J$403,9,FALSE)*D18)</f>
        <v/>
      </c>
      <c r="AC18" s="165" t="s">
        <v>877</v>
      </c>
      <c r="AD18" s="165">
        <v>6</v>
      </c>
      <c r="AE18" s="165">
        <v>1</v>
      </c>
    </row>
    <row r="19" spans="1:31" ht="16.25" customHeight="1">
      <c r="A19" s="346">
        <v>1</v>
      </c>
      <c r="B19" s="297" t="s">
        <v>410</v>
      </c>
      <c r="C19" s="195" t="str">
        <f>IF(D19="","",VLOOKUP(B19,Data!$B$5:$L$403,2,FALSE))</f>
        <v>ZH56750</v>
      </c>
      <c r="D19" s="417">
        <v>3</v>
      </c>
      <c r="E19" s="220"/>
      <c r="F19" s="373" t="s">
        <v>519</v>
      </c>
      <c r="G19" s="187">
        <f>IF(D19="","",VLOOKUP(B19,Data!$B$5:$L$403,11,FALSE))</f>
        <v>2658.38</v>
      </c>
      <c r="H19" s="193">
        <f t="shared" si="0"/>
        <v>7975.14</v>
      </c>
      <c r="I19" s="188" t="str">
        <f>IF(D19="","",VLOOKUP(B19,Data!$B$5:$D$403,3,FALSE))</f>
        <v>C/T</v>
      </c>
      <c r="J19" s="189" t="str">
        <f>IF(D19="","",VLOOKUP(B19,Data!$B$5:$M$403,12,FALSE))</f>
        <v>Indonesia</v>
      </c>
      <c r="K19" s="408" t="s">
        <v>1002</v>
      </c>
      <c r="L19" s="190">
        <f>IF(D19="","",VLOOKUP(B19,Data!$B$5:$E$403,4,FALSE)*D19)</f>
        <v>798</v>
      </c>
      <c r="M19" s="195">
        <f>IF(D19="","",VLOOKUP(B19,Data!$B$5:$F$403,5,FALSE)*D19)</f>
        <v>738</v>
      </c>
      <c r="N19" s="193" t="e">
        <f>IF(B19=Data!#REF!,Data!#REF!,(IF(B19=Data!B95,Data!G95,(IF(B19=Data!#REF!,Data!#REF!,(IF(B19=Data!#REF!,Data!#REF!,(IF(B19=Data!#REF!,Data!#REF!,(IF(B19=Data!#REF!,Data!#REF!,(IF(B19=Data!#REF!,Data!#REF!,(IF(B19=Data!#REF!,Data!#REF!,Data!#REF!)))))))))))))))&amp;IF(B19=Data!#REF!,Data!#REF!,(IF(B19=Data!#REF!,Data!#REF!,(IF(B19=Data!#REF!,Data!#REF!,(IF(B19=Data!#REF!,Data!#REF!,(IF(B19=Data!B74,Data!G74,(IF(B19=Data!B77,Data!G893,(IF(B19=Data!#REF!,Data!#REF!,(IF(B19=Data!#REF!,Data!#REF!,Data!#REF!)))))))))))))))&amp;IF(B19=Data!#REF!,Data!#REF!,(IF(B19=Data!#REF!,Data!#REF!,(IF(B19=Data!#REF!,Data!#REF!,(IF(B19=Data!#REF!,Data!#REF!,(IF(B19=Data!#REF!,Data!#REF!,Data!#REF!)))))))))</f>
        <v>#REF!</v>
      </c>
      <c r="O19" s="330"/>
      <c r="P19" s="331"/>
      <c r="Q19" s="196" t="e">
        <f>IF(B19=Data!#REF!,Data!#REF!,(IF(B19=Data!B95,Data!H95,(IF(B19=Data!#REF!,Data!#REF!,(IF(B19=Data!#REF!,Data!#REF!,(IF(B19=Data!#REF!,Data!#REF!,(IF(B19=Data!#REF!,Data!#REF!,(IF(B19=Data!#REF!,Data!#REF!,(IF(B19=Data!#REF!,Data!#REF!,Data!#REF!)))))))))))))))&amp;IF(B19=Data!#REF!,Data!#REF!,(IF(B19=Data!#REF!,Data!#REF!,(IF(B19=Data!#REF!,Data!#REF!,(IF(B19=Data!#REF!,Data!#REF!,(IF(B19=Data!B74,Data!H74,(IF(B19=Data!B77,Data!H893,(IF(B19=Data!#REF!,Data!#REF!,(IF(B19=Data!#REF!,Data!#REF!,Data!#REF!)))))))))))))))&amp;IF(B19=Data!#REF!,Data!#REF!,(IF(B19=Data!#REF!,Data!#REF!,(IF(B19=Data!#REF!,Data!#REF!,(IF(B19=Data!#REF!,Data!#REF!,(IF(B19=Data!#REF!,Data!#REF!,Data!#REF!)))))))))</f>
        <v>#REF!</v>
      </c>
      <c r="R19" s="331"/>
      <c r="S19" s="331"/>
      <c r="T19" s="196" t="e">
        <f>IF(B19=Data!#REF!,Data!#REF!,(IF(B19=Data!B95,Data!I95,(IF(B19=Data!#REF!,Data!#REF!,(IF(B19=Data!#REF!,Data!#REF!,(IF(B19=Data!#REF!,Data!#REF!,(IF(B19=Data!#REF!,Data!#REF!,(IF(B19=Data!#REF!,Data!#REF!,(IF(B19=Data!#REF!,Data!#REF!,Data!#REF!)))))))))))))))&amp;IF(B19=Data!#REF!,Data!#REF!,(IF(B19=Data!#REF!,Data!#REF!,(IF(B19=Data!#REF!,Data!#REF!,(IF(B19=Data!#REF!,Data!#REF!,(IF(B19=Data!B74,Data!I74,(IF(B19=Data!B77,Data!I893,(IF(B19=Data!#REF!,Data!#REF!,(IF(B19=Data!#REF!,Data!#REF!,Data!#REF!)))))))))))))))&amp;IF(B19=Data!#REF!,Data!#REF!,(IF(B19=Data!#REF!,Data!#REF!,(IF(B19=Data!#REF!,Data!#REF!,(IF(B19=Data!#REF!,Data!#REF!,(IF(B19=Data!#REF!,Data!#REF!,Data!#REF!)))))))))</f>
        <v>#REF!</v>
      </c>
      <c r="U19" s="332"/>
      <c r="V19" s="196" t="e">
        <f>IF(B19=Data!#REF!,Data!#REF!,(IF(B19=Data!B95,Data!J95,(IF(B19=Data!#REF!,Data!#REF!,(IF(B19=Data!#REF!,Data!#REF!,(IF(B19=Data!#REF!,Data!#REF!,(IF(B19=Data!#REF!,Data!#REF!,(IF(B19=Data!#REF!,Data!#REF!,(IF(B19=Data!#REF!,Data!#REF!,Data!#REF!)))))))))))))))&amp;IF(B19=Data!#REF!,Data!#REF!,(IF(B19=Data!#REF!,Data!#REF!,(IF(B19=Data!#REF!,Data!#REF!,(IF(B19=Data!#REF!,Data!#REF!,(IF(B19=Data!B74,Data!J74,(IF(B19=Data!B77,Data!J893,(IF(B19=Data!#REF!,Data!#REF!,(IF(B19=Data!#REF!,Data!#REF!,Data!#REF!)))))))))))))))&amp;IF(B19=Data!#REF!,Data!#REF!,(IF(B19=Data!#REF!,Data!#REF!,(IF(B19=Data!#REF!,Data!#REF!,(IF(B19=Data!#REF!,Data!#REF!,(IF(B19=Data!#REF!,Data!#REF!,Data!#REF!)))))))))</f>
        <v>#REF!</v>
      </c>
      <c r="W19" s="191">
        <f>IF(D19="","",VLOOKUP(B19,Data!$B$5:$J$403,9,FALSE)*D19)</f>
        <v>4.4640000000000004</v>
      </c>
      <c r="AC19" s="165" t="s">
        <v>877</v>
      </c>
      <c r="AD19" s="165">
        <v>6</v>
      </c>
      <c r="AE19" s="165">
        <v>1</v>
      </c>
    </row>
    <row r="20" spans="1:31" ht="16.25" customHeight="1">
      <c r="A20" s="346"/>
      <c r="B20" s="407" t="s">
        <v>1008</v>
      </c>
      <c r="C20" s="195" t="str">
        <f>IF(D20="","",VLOOKUP(B20,Data!$B$5:$L$403,2,FALSE))</f>
        <v/>
      </c>
      <c r="D20" s="220"/>
      <c r="E20" s="220"/>
      <c r="F20" s="373"/>
      <c r="G20" s="187" t="str">
        <f>IF(D20="","",VLOOKUP(B20,Data!$B$5:$L$403,11,FALSE))</f>
        <v/>
      </c>
      <c r="H20" s="193" t="str">
        <f t="shared" ref="H20:H22" si="1">IF(D20&gt;0,D20*G20,"-")</f>
        <v>-</v>
      </c>
      <c r="I20" s="188" t="str">
        <f>IF(D20="","",VLOOKUP(B20,Data!$B$5:$D$403,3,FALSE))</f>
        <v/>
      </c>
      <c r="J20" s="189" t="str">
        <f>IF(D20="","",VLOOKUP(B20,Data!$B$5:$M$403,12,FALSE))</f>
        <v/>
      </c>
      <c r="K20" s="194"/>
      <c r="L20" s="190" t="str">
        <f>IF(D20="","",VLOOKUP(B20,Data!$B$5:$E$403,4,FALSE)*D20)</f>
        <v/>
      </c>
      <c r="M20" s="195" t="str">
        <f>IF(D20="","",VLOOKUP(B20,Data!$B$5:$F$403,5,FALSE)*D20)</f>
        <v/>
      </c>
      <c r="N20" s="193" t="e">
        <f>IF(B20=Data!#REF!,Data!#REF!,(IF(B20=Data!B97,Data!G97,(IF(B20=Data!#REF!,Data!#REF!,(IF(B20=Data!#REF!,Data!#REF!,(IF(B20=Data!#REF!,Data!#REF!,(IF(B20=Data!#REF!,Data!#REF!,(IF(B20=Data!#REF!,Data!#REF!,(IF(B20=Data!#REF!,Data!#REF!,Data!#REF!)))))))))))))))&amp;IF(B20=Data!#REF!,Data!#REF!,(IF(B20=Data!#REF!,Data!#REF!,(IF(B20=Data!#REF!,Data!#REF!,(IF(B20=Data!#REF!,Data!#REF!,(IF(B20=Data!B76,Data!G76,(IF(B20=Data!B79,Data!G895,(IF(B20=Data!#REF!,Data!#REF!,(IF(B20=Data!#REF!,Data!#REF!,Data!#REF!)))))))))))))))&amp;IF(B20=Data!#REF!,Data!#REF!,(IF(B20=Data!#REF!,Data!#REF!,(IF(B20=Data!#REF!,Data!#REF!,(IF(B20=Data!#REF!,Data!#REF!,(IF(B20=Data!#REF!,Data!#REF!,Data!#REF!)))))))))</f>
        <v>#REF!</v>
      </c>
      <c r="O20" s="330"/>
      <c r="P20" s="331"/>
      <c r="Q20" s="196" t="e">
        <f>IF(B20=Data!#REF!,Data!#REF!,(IF(B20=Data!B97,Data!H97,(IF(B20=Data!#REF!,Data!#REF!,(IF(B20=Data!#REF!,Data!#REF!,(IF(B20=Data!#REF!,Data!#REF!,(IF(B20=Data!#REF!,Data!#REF!,(IF(B20=Data!#REF!,Data!#REF!,(IF(B20=Data!#REF!,Data!#REF!,Data!#REF!)))))))))))))))&amp;IF(B20=Data!#REF!,Data!#REF!,(IF(B20=Data!#REF!,Data!#REF!,(IF(B20=Data!#REF!,Data!#REF!,(IF(B20=Data!#REF!,Data!#REF!,(IF(B20=Data!B76,Data!H76,(IF(B20=Data!B79,Data!H895,(IF(B20=Data!#REF!,Data!#REF!,(IF(B20=Data!#REF!,Data!#REF!,Data!#REF!)))))))))))))))&amp;IF(B20=Data!#REF!,Data!#REF!,(IF(B20=Data!#REF!,Data!#REF!,(IF(B20=Data!#REF!,Data!#REF!,(IF(B20=Data!#REF!,Data!#REF!,(IF(B20=Data!#REF!,Data!#REF!,Data!#REF!)))))))))</f>
        <v>#REF!</v>
      </c>
      <c r="R20" s="331"/>
      <c r="S20" s="331"/>
      <c r="T20" s="196" t="e">
        <f>IF(B20=Data!#REF!,Data!#REF!,(IF(B20=Data!B97,Data!I97,(IF(B20=Data!#REF!,Data!#REF!,(IF(B20=Data!#REF!,Data!#REF!,(IF(B20=Data!#REF!,Data!#REF!,(IF(B20=Data!#REF!,Data!#REF!,(IF(B20=Data!#REF!,Data!#REF!,(IF(B20=Data!#REF!,Data!#REF!,Data!#REF!)))))))))))))))&amp;IF(B20=Data!#REF!,Data!#REF!,(IF(B20=Data!#REF!,Data!#REF!,(IF(B20=Data!#REF!,Data!#REF!,(IF(B20=Data!#REF!,Data!#REF!,(IF(B20=Data!B76,Data!I76,(IF(B20=Data!B79,Data!I895,(IF(B20=Data!#REF!,Data!#REF!,(IF(B20=Data!#REF!,Data!#REF!,Data!#REF!)))))))))))))))&amp;IF(B20=Data!#REF!,Data!#REF!,(IF(B20=Data!#REF!,Data!#REF!,(IF(B20=Data!#REF!,Data!#REF!,(IF(B20=Data!#REF!,Data!#REF!,(IF(B20=Data!#REF!,Data!#REF!,Data!#REF!)))))))))</f>
        <v>#REF!</v>
      </c>
      <c r="U20" s="332"/>
      <c r="V20" s="196" t="e">
        <f>IF(B20=Data!#REF!,Data!#REF!,(IF(B20=Data!B97,Data!J97,(IF(B20=Data!#REF!,Data!#REF!,(IF(B20=Data!#REF!,Data!#REF!,(IF(B20=Data!#REF!,Data!#REF!,(IF(B20=Data!#REF!,Data!#REF!,(IF(B20=Data!#REF!,Data!#REF!,(IF(B20=Data!#REF!,Data!#REF!,Data!#REF!)))))))))))))))&amp;IF(B20=Data!#REF!,Data!#REF!,(IF(B20=Data!#REF!,Data!#REF!,(IF(B20=Data!#REF!,Data!#REF!,(IF(B20=Data!#REF!,Data!#REF!,(IF(B20=Data!B76,Data!J76,(IF(B20=Data!B79,Data!J895,(IF(B20=Data!#REF!,Data!#REF!,(IF(B20=Data!#REF!,Data!#REF!,Data!#REF!)))))))))))))))&amp;IF(B20=Data!#REF!,Data!#REF!,(IF(B20=Data!#REF!,Data!#REF!,(IF(B20=Data!#REF!,Data!#REF!,(IF(B20=Data!#REF!,Data!#REF!,(IF(B20=Data!#REF!,Data!#REF!,Data!#REF!)))))))))</f>
        <v>#REF!</v>
      </c>
      <c r="W20" s="191" t="str">
        <f>IF(D20="","",VLOOKUP(B20,Data!$B$5:$J$403,9,FALSE)*D20)</f>
        <v/>
      </c>
      <c r="AC20" s="165" t="s">
        <v>877</v>
      </c>
      <c r="AD20" s="165">
        <v>6</v>
      </c>
      <c r="AE20" s="165">
        <v>1</v>
      </c>
    </row>
    <row r="21" spans="1:31" ht="16.25" customHeight="1">
      <c r="A21" s="346">
        <v>2</v>
      </c>
      <c r="B21" s="297" t="s">
        <v>352</v>
      </c>
      <c r="C21" s="195" t="str">
        <f>IF(D21="","",VLOOKUP(B21,Data!$B$5:$L$403,2,FALSE))</f>
        <v>WQ78260</v>
      </c>
      <c r="D21" s="417">
        <v>6</v>
      </c>
      <c r="E21" s="220"/>
      <c r="F21" s="373" t="s">
        <v>520</v>
      </c>
      <c r="G21" s="187">
        <f>IF(D21="","",VLOOKUP(B21,Data!$B$5:$L$403,11,FALSE))</f>
        <v>4283.6499999999996</v>
      </c>
      <c r="H21" s="193">
        <f t="shared" si="1"/>
        <v>25701.899999999998</v>
      </c>
      <c r="I21" s="188" t="str">
        <f>IF(D21="","",VLOOKUP(B21,Data!$B$5:$D$403,3,FALSE))</f>
        <v>C/T</v>
      </c>
      <c r="J21" s="189" t="str">
        <f>IF(D21="","",VLOOKUP(B21,Data!$B$5:$M$403,12,FALSE))</f>
        <v>Indonesia</v>
      </c>
      <c r="K21" s="408" t="s">
        <v>1009</v>
      </c>
      <c r="L21" s="190">
        <f>IF(D21="","",VLOOKUP(B21,Data!$B$5:$E$403,4,FALSE)*D21)</f>
        <v>1830</v>
      </c>
      <c r="M21" s="195">
        <f>IF(D21="","",VLOOKUP(B21,Data!$B$5:$F$403,5,FALSE)*D21)</f>
        <v>1614</v>
      </c>
      <c r="N21" s="193" t="e">
        <f>IF(B21=Data!#REF!,Data!#REF!,(IF(B21=Data!B98,Data!G98,(IF(B21=Data!#REF!,Data!#REF!,(IF(B21=Data!#REF!,Data!#REF!,(IF(B21=Data!#REF!,Data!#REF!,(IF(B21=Data!#REF!,Data!#REF!,(IF(B21=Data!#REF!,Data!#REF!,(IF(B21=Data!#REF!,Data!#REF!,Data!#REF!)))))))))))))))&amp;IF(B21=Data!#REF!,Data!#REF!,(IF(B21=Data!#REF!,Data!#REF!,(IF(B21=Data!#REF!,Data!#REF!,(IF(B21=Data!#REF!,Data!#REF!,(IF(B21=Data!B77,Data!G77,(IF(B21=Data!B80,Data!G896,(IF(B21=Data!#REF!,Data!#REF!,(IF(B21=Data!#REF!,Data!#REF!,Data!#REF!)))))))))))))))&amp;IF(B21=Data!#REF!,Data!#REF!,(IF(B21=Data!#REF!,Data!#REF!,(IF(B21=Data!#REF!,Data!#REF!,(IF(B21=Data!#REF!,Data!#REF!,(IF(B21=Data!#REF!,Data!#REF!,Data!#REF!)))))))))</f>
        <v>#REF!</v>
      </c>
      <c r="O21" s="330"/>
      <c r="P21" s="331"/>
      <c r="Q21" s="196" t="e">
        <f>IF(B21=Data!#REF!,Data!#REF!,(IF(B21=Data!B98,Data!H98,(IF(B21=Data!#REF!,Data!#REF!,(IF(B21=Data!#REF!,Data!#REF!,(IF(B21=Data!#REF!,Data!#REF!,(IF(B21=Data!#REF!,Data!#REF!,(IF(B21=Data!#REF!,Data!#REF!,(IF(B21=Data!#REF!,Data!#REF!,Data!#REF!)))))))))))))))&amp;IF(B21=Data!#REF!,Data!#REF!,(IF(B21=Data!#REF!,Data!#REF!,(IF(B21=Data!#REF!,Data!#REF!,(IF(B21=Data!#REF!,Data!#REF!,(IF(B21=Data!B77,Data!H77,(IF(B21=Data!B80,Data!H896,(IF(B21=Data!#REF!,Data!#REF!,(IF(B21=Data!#REF!,Data!#REF!,Data!#REF!)))))))))))))))&amp;IF(B21=Data!#REF!,Data!#REF!,(IF(B21=Data!#REF!,Data!#REF!,(IF(B21=Data!#REF!,Data!#REF!,(IF(B21=Data!#REF!,Data!#REF!,(IF(B21=Data!#REF!,Data!#REF!,Data!#REF!)))))))))</f>
        <v>#REF!</v>
      </c>
      <c r="R21" s="331"/>
      <c r="S21" s="331"/>
      <c r="T21" s="196" t="e">
        <f>IF(B21=Data!#REF!,Data!#REF!,(IF(B21=Data!B98,Data!I98,(IF(B21=Data!#REF!,Data!#REF!,(IF(B21=Data!#REF!,Data!#REF!,(IF(B21=Data!#REF!,Data!#REF!,(IF(B21=Data!#REF!,Data!#REF!,(IF(B21=Data!#REF!,Data!#REF!,(IF(B21=Data!#REF!,Data!#REF!,Data!#REF!)))))))))))))))&amp;IF(B21=Data!#REF!,Data!#REF!,(IF(B21=Data!#REF!,Data!#REF!,(IF(B21=Data!#REF!,Data!#REF!,(IF(B21=Data!#REF!,Data!#REF!,(IF(B21=Data!B77,Data!I77,(IF(B21=Data!B80,Data!I896,(IF(B21=Data!#REF!,Data!#REF!,(IF(B21=Data!#REF!,Data!#REF!,Data!#REF!)))))))))))))))&amp;IF(B21=Data!#REF!,Data!#REF!,(IF(B21=Data!#REF!,Data!#REF!,(IF(B21=Data!#REF!,Data!#REF!,(IF(B21=Data!#REF!,Data!#REF!,(IF(B21=Data!#REF!,Data!#REF!,Data!#REF!)))))))))</f>
        <v>#REF!</v>
      </c>
      <c r="U21" s="332"/>
      <c r="V21" s="196" t="e">
        <f>IF(B21=Data!#REF!,Data!#REF!,(IF(B21=Data!B98,Data!J98,(IF(B21=Data!#REF!,Data!#REF!,(IF(B21=Data!#REF!,Data!#REF!,(IF(B21=Data!#REF!,Data!#REF!,(IF(B21=Data!#REF!,Data!#REF!,(IF(B21=Data!#REF!,Data!#REF!,(IF(B21=Data!#REF!,Data!#REF!,Data!#REF!)))))))))))))))&amp;IF(B21=Data!#REF!,Data!#REF!,(IF(B21=Data!#REF!,Data!#REF!,(IF(B21=Data!#REF!,Data!#REF!,(IF(B21=Data!#REF!,Data!#REF!,(IF(B21=Data!B77,Data!J77,(IF(B21=Data!B80,Data!J896,(IF(B21=Data!#REF!,Data!#REF!,(IF(B21=Data!#REF!,Data!#REF!,Data!#REF!)))))))))))))))&amp;IF(B21=Data!#REF!,Data!#REF!,(IF(B21=Data!#REF!,Data!#REF!,(IF(B21=Data!#REF!,Data!#REF!,(IF(B21=Data!#REF!,Data!#REF!,(IF(B21=Data!#REF!,Data!#REF!,Data!#REF!)))))))))</f>
        <v>#REF!</v>
      </c>
      <c r="W21" s="191">
        <f>IF(D21="","",VLOOKUP(B21,Data!$B$5:$J$403,9,FALSE)*D21)</f>
        <v>9.2040000000000006</v>
      </c>
      <c r="AC21" s="165" t="s">
        <v>877</v>
      </c>
      <c r="AD21" s="165">
        <v>6</v>
      </c>
      <c r="AE21" s="165">
        <v>1</v>
      </c>
    </row>
    <row r="22" spans="1:31" ht="16.25" customHeight="1">
      <c r="A22" s="346">
        <v>3</v>
      </c>
      <c r="B22" s="297" t="s">
        <v>195</v>
      </c>
      <c r="C22" s="195" t="str">
        <f>IF(D22="","",VLOOKUP(B22,Data!$B$5:$L$403,2,FALSE))</f>
        <v>WH50350</v>
      </c>
      <c r="D22" s="417">
        <v>20</v>
      </c>
      <c r="E22" s="220"/>
      <c r="F22" s="374"/>
      <c r="G22" s="187">
        <f>IF(D22="","",VLOOKUP(B22,Data!$B$5:$L$403,11,FALSE))</f>
        <v>1751.45</v>
      </c>
      <c r="H22" s="193">
        <f t="shared" si="1"/>
        <v>35029</v>
      </c>
      <c r="I22" s="188" t="str">
        <f>IF(D22="","",VLOOKUP(B22,Data!$B$5:$D$403,3,FALSE))</f>
        <v>C/T</v>
      </c>
      <c r="J22" s="189" t="str">
        <f>IF(D22="","",VLOOKUP(B22,Data!$B$5:$M$403,12,FALSE))</f>
        <v>Indonesia</v>
      </c>
      <c r="K22" s="408" t="s">
        <v>1009</v>
      </c>
      <c r="L22" s="190">
        <f>IF(D22="","",VLOOKUP(B22,Data!$B$5:$E$403,4,FALSE)*D22)</f>
        <v>4020</v>
      </c>
      <c r="M22" s="195">
        <f>IF(D22="","",VLOOKUP(B22,Data!$B$5:$F$403,5,FALSE)*D22)</f>
        <v>3620</v>
      </c>
      <c r="N22" s="193" t="e">
        <f>IF(B22=Data!#REF!,Data!#REF!,(IF(B22=Data!B101,Data!G101,(IF(B22=Data!#REF!,Data!#REF!,(IF(B22=Data!#REF!,Data!#REF!,(IF(B22=Data!#REF!,Data!#REF!,(IF(B22=Data!#REF!,Data!#REF!,(IF(B22=Data!#REF!,Data!#REF!,(IF(B22=Data!#REF!,Data!#REF!,Data!#REF!)))))))))))))))&amp;IF(B22=Data!#REF!,Data!#REF!,(IF(B22=Data!#REF!,Data!#REF!,(IF(B22=Data!#REF!,Data!#REF!,(IF(B22=Data!#REF!,Data!#REF!,(IF(B22=Data!B80,Data!G80,(IF(B22=Data!B83,Data!G899,(IF(B22=Data!#REF!,Data!#REF!,(IF(B22=Data!#REF!,Data!#REF!,Data!#REF!)))))))))))))))&amp;IF(B22=Data!#REF!,Data!#REF!,(IF(B22=Data!#REF!,Data!#REF!,(IF(B22=Data!#REF!,Data!#REF!,(IF(B22=Data!#REF!,Data!#REF!,(IF(B22=Data!#REF!,Data!#REF!,Data!#REF!)))))))))</f>
        <v>#REF!</v>
      </c>
      <c r="O22" s="330"/>
      <c r="P22" s="331"/>
      <c r="Q22" s="196" t="e">
        <f>IF(B22=Data!#REF!,Data!#REF!,(IF(B22=Data!B101,Data!H101,(IF(B22=Data!#REF!,Data!#REF!,(IF(B22=Data!#REF!,Data!#REF!,(IF(B22=Data!#REF!,Data!#REF!,(IF(B22=Data!#REF!,Data!#REF!,(IF(B22=Data!#REF!,Data!#REF!,(IF(B22=Data!#REF!,Data!#REF!,Data!#REF!)))))))))))))))&amp;IF(B22=Data!#REF!,Data!#REF!,(IF(B22=Data!#REF!,Data!#REF!,(IF(B22=Data!#REF!,Data!#REF!,(IF(B22=Data!#REF!,Data!#REF!,(IF(B22=Data!B80,Data!H80,(IF(B22=Data!B83,Data!H899,(IF(B22=Data!#REF!,Data!#REF!,(IF(B22=Data!#REF!,Data!#REF!,Data!#REF!)))))))))))))))&amp;IF(B22=Data!#REF!,Data!#REF!,(IF(B22=Data!#REF!,Data!#REF!,(IF(B22=Data!#REF!,Data!#REF!,(IF(B22=Data!#REF!,Data!#REF!,(IF(B22=Data!#REF!,Data!#REF!,Data!#REF!)))))))))</f>
        <v>#REF!</v>
      </c>
      <c r="R22" s="331"/>
      <c r="S22" s="331"/>
      <c r="T22" s="196" t="e">
        <f>IF(B22=Data!#REF!,Data!#REF!,(IF(B22=Data!B101,Data!I101,(IF(B22=Data!#REF!,Data!#REF!,(IF(B22=Data!#REF!,Data!#REF!,(IF(B22=Data!#REF!,Data!#REF!,(IF(B22=Data!#REF!,Data!#REF!,(IF(B22=Data!#REF!,Data!#REF!,(IF(B22=Data!#REF!,Data!#REF!,Data!#REF!)))))))))))))))&amp;IF(B22=Data!#REF!,Data!#REF!,(IF(B22=Data!#REF!,Data!#REF!,(IF(B22=Data!#REF!,Data!#REF!,(IF(B22=Data!#REF!,Data!#REF!,(IF(B22=Data!B80,Data!I80,(IF(B22=Data!B83,Data!I899,(IF(B22=Data!#REF!,Data!#REF!,(IF(B22=Data!#REF!,Data!#REF!,Data!#REF!)))))))))))))))&amp;IF(B22=Data!#REF!,Data!#REF!,(IF(B22=Data!#REF!,Data!#REF!,(IF(B22=Data!#REF!,Data!#REF!,(IF(B22=Data!#REF!,Data!#REF!,(IF(B22=Data!#REF!,Data!#REF!,Data!#REF!)))))))))</f>
        <v>#REF!</v>
      </c>
      <c r="U22" s="332"/>
      <c r="V22" s="196" t="e">
        <f>IF(B22=Data!#REF!,Data!#REF!,(IF(B22=Data!B101,Data!J101,(IF(B22=Data!#REF!,Data!#REF!,(IF(B22=Data!#REF!,Data!#REF!,(IF(B22=Data!#REF!,Data!#REF!,(IF(B22=Data!#REF!,Data!#REF!,(IF(B22=Data!#REF!,Data!#REF!,(IF(B22=Data!#REF!,Data!#REF!,Data!#REF!)))))))))))))))&amp;IF(B22=Data!#REF!,Data!#REF!,(IF(B22=Data!#REF!,Data!#REF!,(IF(B22=Data!#REF!,Data!#REF!,(IF(B22=Data!#REF!,Data!#REF!,(IF(B22=Data!B80,Data!J80,(IF(B22=Data!B83,Data!J899,(IF(B22=Data!#REF!,Data!#REF!,(IF(B22=Data!#REF!,Data!#REF!,Data!#REF!)))))))))))))))&amp;IF(B22=Data!#REF!,Data!#REF!,(IF(B22=Data!#REF!,Data!#REF!,(IF(B22=Data!#REF!,Data!#REF!,(IF(B22=Data!#REF!,Data!#REF!,(IF(B22=Data!#REF!,Data!#REF!,Data!#REF!)))))))))</f>
        <v>#REF!</v>
      </c>
      <c r="W22" s="191">
        <f>IF(D22="","",VLOOKUP(B22,Data!$B$5:$J$403,9,FALSE)*D22)</f>
        <v>23</v>
      </c>
      <c r="AC22" s="165" t="s">
        <v>877</v>
      </c>
      <c r="AD22" s="165">
        <v>6</v>
      </c>
      <c r="AE22" s="165">
        <v>1</v>
      </c>
    </row>
    <row r="23" spans="1:31" ht="16.25" customHeight="1">
      <c r="A23" s="346">
        <v>4</v>
      </c>
      <c r="B23" s="297" t="s">
        <v>543</v>
      </c>
      <c r="C23" s="195" t="str">
        <f>IF(D23="","",VLOOKUP(B23,Data!$B$5:$L$403,2,FALSE))</f>
        <v>ZG04870</v>
      </c>
      <c r="D23" s="417">
        <v>1</v>
      </c>
      <c r="E23" s="220"/>
      <c r="F23" s="374" t="s">
        <v>525</v>
      </c>
      <c r="G23" s="187">
        <f>IF(D23="","",VLOOKUP(B23,Data!$B$5:$L$403,11,FALSE))</f>
        <v>1870.76</v>
      </c>
      <c r="H23" s="193">
        <f t="shared" si="0"/>
        <v>1870.76</v>
      </c>
      <c r="I23" s="188" t="str">
        <f>IF(D23="","",VLOOKUP(B23,Data!$B$5:$D$403,3,FALSE))</f>
        <v>C/T</v>
      </c>
      <c r="J23" s="189" t="str">
        <f>IF(D23="","",VLOOKUP(B23,Data!$B$5:$M$403,12,FALSE))</f>
        <v>Indonesia</v>
      </c>
      <c r="K23" s="408" t="s">
        <v>1009</v>
      </c>
      <c r="L23" s="190">
        <f>IF(D23="","",VLOOKUP(B23,Data!$B$5:$E$403,4,FALSE)*D23)</f>
        <v>201</v>
      </c>
      <c r="M23" s="195">
        <f>IF(D23="","",VLOOKUP(B23,Data!$B$5:$F$403,5,FALSE)*D23)</f>
        <v>181</v>
      </c>
      <c r="N23" s="193" t="e">
        <f>IF(B23=Data!#REF!,Data!#REF!,(IF(B23=Data!B100,Data!G100,(IF(B23=Data!#REF!,Data!#REF!,(IF(B23=Data!#REF!,Data!#REF!,(IF(B23=Data!#REF!,Data!#REF!,(IF(B23=Data!#REF!,Data!#REF!,(IF(B23=Data!#REF!,Data!#REF!,(IF(B23=Data!#REF!,Data!#REF!,Data!#REF!)))))))))))))))&amp;IF(B23=Data!#REF!,Data!#REF!,(IF(B23=Data!#REF!,Data!#REF!,(IF(B23=Data!#REF!,Data!#REF!,(IF(B23=Data!#REF!,Data!#REF!,(IF(B23=Data!B79,Data!G79,(IF(B23=Data!B82,Data!G898,(IF(B23=Data!#REF!,Data!#REF!,(IF(B23=Data!#REF!,Data!#REF!,Data!#REF!)))))))))))))))&amp;IF(B23=Data!#REF!,Data!#REF!,(IF(B23=Data!#REF!,Data!#REF!,(IF(B23=Data!#REF!,Data!#REF!,(IF(B23=Data!#REF!,Data!#REF!,(IF(B23=Data!#REF!,Data!#REF!,Data!#REF!)))))))))</f>
        <v>#REF!</v>
      </c>
      <c r="O23" s="330"/>
      <c r="P23" s="331"/>
      <c r="Q23" s="196" t="e">
        <f>IF(B23=Data!#REF!,Data!#REF!,(IF(B23=Data!B100,Data!H100,(IF(B23=Data!#REF!,Data!#REF!,(IF(B23=Data!#REF!,Data!#REF!,(IF(B23=Data!#REF!,Data!#REF!,(IF(B23=Data!#REF!,Data!#REF!,(IF(B23=Data!#REF!,Data!#REF!,(IF(B23=Data!#REF!,Data!#REF!,Data!#REF!)))))))))))))))&amp;IF(B23=Data!#REF!,Data!#REF!,(IF(B23=Data!#REF!,Data!#REF!,(IF(B23=Data!#REF!,Data!#REF!,(IF(B23=Data!#REF!,Data!#REF!,(IF(B23=Data!B79,Data!H79,(IF(B23=Data!B82,Data!H898,(IF(B23=Data!#REF!,Data!#REF!,(IF(B23=Data!#REF!,Data!#REF!,Data!#REF!)))))))))))))))&amp;IF(B23=Data!#REF!,Data!#REF!,(IF(B23=Data!#REF!,Data!#REF!,(IF(B23=Data!#REF!,Data!#REF!,(IF(B23=Data!#REF!,Data!#REF!,(IF(B23=Data!#REF!,Data!#REF!,Data!#REF!)))))))))</f>
        <v>#REF!</v>
      </c>
      <c r="R23" s="331"/>
      <c r="S23" s="331"/>
      <c r="T23" s="196" t="e">
        <f>IF(B23=Data!#REF!,Data!#REF!,(IF(B23=Data!B100,Data!I100,(IF(B23=Data!#REF!,Data!#REF!,(IF(B23=Data!#REF!,Data!#REF!,(IF(B23=Data!#REF!,Data!#REF!,(IF(B23=Data!#REF!,Data!#REF!,(IF(B23=Data!#REF!,Data!#REF!,(IF(B23=Data!#REF!,Data!#REF!,Data!#REF!)))))))))))))))&amp;IF(B23=Data!#REF!,Data!#REF!,(IF(B23=Data!#REF!,Data!#REF!,(IF(B23=Data!#REF!,Data!#REF!,(IF(B23=Data!#REF!,Data!#REF!,(IF(B23=Data!B79,Data!I79,(IF(B23=Data!B82,Data!I898,(IF(B23=Data!#REF!,Data!#REF!,(IF(B23=Data!#REF!,Data!#REF!,Data!#REF!)))))))))))))))&amp;IF(B23=Data!#REF!,Data!#REF!,(IF(B23=Data!#REF!,Data!#REF!,(IF(B23=Data!#REF!,Data!#REF!,(IF(B23=Data!#REF!,Data!#REF!,(IF(B23=Data!#REF!,Data!#REF!,Data!#REF!)))))))))</f>
        <v>#REF!</v>
      </c>
      <c r="U23" s="332"/>
      <c r="V23" s="196" t="e">
        <f>IF(B23=Data!#REF!,Data!#REF!,(IF(B23=Data!B100,Data!J100,(IF(B23=Data!#REF!,Data!#REF!,(IF(B23=Data!#REF!,Data!#REF!,(IF(B23=Data!#REF!,Data!#REF!,(IF(B23=Data!#REF!,Data!#REF!,(IF(B23=Data!#REF!,Data!#REF!,(IF(B23=Data!#REF!,Data!#REF!,Data!#REF!)))))))))))))))&amp;IF(B23=Data!#REF!,Data!#REF!,(IF(B23=Data!#REF!,Data!#REF!,(IF(B23=Data!#REF!,Data!#REF!,(IF(B23=Data!#REF!,Data!#REF!,(IF(B23=Data!B79,Data!J79,(IF(B23=Data!B82,Data!J898,(IF(B23=Data!#REF!,Data!#REF!,(IF(B23=Data!#REF!,Data!#REF!,Data!#REF!)))))))))))))))&amp;IF(B23=Data!#REF!,Data!#REF!,(IF(B23=Data!#REF!,Data!#REF!,(IF(B23=Data!#REF!,Data!#REF!,(IF(B23=Data!#REF!,Data!#REF!,(IF(B23=Data!#REF!,Data!#REF!,Data!#REF!)))))))))</f>
        <v>#REF!</v>
      </c>
      <c r="W23" s="191">
        <f>IF(D23="","",VLOOKUP(B23,Data!$B$5:$J$403,9,FALSE)*D23)</f>
        <v>1.1499999999999999</v>
      </c>
      <c r="AC23" s="165" t="s">
        <v>877</v>
      </c>
      <c r="AD23" s="165">
        <v>6</v>
      </c>
      <c r="AE23" s="165">
        <v>1</v>
      </c>
    </row>
    <row r="24" spans="1:31" ht="16.25" customHeight="1">
      <c r="A24" s="346">
        <v>5</v>
      </c>
      <c r="B24" s="297" t="s">
        <v>212</v>
      </c>
      <c r="C24" s="195" t="str">
        <f>IF(D24="","",VLOOKUP(B24,Data!$B$5:$L$403,2,FALSE))</f>
        <v>WH50410</v>
      </c>
      <c r="D24" s="220">
        <v>1</v>
      </c>
      <c r="E24" s="220"/>
      <c r="F24" s="374"/>
      <c r="G24" s="187">
        <f>IF(D24="","",VLOOKUP(B24,Data!$B$5:$L$403,11,FALSE))</f>
        <v>1897.4</v>
      </c>
      <c r="H24" s="193">
        <f t="shared" si="0"/>
        <v>1897.4</v>
      </c>
      <c r="I24" s="188" t="str">
        <f>IF(D24="","",VLOOKUP(B24,Data!$B$5:$D$403,3,FALSE))</f>
        <v>C/T</v>
      </c>
      <c r="J24" s="189" t="str">
        <f>IF(D24="","",VLOOKUP(B24,Data!$B$5:$M$403,12,FALSE))</f>
        <v>Indonesia</v>
      </c>
      <c r="K24" s="408" t="s">
        <v>1009</v>
      </c>
      <c r="L24" s="190">
        <f>IF(D24="","",VLOOKUP(B24,Data!$B$5:$E$403,4,FALSE)*D24)</f>
        <v>222</v>
      </c>
      <c r="M24" s="195">
        <f>IF(D24="","",VLOOKUP(B24,Data!$B$5:$F$403,5,FALSE)*D24)</f>
        <v>201</v>
      </c>
      <c r="N24" s="193" t="e">
        <f>IF(B24=Data!#REF!,Data!#REF!,(IF(B24=Data!B79,Data!G79,(IF(B24=Data!#REF!,Data!#REF!,(IF(B24=Data!#REF!,Data!#REF!,(IF(B24=Data!#REF!,Data!#REF!,(IF(B24=Data!#REF!,Data!#REF!,(IF(B24=Data!#REF!,Data!#REF!,(IF(B24=Data!#REF!,Data!#REF!,Data!#REF!)))))))))))))))&amp;IF(B24=Data!#REF!,Data!#REF!,(IF(B24=Data!#REF!,Data!#REF!,(IF(B24=Data!#REF!,Data!#REF!,(IF(B24=Data!#REF!,Data!#REF!,(IF(B24=Data!B58,Data!G58,(IF(B24=Data!B61,Data!G877,(IF(B24=Data!#REF!,Data!#REF!,(IF(B24=Data!#REF!,Data!#REF!,Data!#REF!)))))))))))))))&amp;IF(B24=Data!#REF!,Data!#REF!,(IF(B24=Data!#REF!,Data!#REF!,(IF(B24=Data!#REF!,Data!#REF!,(IF(B24=Data!#REF!,Data!#REF!,(IF(B24=Data!#REF!,Data!#REF!,Data!#REF!)))))))))</f>
        <v>#REF!</v>
      </c>
      <c r="O24" s="330"/>
      <c r="P24" s="331"/>
      <c r="Q24" s="196" t="e">
        <f>IF(B24=Data!#REF!,Data!#REF!,(IF(B24=Data!B79,Data!H79,(IF(B24=Data!#REF!,Data!#REF!,(IF(B24=Data!#REF!,Data!#REF!,(IF(B24=Data!#REF!,Data!#REF!,(IF(B24=Data!#REF!,Data!#REF!,(IF(B24=Data!#REF!,Data!#REF!,(IF(B24=Data!#REF!,Data!#REF!,Data!#REF!)))))))))))))))&amp;IF(B24=Data!#REF!,Data!#REF!,(IF(B24=Data!#REF!,Data!#REF!,(IF(B24=Data!#REF!,Data!#REF!,(IF(B24=Data!#REF!,Data!#REF!,(IF(B24=Data!B58,Data!H58,(IF(B24=Data!B61,Data!H877,(IF(B24=Data!#REF!,Data!#REF!,(IF(B24=Data!#REF!,Data!#REF!,Data!#REF!)))))))))))))))&amp;IF(B24=Data!#REF!,Data!#REF!,(IF(B24=Data!#REF!,Data!#REF!,(IF(B24=Data!#REF!,Data!#REF!,(IF(B24=Data!#REF!,Data!#REF!,(IF(B24=Data!#REF!,Data!#REF!,Data!#REF!)))))))))</f>
        <v>#REF!</v>
      </c>
      <c r="R24" s="331"/>
      <c r="S24" s="331"/>
      <c r="T24" s="196" t="e">
        <f>IF(B24=Data!#REF!,Data!#REF!,(IF(B24=Data!B79,Data!I79,(IF(B24=Data!#REF!,Data!#REF!,(IF(B24=Data!#REF!,Data!#REF!,(IF(B24=Data!#REF!,Data!#REF!,(IF(B24=Data!#REF!,Data!#REF!,(IF(B24=Data!#REF!,Data!#REF!,(IF(B24=Data!#REF!,Data!#REF!,Data!#REF!)))))))))))))))&amp;IF(B24=Data!#REF!,Data!#REF!,(IF(B24=Data!#REF!,Data!#REF!,(IF(B24=Data!#REF!,Data!#REF!,(IF(B24=Data!#REF!,Data!#REF!,(IF(B24=Data!B58,Data!I58,(IF(B24=Data!B61,Data!I877,(IF(B24=Data!#REF!,Data!#REF!,(IF(B24=Data!#REF!,Data!#REF!,Data!#REF!)))))))))))))))&amp;IF(B24=Data!#REF!,Data!#REF!,(IF(B24=Data!#REF!,Data!#REF!,(IF(B24=Data!#REF!,Data!#REF!,(IF(B24=Data!#REF!,Data!#REF!,(IF(B24=Data!#REF!,Data!#REF!,Data!#REF!)))))))))</f>
        <v>#REF!</v>
      </c>
      <c r="U24" s="332"/>
      <c r="V24" s="196" t="e">
        <f>IF(B24=Data!#REF!,Data!#REF!,(IF(B24=Data!B79,Data!J79,(IF(B24=Data!#REF!,Data!#REF!,(IF(B24=Data!#REF!,Data!#REF!,(IF(B24=Data!#REF!,Data!#REF!,(IF(B24=Data!#REF!,Data!#REF!,(IF(B24=Data!#REF!,Data!#REF!,(IF(B24=Data!#REF!,Data!#REF!,Data!#REF!)))))))))))))))&amp;IF(B24=Data!#REF!,Data!#REF!,(IF(B24=Data!#REF!,Data!#REF!,(IF(B24=Data!#REF!,Data!#REF!,(IF(B24=Data!#REF!,Data!#REF!,(IF(B24=Data!B58,Data!J58,(IF(B24=Data!B61,Data!J877,(IF(B24=Data!#REF!,Data!#REF!,(IF(B24=Data!#REF!,Data!#REF!,Data!#REF!)))))))))))))))&amp;IF(B24=Data!#REF!,Data!#REF!,(IF(B24=Data!#REF!,Data!#REF!,(IF(B24=Data!#REF!,Data!#REF!,(IF(B24=Data!#REF!,Data!#REF!,(IF(B24=Data!#REF!,Data!#REF!,Data!#REF!)))))))))</f>
        <v>#REF!</v>
      </c>
      <c r="W24" s="191">
        <f>IF(D24="","",VLOOKUP(B24,Data!$B$5:$J$403,9,FALSE)*D24)</f>
        <v>1.1990000000000001</v>
      </c>
      <c r="AC24" s="165" t="s">
        <v>930</v>
      </c>
      <c r="AD24" s="165">
        <v>1</v>
      </c>
      <c r="AE24" s="165">
        <v>1</v>
      </c>
    </row>
    <row r="25" spans="1:31" ht="16.25" customHeight="1">
      <c r="A25" s="346"/>
      <c r="B25" s="297"/>
      <c r="C25" s="195" t="str">
        <f>IF(D25="","",VLOOKUP(B25,Data!$B$5:$L$403,2,FALSE))</f>
        <v/>
      </c>
      <c r="D25" s="220"/>
      <c r="E25" s="220"/>
      <c r="F25" s="374"/>
      <c r="G25" s="187" t="str">
        <f>IF(D25="","",VLOOKUP(B25,Data!$B$5:$L$403,11,FALSE))</f>
        <v/>
      </c>
      <c r="H25" s="193" t="str">
        <f t="shared" si="0"/>
        <v>-</v>
      </c>
      <c r="I25" s="188" t="str">
        <f>IF(D25="","",VLOOKUP(B25,Data!$B$5:$D$403,3,FALSE))</f>
        <v/>
      </c>
      <c r="J25" s="189" t="str">
        <f>IF(D25="","",VLOOKUP(B25,Data!$B$5:$M$403,12,FALSE))</f>
        <v/>
      </c>
      <c r="K25" s="194"/>
      <c r="L25" s="190" t="str">
        <f>IF(D25="","",VLOOKUP(B25,Data!$B$5:$E$403,4,FALSE)*D25)</f>
        <v/>
      </c>
      <c r="M25" s="195" t="str">
        <f>IF(D25="","",VLOOKUP(B25,Data!$B$5:$F$403,5,FALSE)*D25)</f>
        <v/>
      </c>
      <c r="N25" s="193" t="e">
        <f>IF(B25=Data!#REF!,Data!#REF!,(IF(B25=Data!B81,Data!G81,(IF(B25=Data!#REF!,Data!#REF!,(IF(B25=Data!#REF!,Data!#REF!,(IF(B25=Data!#REF!,Data!#REF!,(IF(B25=Data!#REF!,Data!#REF!,(IF(B25=Data!#REF!,Data!#REF!,(IF(B25=Data!#REF!,Data!#REF!,Data!#REF!)))))))))))))))&amp;IF(B25=Data!#REF!,Data!#REF!,(IF(B25=Data!#REF!,Data!#REF!,(IF(B25=Data!#REF!,Data!#REF!,(IF(B25=Data!#REF!,Data!#REF!,(IF(B25=Data!B60,Data!G60,(IF(B25=Data!B63,Data!G879,(IF(B25=Data!#REF!,Data!#REF!,(IF(B25=Data!#REF!,Data!#REF!,Data!#REF!)))))))))))))))&amp;IF(B25=Data!#REF!,Data!#REF!,(IF(B25=Data!#REF!,Data!#REF!,(IF(B25=Data!#REF!,Data!#REF!,(IF(B25=Data!#REF!,Data!#REF!,(IF(B25=Data!#REF!,Data!#REF!,Data!#REF!)))))))))</f>
        <v>#REF!</v>
      </c>
      <c r="O25" s="330"/>
      <c r="P25" s="331"/>
      <c r="Q25" s="196" t="e">
        <f>IF(B25=Data!#REF!,Data!#REF!,(IF(B25=Data!B81,Data!H81,(IF(B25=Data!#REF!,Data!#REF!,(IF(B25=Data!#REF!,Data!#REF!,(IF(B25=Data!#REF!,Data!#REF!,(IF(B25=Data!#REF!,Data!#REF!,(IF(B25=Data!#REF!,Data!#REF!,(IF(B25=Data!#REF!,Data!#REF!,Data!#REF!)))))))))))))))&amp;IF(B25=Data!#REF!,Data!#REF!,(IF(B25=Data!#REF!,Data!#REF!,(IF(B25=Data!#REF!,Data!#REF!,(IF(B25=Data!#REF!,Data!#REF!,(IF(B25=Data!B60,Data!H60,(IF(B25=Data!B63,Data!H879,(IF(B25=Data!#REF!,Data!#REF!,(IF(B25=Data!#REF!,Data!#REF!,Data!#REF!)))))))))))))))&amp;IF(B25=Data!#REF!,Data!#REF!,(IF(B25=Data!#REF!,Data!#REF!,(IF(B25=Data!#REF!,Data!#REF!,(IF(B25=Data!#REF!,Data!#REF!,(IF(B25=Data!#REF!,Data!#REF!,Data!#REF!)))))))))</f>
        <v>#REF!</v>
      </c>
      <c r="R25" s="331"/>
      <c r="S25" s="331"/>
      <c r="T25" s="196" t="e">
        <f>IF(B25=Data!#REF!,Data!#REF!,(IF(B25=Data!B81,Data!I81,(IF(B25=Data!#REF!,Data!#REF!,(IF(B25=Data!#REF!,Data!#REF!,(IF(B25=Data!#REF!,Data!#REF!,(IF(B25=Data!#REF!,Data!#REF!,(IF(B25=Data!#REF!,Data!#REF!,(IF(B25=Data!#REF!,Data!#REF!,Data!#REF!)))))))))))))))&amp;IF(B25=Data!#REF!,Data!#REF!,(IF(B25=Data!#REF!,Data!#REF!,(IF(B25=Data!#REF!,Data!#REF!,(IF(B25=Data!#REF!,Data!#REF!,(IF(B25=Data!B60,Data!I60,(IF(B25=Data!B63,Data!I879,(IF(B25=Data!#REF!,Data!#REF!,(IF(B25=Data!#REF!,Data!#REF!,Data!#REF!)))))))))))))))&amp;IF(B25=Data!#REF!,Data!#REF!,(IF(B25=Data!#REF!,Data!#REF!,(IF(B25=Data!#REF!,Data!#REF!,(IF(B25=Data!#REF!,Data!#REF!,(IF(B25=Data!#REF!,Data!#REF!,Data!#REF!)))))))))</f>
        <v>#REF!</v>
      </c>
      <c r="U25" s="332"/>
      <c r="V25" s="196" t="e">
        <f>IF(B25=Data!#REF!,Data!#REF!,(IF(B25=Data!B81,Data!J81,(IF(B25=Data!#REF!,Data!#REF!,(IF(B25=Data!#REF!,Data!#REF!,(IF(B25=Data!#REF!,Data!#REF!,(IF(B25=Data!#REF!,Data!#REF!,(IF(B25=Data!#REF!,Data!#REF!,(IF(B25=Data!#REF!,Data!#REF!,Data!#REF!)))))))))))))))&amp;IF(B25=Data!#REF!,Data!#REF!,(IF(B25=Data!#REF!,Data!#REF!,(IF(B25=Data!#REF!,Data!#REF!,(IF(B25=Data!#REF!,Data!#REF!,(IF(B25=Data!B60,Data!J60,(IF(B25=Data!B63,Data!J879,(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346"/>
      <c r="B26" s="297"/>
      <c r="C26" s="195" t="str">
        <f>IF(D26="","",VLOOKUP(B26,Data!$B$5:$L$403,2,FALSE))</f>
        <v/>
      </c>
      <c r="D26" s="220"/>
      <c r="E26" s="220"/>
      <c r="F26" s="374"/>
      <c r="G26" s="187" t="str">
        <f>IF(D26="","",VLOOKUP(B26,Data!$B$5:$L$403,11,FALSE))</f>
        <v/>
      </c>
      <c r="H26" s="193"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O26" s="330"/>
      <c r="P26" s="331"/>
      <c r="Q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R26" s="331"/>
      <c r="S26" s="331"/>
      <c r="T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U26" s="332"/>
      <c r="V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W26" s="191" t="str">
        <f>IF(D26="","",VLOOKUP(B26,Data!$B$5:$J$403,9,FALSE)*D26)</f>
        <v/>
      </c>
    </row>
    <row r="27" spans="1:31" ht="16.25" customHeight="1">
      <c r="A27" s="87"/>
      <c r="B27" s="298"/>
      <c r="C27" s="195" t="str">
        <f>IF(D27="","",VLOOKUP(B27,Data!$B$5:$L$403,2,FALSE))</f>
        <v/>
      </c>
      <c r="D27" s="296"/>
      <c r="E27" s="296"/>
      <c r="F27" s="91"/>
      <c r="G27" s="187" t="str">
        <f>IF(D27="","",VLOOKUP(B27,Data!$B$5:$L$403,11,FALSE))</f>
        <v/>
      </c>
      <c r="H27" s="335"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O27" s="330"/>
      <c r="P27" s="331"/>
      <c r="Q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R27" s="331"/>
      <c r="S27" s="331"/>
      <c r="T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U27" s="332"/>
      <c r="V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W27" s="191" t="str">
        <f>IF(D27="","",VLOOKUP(B27,Data!$B$5:$J$403,9,FALSE)*D27)</f>
        <v/>
      </c>
    </row>
    <row r="28" spans="1:31" ht="17.5">
      <c r="A28" s="102"/>
      <c r="B28" s="100"/>
      <c r="C28" s="101"/>
      <c r="D28" s="305">
        <f>SUM(D18:D27)</f>
        <v>31</v>
      </c>
      <c r="E28" s="305"/>
      <c r="F28" s="109"/>
      <c r="G28" s="159"/>
      <c r="H28" s="361">
        <f>SUM(H18:H27)</f>
        <v>72474.2</v>
      </c>
      <c r="I28" s="362"/>
      <c r="J28" s="362"/>
      <c r="K28" s="362"/>
      <c r="L28" s="363">
        <f>SUM(L18:L27)</f>
        <v>7071</v>
      </c>
      <c r="M28" s="363">
        <f>SUM(M18:M27)</f>
        <v>6354</v>
      </c>
      <c r="N28" s="361" t="e">
        <f>SUM(N16:N27)</f>
        <v>#REF!</v>
      </c>
      <c r="O28" s="361">
        <f>SUM(O18:O27)</f>
        <v>0</v>
      </c>
      <c r="P28" s="361">
        <f>SUM(P16:P27)</f>
        <v>0</v>
      </c>
      <c r="Q28" s="361" t="e">
        <f>SUM(Q16:Q27)</f>
        <v>#REF!</v>
      </c>
      <c r="R28" s="361">
        <f>SUM(R18:R27)</f>
        <v>0</v>
      </c>
      <c r="S28" s="361">
        <f>SUM(S16:S27)</f>
        <v>0</v>
      </c>
      <c r="T28" s="361" t="e">
        <f>SUM(T16:T27)</f>
        <v>#REF!</v>
      </c>
      <c r="U28" s="361">
        <f>SUM(U18:U27)</f>
        <v>0</v>
      </c>
      <c r="V28" s="361" t="e">
        <f>SUM(V16:V27)</f>
        <v>#REF!</v>
      </c>
      <c r="W28" s="364">
        <f>SUM(W18:W27)</f>
        <v>39.016999999999996</v>
      </c>
    </row>
    <row r="29" spans="1:31" ht="11.25" customHeight="1">
      <c r="A29" s="300"/>
      <c r="B29" s="156"/>
      <c r="C29" s="271"/>
      <c r="D29" s="301"/>
      <c r="E29" s="372"/>
      <c r="F29" s="269"/>
      <c r="G29" s="302" t="s">
        <v>866</v>
      </c>
      <c r="H29" s="273"/>
      <c r="I29" s="300"/>
      <c r="J29" s="300"/>
      <c r="K29" s="300"/>
      <c r="L29" s="303"/>
      <c r="M29" s="261"/>
      <c r="N29" s="259"/>
      <c r="U29" s="259"/>
      <c r="V29" s="259"/>
      <c r="W29" s="265"/>
    </row>
    <row r="30" spans="1:31" ht="14">
      <c r="A30" s="10" t="s">
        <v>521</v>
      </c>
      <c r="B30" s="157"/>
      <c r="C30" s="1"/>
      <c r="D30" s="304" t="s">
        <v>80</v>
      </c>
      <c r="E30" s="304"/>
      <c r="F30" s="263"/>
      <c r="G30" s="77" t="s">
        <v>81</v>
      </c>
      <c r="H30" s="81"/>
      <c r="I30" s="267" t="s">
        <v>82</v>
      </c>
      <c r="J30" s="282"/>
      <c r="K30" s="262" t="s">
        <v>83</v>
      </c>
      <c r="L30" s="262"/>
      <c r="M30" s="442" t="s">
        <v>84</v>
      </c>
      <c r="N30" s="443"/>
      <c r="O30" s="443"/>
      <c r="P30" s="443"/>
      <c r="Q30" s="443"/>
      <c r="R30" s="443"/>
      <c r="S30" s="443"/>
      <c r="T30" s="443"/>
      <c r="U30" s="443"/>
      <c r="V30" s="443"/>
      <c r="W30" s="444"/>
    </row>
    <row r="31" spans="1:31" ht="14">
      <c r="A31" s="26" t="s">
        <v>522</v>
      </c>
      <c r="B31" s="280"/>
      <c r="C31" s="56"/>
      <c r="D31" t="s">
        <v>86</v>
      </c>
      <c r="G31" s="445"/>
      <c r="H31" s="446"/>
      <c r="I31" s="26" t="s">
        <v>87</v>
      </c>
      <c r="J31" s="283"/>
      <c r="K31" s="253" t="s">
        <v>88</v>
      </c>
      <c r="M31" s="260"/>
      <c r="W31" s="265"/>
    </row>
    <row r="32" spans="1:31">
      <c r="A32" s="26" t="s">
        <v>523</v>
      </c>
      <c r="B32" s="26"/>
      <c r="C32" s="259"/>
      <c r="G32" s="445"/>
      <c r="H32" s="446"/>
      <c r="I32" s="26"/>
      <c r="J32" s="283"/>
      <c r="K32" s="253" t="s">
        <v>92</v>
      </c>
      <c r="M32" s="260"/>
      <c r="W32" s="265"/>
    </row>
    <row r="33" spans="1:23" ht="10.5" customHeight="1">
      <c r="A33" s="269"/>
      <c r="B33" s="284"/>
      <c r="C33" s="285"/>
      <c r="D33" t="s">
        <v>93</v>
      </c>
      <c r="G33" s="445"/>
      <c r="H33" s="446"/>
      <c r="I33" s="26" t="s">
        <v>94</v>
      </c>
      <c r="J33" s="283"/>
      <c r="K33" s="253"/>
      <c r="M33" s="260"/>
      <c r="W33" s="265"/>
    </row>
    <row r="34" spans="1:23" ht="13">
      <c r="A34" s="10" t="s">
        <v>95</v>
      </c>
      <c r="C34" s="258"/>
      <c r="D34" t="s">
        <v>96</v>
      </c>
      <c r="G34" s="85" t="s">
        <v>97</v>
      </c>
      <c r="H34" s="82"/>
      <c r="I34" s="26" t="s">
        <v>87</v>
      </c>
      <c r="J34" s="283"/>
      <c r="K34" s="253" t="s">
        <v>98</v>
      </c>
      <c r="M34" s="260"/>
      <c r="W34" s="265"/>
    </row>
    <row r="35" spans="1:23" ht="10.5" customHeight="1">
      <c r="A35" s="26" t="s">
        <v>867</v>
      </c>
      <c r="C35" s="259"/>
      <c r="D35" t="s">
        <v>99</v>
      </c>
      <c r="G35" s="286"/>
      <c r="H35" s="287"/>
      <c r="I35" s="26" t="s">
        <v>100</v>
      </c>
      <c r="J35" s="283"/>
      <c r="K35" s="253" t="s">
        <v>524</v>
      </c>
      <c r="M35" s="447" t="s">
        <v>102</v>
      </c>
      <c r="N35" s="448"/>
      <c r="O35" s="448"/>
      <c r="P35" s="448"/>
      <c r="Q35" s="448"/>
      <c r="R35" s="448"/>
      <c r="S35" s="448"/>
      <c r="T35" s="448"/>
      <c r="U35" s="448"/>
      <c r="V35" s="448"/>
      <c r="W35" s="449"/>
    </row>
    <row r="36" spans="1:23">
      <c r="A36" s="269"/>
      <c r="B36" s="270"/>
      <c r="C36" s="271"/>
      <c r="D36" s="124"/>
      <c r="E36" s="124"/>
      <c r="F36" s="270"/>
      <c r="G36" s="437" t="s">
        <v>1006</v>
      </c>
      <c r="H36" s="438"/>
      <c r="I36" s="437" t="s">
        <v>1007</v>
      </c>
      <c r="J36" s="438"/>
      <c r="K36" s="274" t="s">
        <v>103</v>
      </c>
      <c r="L36" s="274"/>
      <c r="M36" s="439" t="s">
        <v>104</v>
      </c>
      <c r="N36" s="440"/>
      <c r="O36" s="440"/>
      <c r="P36" s="440"/>
      <c r="Q36" s="440"/>
      <c r="R36" s="440"/>
      <c r="S36" s="440"/>
      <c r="T36" s="440"/>
      <c r="U36" s="440"/>
      <c r="V36" s="440"/>
      <c r="W36" s="441"/>
    </row>
    <row r="37" spans="1:23">
      <c r="B37" s="263"/>
      <c r="G37" s="166" t="s">
        <v>1005</v>
      </c>
      <c r="H37" s="166"/>
      <c r="I37" s="4"/>
      <c r="J37" s="4"/>
    </row>
    <row r="42" spans="1:23" ht="18.75" customHeight="1">
      <c r="A42" s="168" t="s">
        <v>895</v>
      </c>
      <c r="B42" s="166"/>
      <c r="C42" s="168" t="s">
        <v>565</v>
      </c>
      <c r="D42" s="323"/>
      <c r="E42" s="323"/>
      <c r="F42" s="323"/>
      <c r="G42" s="324"/>
      <c r="H42" s="168" t="s">
        <v>889</v>
      </c>
      <c r="I42" s="166"/>
      <c r="J42" s="168" t="s">
        <v>565</v>
      </c>
    </row>
    <row r="43" spans="1:23" ht="20">
      <c r="A43" s="168" t="s">
        <v>896</v>
      </c>
      <c r="B43" s="166"/>
      <c r="C43" s="168" t="s">
        <v>900</v>
      </c>
      <c r="D43" s="323"/>
      <c r="E43" s="323"/>
      <c r="F43" s="323"/>
      <c r="G43" s="324"/>
      <c r="H43" s="250" t="s">
        <v>890</v>
      </c>
      <c r="I43" s="336"/>
      <c r="J43" s="250" t="s">
        <v>900</v>
      </c>
    </row>
    <row r="44" spans="1:23" ht="20">
      <c r="A44" s="168" t="s">
        <v>897</v>
      </c>
      <c r="B44" s="166"/>
      <c r="C44" s="168" t="s">
        <v>900</v>
      </c>
      <c r="D44" s="323"/>
      <c r="E44" s="323"/>
      <c r="F44" s="323"/>
      <c r="G44" s="324"/>
      <c r="H44" s="168" t="s">
        <v>891</v>
      </c>
      <c r="I44" s="166"/>
      <c r="J44" s="168" t="s">
        <v>565</v>
      </c>
    </row>
    <row r="45" spans="1:23" ht="20">
      <c r="A45" s="168" t="s">
        <v>898</v>
      </c>
      <c r="B45" s="166"/>
      <c r="C45" s="168" t="s">
        <v>565</v>
      </c>
      <c r="D45" s="323"/>
      <c r="E45" s="323"/>
      <c r="F45" s="323"/>
      <c r="G45" s="324"/>
      <c r="H45" s="168" t="s">
        <v>892</v>
      </c>
      <c r="I45" s="166"/>
      <c r="J45" s="168" t="s">
        <v>565</v>
      </c>
    </row>
    <row r="46" spans="1:23" ht="20">
      <c r="A46" s="168" t="s">
        <v>899</v>
      </c>
      <c r="B46" s="166"/>
      <c r="C46" s="168" t="s">
        <v>565</v>
      </c>
      <c r="D46" s="323"/>
      <c r="E46" s="323"/>
      <c r="F46" s="323"/>
      <c r="G46" s="324"/>
      <c r="H46" s="168" t="s">
        <v>894</v>
      </c>
      <c r="I46" s="166"/>
      <c r="J46" s="168" t="s">
        <v>565</v>
      </c>
    </row>
    <row r="47" spans="1:23" ht="18.75" customHeight="1">
      <c r="A47" s="337"/>
      <c r="B47" s="337"/>
      <c r="C47" s="337"/>
      <c r="D47" s="337"/>
      <c r="E47" s="337"/>
      <c r="F47" s="337"/>
      <c r="G47" s="322"/>
      <c r="H47" s="168" t="s">
        <v>893</v>
      </c>
      <c r="I47" s="166"/>
      <c r="J47" s="168" t="s">
        <v>565</v>
      </c>
    </row>
  </sheetData>
  <mergeCells count="8">
    <mergeCell ref="G36:H36"/>
    <mergeCell ref="I36:J36"/>
    <mergeCell ref="M36:W36"/>
    <mergeCell ref="M30:W30"/>
    <mergeCell ref="G31:H31"/>
    <mergeCell ref="G32:H32"/>
    <mergeCell ref="G33:H33"/>
    <mergeCell ref="M35:W35"/>
  </mergeCells>
  <printOptions horizontalCentered="1"/>
  <pageMargins left="0.15748031496062992" right="0" top="0.23622047244094491" bottom="0" header="0.15748031496062992" footer="0.15748031496062992"/>
  <pageSetup paperSize="9" scale="74"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2D1C-53D4-44BA-A98F-898DB3CFACEC}">
  <sheetPr>
    <pageSetUpPr fitToPage="1"/>
  </sheetPr>
  <dimension ref="A1:AE48"/>
  <sheetViews>
    <sheetView tabSelected="1" topLeftCell="A16" zoomScale="85" zoomScaleNormal="85" zoomScaleSheetLayoutView="85" workbookViewId="0">
      <selection activeCell="O22" sqref="O22"/>
    </sheetView>
  </sheetViews>
  <sheetFormatPr defaultColWidth="9.1796875" defaultRowHeight="12.5"/>
  <cols>
    <col min="1" max="1" width="6.1796875" style="165" customWidth="1"/>
    <col min="2" max="2" width="30.1796875" style="165" customWidth="1"/>
    <col min="3" max="3" width="12.1796875" style="165" customWidth="1"/>
    <col min="5" max="5" width="0" hidden="1" customWidth="1"/>
    <col min="6" max="6" width="11.81640625" style="165" customWidth="1"/>
    <col min="7" max="7" width="13.1796875" style="253" customWidth="1"/>
    <col min="8" max="8" width="17.90625" style="253" customWidth="1"/>
    <col min="9" max="9" width="5.81640625" style="165" customWidth="1"/>
    <col min="10" max="10" width="13.81640625" style="165" customWidth="1"/>
    <col min="11" max="11" width="15" style="165" customWidth="1"/>
    <col min="12" max="13" width="14.453125" style="253" customWidth="1"/>
    <col min="14" max="14" width="0.1796875" style="165" hidden="1" customWidth="1"/>
    <col min="15" max="15" width="3.54296875" style="165" customWidth="1"/>
    <col min="16" max="16" width="2.54296875" style="165" customWidth="1"/>
    <col min="17" max="17" width="4.81640625" style="165" hidden="1" customWidth="1"/>
    <col min="18" max="18" width="3.81640625" style="165" customWidth="1"/>
    <col min="19" max="19" width="2.54296875" style="165" customWidth="1"/>
    <col min="20" max="20" width="5.81640625" style="165" hidden="1" customWidth="1"/>
    <col min="21" max="21" width="7.1796875" style="165" customWidth="1"/>
    <col min="22" max="22" width="9.1796875" style="165" hidden="1" customWidth="1"/>
    <col min="23" max="23" width="11.1796875" style="254" customWidth="1"/>
    <col min="24" max="28" width="9.1796875" style="165"/>
    <col min="29" max="29" width="29.453125" style="165" bestFit="1" customWidth="1"/>
    <col min="30" max="30" width="9.1796875" style="165" bestFit="1" customWidth="1"/>
    <col min="31" max="16384" width="9.1796875" style="165"/>
  </cols>
  <sheetData>
    <row r="1" spans="1:31" ht="12" customHeight="1">
      <c r="A1" s="3"/>
      <c r="B1" s="3"/>
    </row>
    <row r="2" spans="1:31" ht="12" customHeight="1">
      <c r="M2" s="167"/>
      <c r="P2" s="155"/>
      <c r="Q2" s="155"/>
      <c r="R2" s="153"/>
      <c r="S2" s="153"/>
      <c r="T2" s="155"/>
      <c r="U2" s="155"/>
    </row>
    <row r="3" spans="1:31" ht="18" customHeight="1">
      <c r="A3" s="6" t="s">
        <v>40</v>
      </c>
      <c r="B3" s="6"/>
      <c r="C3" s="6"/>
      <c r="D3" s="288"/>
      <c r="E3" s="288"/>
      <c r="F3" s="6"/>
      <c r="G3" s="63"/>
      <c r="H3" s="63"/>
      <c r="I3" s="6"/>
      <c r="J3" s="6"/>
      <c r="K3" s="6"/>
      <c r="L3" s="63"/>
      <c r="M3" s="63"/>
      <c r="N3" s="6"/>
      <c r="O3" s="6"/>
      <c r="P3" s="6"/>
      <c r="Q3" s="6"/>
      <c r="R3" s="6"/>
      <c r="S3" s="6"/>
      <c r="T3" s="6"/>
      <c r="U3" s="6"/>
      <c r="V3" s="6"/>
      <c r="W3" s="7"/>
    </row>
    <row r="4" spans="1:31" ht="3.75" customHeight="1"/>
    <row r="5" spans="1:31">
      <c r="A5" s="165" t="s">
        <v>497</v>
      </c>
      <c r="I5" s="255" t="s">
        <v>42</v>
      </c>
      <c r="J5" s="169">
        <f ca="1">TODAY()</f>
        <v>44825</v>
      </c>
      <c r="K5" s="169"/>
      <c r="L5" s="256"/>
      <c r="M5" s="257"/>
      <c r="N5" s="255"/>
      <c r="O5" s="255"/>
      <c r="P5" s="255"/>
      <c r="Q5" s="255"/>
      <c r="R5" s="255"/>
      <c r="S5" s="255"/>
      <c r="T5" s="255"/>
      <c r="U5" s="255"/>
      <c r="V5" s="255"/>
    </row>
    <row r="6" spans="1:31" ht="13">
      <c r="A6" s="10" t="s">
        <v>43</v>
      </c>
      <c r="B6" s="11"/>
      <c r="C6" s="258"/>
      <c r="D6" s="289"/>
      <c r="E6" s="368"/>
      <c r="F6" s="11"/>
      <c r="G6" s="77" t="s">
        <v>44</v>
      </c>
      <c r="H6" s="70"/>
      <c r="I6" s="13" t="s">
        <v>45</v>
      </c>
      <c r="J6" s="14"/>
      <c r="K6" s="15"/>
      <c r="L6" s="77" t="s">
        <v>46</v>
      </c>
      <c r="M6" s="70"/>
      <c r="N6" s="15"/>
      <c r="O6" s="15"/>
      <c r="P6" s="10"/>
      <c r="Q6" s="15"/>
      <c r="R6" s="15"/>
      <c r="S6" s="15"/>
      <c r="T6" s="15"/>
      <c r="U6" s="11"/>
      <c r="V6" s="11"/>
      <c r="W6" s="158"/>
    </row>
    <row r="7" spans="1:31" ht="13">
      <c r="A7" s="26" t="s">
        <v>861</v>
      </c>
      <c r="C7" s="259"/>
      <c r="D7" s="290" t="s">
        <v>47</v>
      </c>
      <c r="E7" s="369"/>
      <c r="F7" s="23"/>
      <c r="G7" s="78" t="s">
        <v>48</v>
      </c>
      <c r="H7" s="64"/>
      <c r="I7" s="22" t="s">
        <v>49</v>
      </c>
      <c r="J7" s="24"/>
      <c r="K7" s="23"/>
      <c r="L7" s="78" t="s">
        <v>50</v>
      </c>
      <c r="M7" s="64"/>
      <c r="N7" s="23"/>
      <c r="O7" s="23"/>
      <c r="P7" s="22" t="s">
        <v>51</v>
      </c>
      <c r="Q7" s="23"/>
      <c r="R7" s="23"/>
      <c r="S7" s="23"/>
      <c r="T7" s="23"/>
      <c r="U7" s="23"/>
      <c r="V7" s="23"/>
      <c r="W7" s="25"/>
    </row>
    <row r="8" spans="1:31">
      <c r="A8" s="120" t="s">
        <v>862</v>
      </c>
      <c r="C8" s="259"/>
      <c r="D8" s="120"/>
      <c r="E8" s="370"/>
      <c r="G8" s="260"/>
      <c r="H8" s="261"/>
      <c r="I8" s="26"/>
      <c r="K8" s="258"/>
      <c r="L8" s="260"/>
      <c r="M8" s="262"/>
      <c r="O8" s="258"/>
      <c r="U8" s="263"/>
      <c r="V8" s="263"/>
      <c r="W8" s="264"/>
    </row>
    <row r="9" spans="1:31">
      <c r="A9" s="120" t="s">
        <v>863</v>
      </c>
      <c r="C9" s="259"/>
      <c r="D9" s="120" t="s">
        <v>52</v>
      </c>
      <c r="E9" s="370"/>
      <c r="G9" s="260" t="s">
        <v>53</v>
      </c>
      <c r="H9" s="261"/>
      <c r="I9" s="26" t="s">
        <v>54</v>
      </c>
      <c r="K9" s="259"/>
      <c r="L9" s="260" t="s">
        <v>55</v>
      </c>
      <c r="O9" s="259"/>
      <c r="P9" s="165" t="s">
        <v>56</v>
      </c>
      <c r="W9" s="265"/>
    </row>
    <row r="10" spans="1:31">
      <c r="A10" s="26"/>
      <c r="C10" s="259"/>
      <c r="D10" s="120" t="s">
        <v>57</v>
      </c>
      <c r="E10" s="370"/>
      <c r="G10" s="260"/>
      <c r="H10" s="261"/>
      <c r="I10" s="418"/>
      <c r="J10" s="419"/>
      <c r="K10" s="266"/>
      <c r="L10" s="260"/>
      <c r="O10" s="259"/>
      <c r="W10" s="265"/>
    </row>
    <row r="11" spans="1:31" ht="13">
      <c r="A11" s="26"/>
      <c r="C11" s="56" t="s">
        <v>864</v>
      </c>
      <c r="D11" s="291"/>
      <c r="E11" s="304"/>
      <c r="F11" s="268"/>
      <c r="G11" s="260" t="s">
        <v>58</v>
      </c>
      <c r="H11" s="261"/>
      <c r="I11" s="26" t="s">
        <v>59</v>
      </c>
      <c r="K11" s="259"/>
      <c r="L11" s="260" t="s">
        <v>498</v>
      </c>
      <c r="O11" s="259"/>
      <c r="P11" s="165" t="s">
        <v>61</v>
      </c>
      <c r="W11" s="265"/>
    </row>
    <row r="12" spans="1:31">
      <c r="A12" s="26" t="s">
        <v>865</v>
      </c>
      <c r="C12" s="259"/>
      <c r="D12" s="120" t="s">
        <v>63</v>
      </c>
      <c r="E12" s="370"/>
      <c r="G12" s="260"/>
      <c r="H12" s="261"/>
      <c r="I12" s="26"/>
      <c r="K12" s="259"/>
      <c r="L12" s="260"/>
      <c r="O12" s="259"/>
      <c r="W12" s="265"/>
    </row>
    <row r="13" spans="1:31">
      <c r="A13" s="269"/>
      <c r="B13" s="270"/>
      <c r="C13" s="271"/>
      <c r="D13" s="120" t="s">
        <v>64</v>
      </c>
      <c r="E13" s="370"/>
      <c r="G13" s="272"/>
      <c r="H13" s="273"/>
      <c r="I13" s="269"/>
      <c r="J13" s="270"/>
      <c r="K13" s="271"/>
      <c r="L13" s="272"/>
      <c r="M13" s="274"/>
      <c r="N13" s="270"/>
      <c r="O13" s="271"/>
      <c r="P13" s="270"/>
      <c r="Q13" s="270"/>
      <c r="R13" s="270"/>
      <c r="S13" s="270"/>
      <c r="T13" s="270"/>
      <c r="U13" s="270"/>
      <c r="V13" s="270"/>
      <c r="W13" s="275"/>
    </row>
    <row r="14" spans="1:31">
      <c r="A14" s="38" t="s">
        <v>499</v>
      </c>
      <c r="B14" s="276" t="s">
        <v>500</v>
      </c>
      <c r="C14" s="276"/>
      <c r="D14" s="292" t="s">
        <v>501</v>
      </c>
      <c r="E14" s="293"/>
      <c r="F14" s="40" t="s">
        <v>502</v>
      </c>
      <c r="G14" s="67" t="s">
        <v>503</v>
      </c>
      <c r="H14" s="67" t="s">
        <v>70</v>
      </c>
      <c r="I14" s="39" t="s">
        <v>504</v>
      </c>
      <c r="J14" s="39" t="s">
        <v>505</v>
      </c>
      <c r="K14" s="154" t="s">
        <v>506</v>
      </c>
      <c r="L14" s="74" t="s">
        <v>507</v>
      </c>
      <c r="M14" s="74" t="s">
        <v>508</v>
      </c>
      <c r="N14" s="41"/>
      <c r="O14" s="41" t="s">
        <v>509</v>
      </c>
      <c r="P14" s="38"/>
      <c r="Q14" s="38"/>
      <c r="R14" s="38"/>
      <c r="S14" s="38"/>
      <c r="T14" s="38"/>
      <c r="U14" s="38"/>
      <c r="V14" s="38"/>
      <c r="W14" s="42" t="s">
        <v>510</v>
      </c>
    </row>
    <row r="15" spans="1:31">
      <c r="A15" s="277"/>
      <c r="B15" s="267"/>
      <c r="C15" s="258"/>
      <c r="D15" s="293" t="s">
        <v>511</v>
      </c>
      <c r="E15" s="371"/>
      <c r="F15" s="43" t="s">
        <v>514</v>
      </c>
      <c r="G15" s="68" t="s">
        <v>515</v>
      </c>
      <c r="H15" s="68" t="s">
        <v>515</v>
      </c>
      <c r="I15" s="40"/>
      <c r="J15" s="40"/>
      <c r="K15" s="40"/>
      <c r="L15" s="68" t="s">
        <v>516</v>
      </c>
      <c r="M15" s="75" t="s">
        <v>516</v>
      </c>
      <c r="N15" s="44"/>
      <c r="O15" s="45" t="s">
        <v>517</v>
      </c>
      <c r="P15" s="46"/>
      <c r="Q15" s="46"/>
      <c r="R15" s="46"/>
      <c r="S15" s="46"/>
      <c r="T15" s="46"/>
      <c r="U15" s="47"/>
      <c r="V15" s="47"/>
      <c r="W15" s="48" t="s">
        <v>74</v>
      </c>
      <c r="AC15" s="165" t="s">
        <v>870</v>
      </c>
      <c r="AD15" s="165">
        <v>1</v>
      </c>
      <c r="AE15" s="165">
        <v>25</v>
      </c>
    </row>
    <row r="16" spans="1:31" ht="12.65" customHeight="1">
      <c r="A16" s="102"/>
      <c r="B16" s="278" t="s">
        <v>518</v>
      </c>
      <c r="C16" s="279"/>
      <c r="D16" s="294"/>
      <c r="E16" s="294"/>
      <c r="F16" s="102"/>
      <c r="G16" s="161"/>
      <c r="H16" s="161"/>
      <c r="I16" s="102"/>
      <c r="J16" s="102"/>
      <c r="K16" s="102"/>
      <c r="L16" s="161"/>
      <c r="M16" s="162"/>
      <c r="N16" s="101"/>
      <c r="O16" s="280"/>
      <c r="P16" s="280"/>
      <c r="Q16" s="280"/>
      <c r="R16" s="280"/>
      <c r="S16" s="280"/>
      <c r="T16" s="280"/>
      <c r="U16" s="101"/>
      <c r="V16" s="101"/>
      <c r="W16" s="163"/>
      <c r="AC16" s="165" t="s">
        <v>873</v>
      </c>
      <c r="AD16" s="165">
        <v>2</v>
      </c>
      <c r="AE16" s="165">
        <v>3</v>
      </c>
    </row>
    <row r="17" spans="1:31" ht="14">
      <c r="A17" s="102"/>
      <c r="B17" s="100"/>
      <c r="C17" s="280"/>
      <c r="D17" s="294"/>
      <c r="E17" s="294"/>
      <c r="F17" s="102"/>
      <c r="G17" s="161"/>
      <c r="H17" s="161"/>
      <c r="I17" s="114"/>
      <c r="J17" s="114"/>
      <c r="K17" s="114"/>
      <c r="L17" s="103"/>
      <c r="M17" s="115"/>
      <c r="N17" s="116"/>
      <c r="O17" s="281"/>
      <c r="P17" s="281"/>
      <c r="Q17" s="281"/>
      <c r="R17" s="281"/>
      <c r="S17" s="281"/>
      <c r="T17" s="281"/>
      <c r="U17" s="116"/>
      <c r="V17" s="116"/>
      <c r="W17" s="118"/>
      <c r="AC17" s="165" t="s">
        <v>929</v>
      </c>
      <c r="AD17" s="165">
        <v>3</v>
      </c>
      <c r="AE17" s="165">
        <v>1</v>
      </c>
    </row>
    <row r="18" spans="1:31" ht="16.25" customHeight="1">
      <c r="A18" s="346"/>
      <c r="B18" s="407" t="s">
        <v>1001</v>
      </c>
      <c r="C18" s="195" t="str">
        <f>IF(D18="","",VLOOKUP(B18,Data!$B$5:$L$403,2,FALSE))</f>
        <v/>
      </c>
      <c r="D18" s="220"/>
      <c r="E18" s="220"/>
      <c r="F18" s="373"/>
      <c r="G18" s="187" t="str">
        <f>IF(D18="","",VLOOKUP(B18,Data!$B$5:$L$403,11,FALSE))</f>
        <v/>
      </c>
      <c r="H18" s="193" t="str">
        <f t="shared" ref="H18:H28" si="0">IF(D18&gt;0,D18*G18,"-")</f>
        <v>-</v>
      </c>
      <c r="I18" s="188" t="str">
        <f>IF(D18="","",VLOOKUP(B18,Data!$B$5:$D$403,3,FALSE))</f>
        <v/>
      </c>
      <c r="J18" s="189" t="str">
        <f>IF(D18="","",VLOOKUP(B18,Data!$B$5:$M$403,12,FALSE))</f>
        <v/>
      </c>
      <c r="K18" s="194"/>
      <c r="L18" s="190" t="str">
        <f>IF(D18="","",VLOOKUP(B18,Data!$B$5:$E$403,4,FALSE)*D18)</f>
        <v/>
      </c>
      <c r="M18" s="195" t="str">
        <f>IF(D18="","",VLOOKUP(B18,Data!$B$5:$F$403,5,FALSE)*D18)</f>
        <v/>
      </c>
      <c r="N18" s="193" t="e">
        <f>IF(B18=Data!#REF!,Data!#REF!,(IF(B18=Data!B94,Data!G94,(IF(B18=Data!#REF!,Data!#REF!,(IF(B18=Data!#REF!,Data!#REF!,(IF(B18=Data!#REF!,Data!#REF!,(IF(B18=Data!#REF!,Data!#REF!,(IF(B18=Data!#REF!,Data!#REF!,(IF(B18=Data!#REF!,Data!#REF!,Data!#REF!)))))))))))))))&amp;IF(B18=Data!#REF!,Data!#REF!,(IF(B18=Data!#REF!,Data!#REF!,(IF(B18=Data!#REF!,Data!#REF!,(IF(B18=Data!#REF!,Data!#REF!,(IF(B18=Data!B73,Data!G73,(IF(B18=Data!B76,Data!G892,(IF(B18=Data!#REF!,Data!#REF!,(IF(B18=Data!#REF!,Data!#REF!,Data!#REF!)))))))))))))))&amp;IF(B18=Data!#REF!,Data!#REF!,(IF(B18=Data!#REF!,Data!#REF!,(IF(B18=Data!#REF!,Data!#REF!,(IF(B18=Data!#REF!,Data!#REF!,(IF(B18=Data!#REF!,Data!#REF!,Data!#REF!)))))))))</f>
        <v>#REF!</v>
      </c>
      <c r="O18" s="330"/>
      <c r="P18" s="331"/>
      <c r="Q18" s="196" t="e">
        <f>IF(B18=Data!#REF!,Data!#REF!,(IF(B18=Data!B94,Data!H94,(IF(B18=Data!#REF!,Data!#REF!,(IF(B18=Data!#REF!,Data!#REF!,(IF(B18=Data!#REF!,Data!#REF!,(IF(B18=Data!#REF!,Data!#REF!,(IF(B18=Data!#REF!,Data!#REF!,(IF(B18=Data!#REF!,Data!#REF!,Data!#REF!)))))))))))))))&amp;IF(B18=Data!#REF!,Data!#REF!,(IF(B18=Data!#REF!,Data!#REF!,(IF(B18=Data!#REF!,Data!#REF!,(IF(B18=Data!#REF!,Data!#REF!,(IF(B18=Data!B73,Data!H73,(IF(B18=Data!B76,Data!H892,(IF(B18=Data!#REF!,Data!#REF!,(IF(B18=Data!#REF!,Data!#REF!,Data!#REF!)))))))))))))))&amp;IF(B18=Data!#REF!,Data!#REF!,(IF(B18=Data!#REF!,Data!#REF!,(IF(B18=Data!#REF!,Data!#REF!,(IF(B18=Data!#REF!,Data!#REF!,(IF(B18=Data!#REF!,Data!#REF!,Data!#REF!)))))))))</f>
        <v>#REF!</v>
      </c>
      <c r="R18" s="331"/>
      <c r="S18" s="331"/>
      <c r="T18" s="196" t="e">
        <f>IF(B18=Data!#REF!,Data!#REF!,(IF(B18=Data!B94,Data!I94,(IF(B18=Data!#REF!,Data!#REF!,(IF(B18=Data!#REF!,Data!#REF!,(IF(B18=Data!#REF!,Data!#REF!,(IF(B18=Data!#REF!,Data!#REF!,(IF(B18=Data!#REF!,Data!#REF!,(IF(B18=Data!#REF!,Data!#REF!,Data!#REF!)))))))))))))))&amp;IF(B18=Data!#REF!,Data!#REF!,(IF(B18=Data!#REF!,Data!#REF!,(IF(B18=Data!#REF!,Data!#REF!,(IF(B18=Data!#REF!,Data!#REF!,(IF(B18=Data!B73,Data!I73,(IF(B18=Data!B76,Data!I892,(IF(B18=Data!#REF!,Data!#REF!,(IF(B18=Data!#REF!,Data!#REF!,Data!#REF!)))))))))))))))&amp;IF(B18=Data!#REF!,Data!#REF!,(IF(B18=Data!#REF!,Data!#REF!,(IF(B18=Data!#REF!,Data!#REF!,(IF(B18=Data!#REF!,Data!#REF!,(IF(B18=Data!#REF!,Data!#REF!,Data!#REF!)))))))))</f>
        <v>#REF!</v>
      </c>
      <c r="U18" s="332"/>
      <c r="V18" s="196" t="e">
        <f>IF(B18=Data!#REF!,Data!#REF!,(IF(B18=Data!B94,Data!J94,(IF(B18=Data!#REF!,Data!#REF!,(IF(B18=Data!#REF!,Data!#REF!,(IF(B18=Data!#REF!,Data!#REF!,(IF(B18=Data!#REF!,Data!#REF!,(IF(B18=Data!#REF!,Data!#REF!,(IF(B18=Data!#REF!,Data!#REF!,Data!#REF!)))))))))))))))&amp;IF(B18=Data!#REF!,Data!#REF!,(IF(B18=Data!#REF!,Data!#REF!,(IF(B18=Data!#REF!,Data!#REF!,(IF(B18=Data!#REF!,Data!#REF!,(IF(B18=Data!B73,Data!J73,(IF(B18=Data!B76,Data!J892,(IF(B18=Data!#REF!,Data!#REF!,(IF(B18=Data!#REF!,Data!#REF!,Data!#REF!)))))))))))))))&amp;IF(B18=Data!#REF!,Data!#REF!,(IF(B18=Data!#REF!,Data!#REF!,(IF(B18=Data!#REF!,Data!#REF!,(IF(B18=Data!#REF!,Data!#REF!,(IF(B18=Data!#REF!,Data!#REF!,Data!#REF!)))))))))</f>
        <v>#REF!</v>
      </c>
      <c r="W18" s="191" t="str">
        <f>IF(D18="","",VLOOKUP(B18,Data!$B$5:$J$403,9,FALSE)*D18)</f>
        <v/>
      </c>
      <c r="AC18" s="165" t="s">
        <v>877</v>
      </c>
      <c r="AD18" s="165">
        <v>6</v>
      </c>
      <c r="AE18" s="165">
        <v>1</v>
      </c>
    </row>
    <row r="19" spans="1:31" ht="16.25" customHeight="1">
      <c r="A19" s="346">
        <v>1</v>
      </c>
      <c r="B19" s="297" t="s">
        <v>526</v>
      </c>
      <c r="C19" s="195" t="str">
        <f>IF(D19="","",VLOOKUP(B19,Data!$B$5:$L$403,2,FALSE))</f>
        <v>ZJ54420</v>
      </c>
      <c r="D19" s="417">
        <v>1</v>
      </c>
      <c r="E19" s="220"/>
      <c r="F19" s="373" t="s">
        <v>519</v>
      </c>
      <c r="G19" s="187">
        <f>IF(D19="","",VLOOKUP(B19,Data!$B$5:$L$403,11,FALSE))</f>
        <v>4658.5600000000004</v>
      </c>
      <c r="H19" s="193">
        <f t="shared" ref="H19" si="1">IF(D19&gt;0,D19*G19,"-")</f>
        <v>4658.5600000000004</v>
      </c>
      <c r="I19" s="188" t="str">
        <f>IF(D19="","",VLOOKUP(B19,Data!$B$5:$D$403,3,FALSE))</f>
        <v>C/T</v>
      </c>
      <c r="J19" s="189" t="str">
        <f>IF(D19="","",VLOOKUP(B19,Data!$B$5:$M$403,12,FALSE))</f>
        <v>Indonesia</v>
      </c>
      <c r="K19" s="408" t="s">
        <v>1002</v>
      </c>
      <c r="L19" s="190">
        <f>IF(D19="","",VLOOKUP(B19,Data!$B$5:$E$403,4,FALSE)*D19)</f>
        <v>305</v>
      </c>
      <c r="M19" s="195">
        <f>IF(D19="","",VLOOKUP(B19,Data!$B$5:$F$403,5,FALSE)*D19)</f>
        <v>269</v>
      </c>
      <c r="N19" s="193"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892,(IF(B19=Data!#REF!,Data!#REF!,(IF(B19=Data!#REF!,Data!#REF!,Data!#REF!)))))))))))))))&amp;IF(B19=Data!#REF!,Data!#REF!,(IF(B19=Data!#REF!,Data!#REF!,(IF(B19=Data!#REF!,Data!#REF!,(IF(B19=Data!#REF!,Data!#REF!,(IF(B19=Data!#REF!,Data!#REF!,Data!#REF!)))))))))</f>
        <v>#REF!</v>
      </c>
      <c r="O19" s="330"/>
      <c r="P19" s="331"/>
      <c r="Q19" s="196"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892,(IF(B19=Data!#REF!,Data!#REF!,(IF(B19=Data!#REF!,Data!#REF!,Data!#REF!)))))))))))))))&amp;IF(B19=Data!#REF!,Data!#REF!,(IF(B19=Data!#REF!,Data!#REF!,(IF(B19=Data!#REF!,Data!#REF!,(IF(B19=Data!#REF!,Data!#REF!,(IF(B19=Data!#REF!,Data!#REF!,Data!#REF!)))))))))</f>
        <v>#REF!</v>
      </c>
      <c r="R19" s="331"/>
      <c r="S19" s="331"/>
      <c r="T19" s="196"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892,(IF(B19=Data!#REF!,Data!#REF!,(IF(B19=Data!#REF!,Data!#REF!,Data!#REF!)))))))))))))))&amp;IF(B19=Data!#REF!,Data!#REF!,(IF(B19=Data!#REF!,Data!#REF!,(IF(B19=Data!#REF!,Data!#REF!,(IF(B19=Data!#REF!,Data!#REF!,(IF(B19=Data!#REF!,Data!#REF!,Data!#REF!)))))))))</f>
        <v>#REF!</v>
      </c>
      <c r="U19" s="332"/>
      <c r="V19" s="196"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892,(IF(B19=Data!#REF!,Data!#REF!,(IF(B19=Data!#REF!,Data!#REF!,Data!#REF!)))))))))))))))&amp;IF(B19=Data!#REF!,Data!#REF!,(IF(B19=Data!#REF!,Data!#REF!,(IF(B19=Data!#REF!,Data!#REF!,(IF(B19=Data!#REF!,Data!#REF!,(IF(B19=Data!#REF!,Data!#REF!,Data!#REF!)))))))))</f>
        <v>#REF!</v>
      </c>
      <c r="W19" s="191">
        <f>IF(D19="","",VLOOKUP(B19,Data!$B$5:$J$403,9,FALSE)*D19)</f>
        <v>1.534</v>
      </c>
      <c r="AC19" s="165" t="s">
        <v>877</v>
      </c>
      <c r="AD19" s="165">
        <v>6</v>
      </c>
      <c r="AE19" s="165">
        <v>1</v>
      </c>
    </row>
    <row r="20" spans="1:31" ht="16.25" customHeight="1">
      <c r="A20" s="346">
        <v>2</v>
      </c>
      <c r="B20" s="297" t="s">
        <v>238</v>
      </c>
      <c r="C20" s="195" t="str">
        <f>IF(D20="","",VLOOKUP(B20,Data!$B$5:$L$403,2,FALSE))</f>
        <v>AAC7366</v>
      </c>
      <c r="D20" s="417">
        <v>6</v>
      </c>
      <c r="E20" s="220"/>
      <c r="F20" s="373"/>
      <c r="G20" s="187">
        <f>IF(D20="","",VLOOKUP(B20,Data!$B$5:$L$403,11,FALSE))</f>
        <v>2618.06</v>
      </c>
      <c r="H20" s="193">
        <f t="shared" si="0"/>
        <v>15708.36</v>
      </c>
      <c r="I20" s="188" t="str">
        <f>IF(D20="","",VLOOKUP(B20,Data!$B$5:$D$403,3,FALSE))</f>
        <v>C/T</v>
      </c>
      <c r="J20" s="189" t="str">
        <f>IF(D20="","",VLOOKUP(B20,Data!$B$5:$M$403,12,FALSE))</f>
        <v>Indonesia</v>
      </c>
      <c r="K20" s="408" t="s">
        <v>1002</v>
      </c>
      <c r="L20" s="190">
        <f>IF(D20="","",VLOOKUP(B20,Data!$B$5:$E$403,4,FALSE)*D20)</f>
        <v>1596</v>
      </c>
      <c r="M20" s="195">
        <f>IF(D20="","",VLOOKUP(B20,Data!$B$5:$F$403,5,FALSE)*D20)</f>
        <v>1476</v>
      </c>
      <c r="N20" s="193" t="e">
        <f>IF(B20=Data!#REF!,Data!#REF!,(IF(B20=Data!B95,Data!G95,(IF(B20=Data!#REF!,Data!#REF!,(IF(B20=Data!#REF!,Data!#REF!,(IF(B20=Data!#REF!,Data!#REF!,(IF(B20=Data!#REF!,Data!#REF!,(IF(B20=Data!#REF!,Data!#REF!,(IF(B20=Data!#REF!,Data!#REF!,Data!#REF!)))))))))))))))&amp;IF(B20=Data!#REF!,Data!#REF!,(IF(B20=Data!#REF!,Data!#REF!,(IF(B20=Data!#REF!,Data!#REF!,(IF(B20=Data!#REF!,Data!#REF!,(IF(B20=Data!B74,Data!G74,(IF(B20=Data!B77,Data!G893,(IF(B20=Data!#REF!,Data!#REF!,(IF(B20=Data!#REF!,Data!#REF!,Data!#REF!)))))))))))))))&amp;IF(B20=Data!#REF!,Data!#REF!,(IF(B20=Data!#REF!,Data!#REF!,(IF(B20=Data!#REF!,Data!#REF!,(IF(B20=Data!#REF!,Data!#REF!,(IF(B20=Data!#REF!,Data!#REF!,Data!#REF!)))))))))</f>
        <v>#REF!</v>
      </c>
      <c r="O20" s="330"/>
      <c r="P20" s="331"/>
      <c r="Q20" s="196" t="e">
        <f>IF(B20=Data!#REF!,Data!#REF!,(IF(B20=Data!B95,Data!H95,(IF(B20=Data!#REF!,Data!#REF!,(IF(B20=Data!#REF!,Data!#REF!,(IF(B20=Data!#REF!,Data!#REF!,(IF(B20=Data!#REF!,Data!#REF!,(IF(B20=Data!#REF!,Data!#REF!,(IF(B20=Data!#REF!,Data!#REF!,Data!#REF!)))))))))))))))&amp;IF(B20=Data!#REF!,Data!#REF!,(IF(B20=Data!#REF!,Data!#REF!,(IF(B20=Data!#REF!,Data!#REF!,(IF(B20=Data!#REF!,Data!#REF!,(IF(B20=Data!B74,Data!H74,(IF(B20=Data!B77,Data!H893,(IF(B20=Data!#REF!,Data!#REF!,(IF(B20=Data!#REF!,Data!#REF!,Data!#REF!)))))))))))))))&amp;IF(B20=Data!#REF!,Data!#REF!,(IF(B20=Data!#REF!,Data!#REF!,(IF(B20=Data!#REF!,Data!#REF!,(IF(B20=Data!#REF!,Data!#REF!,(IF(B20=Data!#REF!,Data!#REF!,Data!#REF!)))))))))</f>
        <v>#REF!</v>
      </c>
      <c r="R20" s="331"/>
      <c r="S20" s="331"/>
      <c r="T20" s="196" t="e">
        <f>IF(B20=Data!#REF!,Data!#REF!,(IF(B20=Data!B95,Data!I95,(IF(B20=Data!#REF!,Data!#REF!,(IF(B20=Data!#REF!,Data!#REF!,(IF(B20=Data!#REF!,Data!#REF!,(IF(B20=Data!#REF!,Data!#REF!,(IF(B20=Data!#REF!,Data!#REF!,(IF(B20=Data!#REF!,Data!#REF!,Data!#REF!)))))))))))))))&amp;IF(B20=Data!#REF!,Data!#REF!,(IF(B20=Data!#REF!,Data!#REF!,(IF(B20=Data!#REF!,Data!#REF!,(IF(B20=Data!#REF!,Data!#REF!,(IF(B20=Data!B74,Data!I74,(IF(B20=Data!B77,Data!I893,(IF(B20=Data!#REF!,Data!#REF!,(IF(B20=Data!#REF!,Data!#REF!,Data!#REF!)))))))))))))))&amp;IF(B20=Data!#REF!,Data!#REF!,(IF(B20=Data!#REF!,Data!#REF!,(IF(B20=Data!#REF!,Data!#REF!,(IF(B20=Data!#REF!,Data!#REF!,(IF(B20=Data!#REF!,Data!#REF!,Data!#REF!)))))))))</f>
        <v>#REF!</v>
      </c>
      <c r="U20" s="332"/>
      <c r="V20" s="196" t="e">
        <f>IF(B20=Data!#REF!,Data!#REF!,(IF(B20=Data!B95,Data!J95,(IF(B20=Data!#REF!,Data!#REF!,(IF(B20=Data!#REF!,Data!#REF!,(IF(B20=Data!#REF!,Data!#REF!,(IF(B20=Data!#REF!,Data!#REF!,(IF(B20=Data!#REF!,Data!#REF!,(IF(B20=Data!#REF!,Data!#REF!,Data!#REF!)))))))))))))))&amp;IF(B20=Data!#REF!,Data!#REF!,(IF(B20=Data!#REF!,Data!#REF!,(IF(B20=Data!#REF!,Data!#REF!,(IF(B20=Data!#REF!,Data!#REF!,(IF(B20=Data!B74,Data!J74,(IF(B20=Data!B77,Data!J893,(IF(B20=Data!#REF!,Data!#REF!,(IF(B20=Data!#REF!,Data!#REF!,Data!#REF!)))))))))))))))&amp;IF(B20=Data!#REF!,Data!#REF!,(IF(B20=Data!#REF!,Data!#REF!,(IF(B20=Data!#REF!,Data!#REF!,(IF(B20=Data!#REF!,Data!#REF!,(IF(B20=Data!#REF!,Data!#REF!,Data!#REF!)))))))))</f>
        <v>#REF!</v>
      </c>
      <c r="W20" s="191">
        <f>IF(D20="","",VLOOKUP(B20,Data!$B$5:$J$403,9,FALSE)*D20)</f>
        <v>8.9280000000000008</v>
      </c>
      <c r="AC20" s="165" t="s">
        <v>877</v>
      </c>
      <c r="AD20" s="165">
        <v>6</v>
      </c>
      <c r="AE20" s="165">
        <v>1</v>
      </c>
    </row>
    <row r="21" spans="1:31" ht="16.25" customHeight="1">
      <c r="A21" s="346"/>
      <c r="B21" s="407" t="s">
        <v>1008</v>
      </c>
      <c r="C21" s="195" t="str">
        <f>IF(D21="","",VLOOKUP(B21,Data!$B$5:$L$403,2,FALSE))</f>
        <v/>
      </c>
      <c r="D21" s="220"/>
      <c r="E21" s="220"/>
      <c r="F21" s="373" t="s">
        <v>520</v>
      </c>
      <c r="G21" s="187" t="str">
        <f>IF(D21="","",VLOOKUP(B21,Data!$B$5:$L$403,11,FALSE))</f>
        <v/>
      </c>
      <c r="H21" s="193" t="str">
        <f t="shared" si="0"/>
        <v>-</v>
      </c>
      <c r="I21" s="188" t="str">
        <f>IF(D21="","",VLOOKUP(B21,Data!$B$5:$D$403,3,FALSE))</f>
        <v/>
      </c>
      <c r="J21" s="189" t="str">
        <f>IF(D21="","",VLOOKUP(B21,Data!$B$5:$M$403,12,FALSE))</f>
        <v/>
      </c>
      <c r="K21" s="194"/>
      <c r="L21" s="190" t="str">
        <f>IF(D21="","",VLOOKUP(B21,Data!$B$5:$E$403,4,FALSE)*D21)</f>
        <v/>
      </c>
      <c r="M21" s="195" t="str">
        <f>IF(D21="","",VLOOKUP(B21,Data!$B$5:$F$403,5,FALSE)*D21)</f>
        <v/>
      </c>
      <c r="N21" s="193" t="e">
        <f>IF(B21=Data!#REF!,Data!#REF!,(IF(B21=Data!B97,Data!G97,(IF(B21=Data!#REF!,Data!#REF!,(IF(B21=Data!#REF!,Data!#REF!,(IF(B21=Data!#REF!,Data!#REF!,(IF(B21=Data!#REF!,Data!#REF!,(IF(B21=Data!#REF!,Data!#REF!,(IF(B21=Data!#REF!,Data!#REF!,Data!#REF!)))))))))))))))&amp;IF(B21=Data!#REF!,Data!#REF!,(IF(B21=Data!#REF!,Data!#REF!,(IF(B21=Data!#REF!,Data!#REF!,(IF(B21=Data!#REF!,Data!#REF!,(IF(B21=Data!B76,Data!G76,(IF(B21=Data!B79,Data!G895,(IF(B21=Data!#REF!,Data!#REF!,(IF(B21=Data!#REF!,Data!#REF!,Data!#REF!)))))))))))))))&amp;IF(B21=Data!#REF!,Data!#REF!,(IF(B21=Data!#REF!,Data!#REF!,(IF(B21=Data!#REF!,Data!#REF!,(IF(B21=Data!#REF!,Data!#REF!,(IF(B21=Data!#REF!,Data!#REF!,Data!#REF!)))))))))</f>
        <v>#REF!</v>
      </c>
      <c r="O21" s="330"/>
      <c r="P21" s="331"/>
      <c r="Q21" s="196" t="e">
        <f>IF(B21=Data!#REF!,Data!#REF!,(IF(B21=Data!B97,Data!H97,(IF(B21=Data!#REF!,Data!#REF!,(IF(B21=Data!#REF!,Data!#REF!,(IF(B21=Data!#REF!,Data!#REF!,(IF(B21=Data!#REF!,Data!#REF!,(IF(B21=Data!#REF!,Data!#REF!,(IF(B21=Data!#REF!,Data!#REF!,Data!#REF!)))))))))))))))&amp;IF(B21=Data!#REF!,Data!#REF!,(IF(B21=Data!#REF!,Data!#REF!,(IF(B21=Data!#REF!,Data!#REF!,(IF(B21=Data!#REF!,Data!#REF!,(IF(B21=Data!B76,Data!H76,(IF(B21=Data!B79,Data!H895,(IF(B21=Data!#REF!,Data!#REF!,(IF(B21=Data!#REF!,Data!#REF!,Data!#REF!)))))))))))))))&amp;IF(B21=Data!#REF!,Data!#REF!,(IF(B21=Data!#REF!,Data!#REF!,(IF(B21=Data!#REF!,Data!#REF!,(IF(B21=Data!#REF!,Data!#REF!,(IF(B21=Data!#REF!,Data!#REF!,Data!#REF!)))))))))</f>
        <v>#REF!</v>
      </c>
      <c r="R21" s="331"/>
      <c r="S21" s="331"/>
      <c r="T21" s="196" t="e">
        <f>IF(B21=Data!#REF!,Data!#REF!,(IF(B21=Data!B97,Data!I97,(IF(B21=Data!#REF!,Data!#REF!,(IF(B21=Data!#REF!,Data!#REF!,(IF(B21=Data!#REF!,Data!#REF!,(IF(B21=Data!#REF!,Data!#REF!,(IF(B21=Data!#REF!,Data!#REF!,(IF(B21=Data!#REF!,Data!#REF!,Data!#REF!)))))))))))))))&amp;IF(B21=Data!#REF!,Data!#REF!,(IF(B21=Data!#REF!,Data!#REF!,(IF(B21=Data!#REF!,Data!#REF!,(IF(B21=Data!#REF!,Data!#REF!,(IF(B21=Data!B76,Data!I76,(IF(B21=Data!B79,Data!I895,(IF(B21=Data!#REF!,Data!#REF!,(IF(B21=Data!#REF!,Data!#REF!,Data!#REF!)))))))))))))))&amp;IF(B21=Data!#REF!,Data!#REF!,(IF(B21=Data!#REF!,Data!#REF!,(IF(B21=Data!#REF!,Data!#REF!,(IF(B21=Data!#REF!,Data!#REF!,(IF(B21=Data!#REF!,Data!#REF!,Data!#REF!)))))))))</f>
        <v>#REF!</v>
      </c>
      <c r="U21" s="332"/>
      <c r="V21" s="196" t="e">
        <f>IF(B21=Data!#REF!,Data!#REF!,(IF(B21=Data!B97,Data!J97,(IF(B21=Data!#REF!,Data!#REF!,(IF(B21=Data!#REF!,Data!#REF!,(IF(B21=Data!#REF!,Data!#REF!,(IF(B21=Data!#REF!,Data!#REF!,(IF(B21=Data!#REF!,Data!#REF!,(IF(B21=Data!#REF!,Data!#REF!,Data!#REF!)))))))))))))))&amp;IF(B21=Data!#REF!,Data!#REF!,(IF(B21=Data!#REF!,Data!#REF!,(IF(B21=Data!#REF!,Data!#REF!,(IF(B21=Data!#REF!,Data!#REF!,(IF(B21=Data!B76,Data!J76,(IF(B21=Data!B79,Data!J895,(IF(B21=Data!#REF!,Data!#REF!,(IF(B21=Data!#REF!,Data!#REF!,Data!#REF!)))))))))))))))&amp;IF(B21=Data!#REF!,Data!#REF!,(IF(B21=Data!#REF!,Data!#REF!,(IF(B21=Data!#REF!,Data!#REF!,(IF(B21=Data!#REF!,Data!#REF!,(IF(B21=Data!#REF!,Data!#REF!,Data!#REF!)))))))))</f>
        <v>#REF!</v>
      </c>
      <c r="W21" s="191" t="str">
        <f>IF(D21="","",VLOOKUP(B21,Data!$B$5:$J$403,9,FALSE)*D21)</f>
        <v/>
      </c>
      <c r="AC21" s="165" t="s">
        <v>877</v>
      </c>
      <c r="AD21" s="165">
        <v>6</v>
      </c>
      <c r="AE21" s="165">
        <v>1</v>
      </c>
    </row>
    <row r="22" spans="1:31" ht="16.25" customHeight="1">
      <c r="A22" s="346">
        <v>3</v>
      </c>
      <c r="B22" s="297" t="s">
        <v>352</v>
      </c>
      <c r="C22" s="195" t="str">
        <f>IF(D22="","",VLOOKUP(B22,Data!$B$5:$L$403,2,FALSE))</f>
        <v>WQ78260</v>
      </c>
      <c r="D22" s="417">
        <v>6</v>
      </c>
      <c r="E22" s="220"/>
      <c r="F22" s="374"/>
      <c r="G22" s="187">
        <f>IF(D22="","",VLOOKUP(B22,Data!$B$5:$L$403,11,FALSE))</f>
        <v>4283.6499999999996</v>
      </c>
      <c r="H22" s="193">
        <f t="shared" si="0"/>
        <v>25701.899999999998</v>
      </c>
      <c r="I22" s="188" t="str">
        <f>IF(D22="","",VLOOKUP(B22,Data!$B$5:$D$403,3,FALSE))</f>
        <v>C/T</v>
      </c>
      <c r="J22" s="189" t="str">
        <f>IF(D22="","",VLOOKUP(B22,Data!$B$5:$M$403,12,FALSE))</f>
        <v>Indonesia</v>
      </c>
      <c r="K22" s="408" t="s">
        <v>1009</v>
      </c>
      <c r="L22" s="190">
        <f>IF(D22="","",VLOOKUP(B22,Data!$B$5:$E$403,4,FALSE)*D22)</f>
        <v>1830</v>
      </c>
      <c r="M22" s="195">
        <f>IF(D22="","",VLOOKUP(B22,Data!$B$5:$F$403,5,FALSE)*D22)</f>
        <v>1614</v>
      </c>
      <c r="N22" s="193" t="e">
        <f>IF(B22=Data!#REF!,Data!#REF!,(IF(B22=Data!B98,Data!G98,(IF(B22=Data!#REF!,Data!#REF!,(IF(B22=Data!#REF!,Data!#REF!,(IF(B22=Data!#REF!,Data!#REF!,(IF(B22=Data!#REF!,Data!#REF!,(IF(B22=Data!#REF!,Data!#REF!,(IF(B22=Data!#REF!,Data!#REF!,Data!#REF!)))))))))))))))&amp;IF(B22=Data!#REF!,Data!#REF!,(IF(B22=Data!#REF!,Data!#REF!,(IF(B22=Data!#REF!,Data!#REF!,(IF(B22=Data!#REF!,Data!#REF!,(IF(B22=Data!B77,Data!G77,(IF(B22=Data!B80,Data!G896,(IF(B22=Data!#REF!,Data!#REF!,(IF(B22=Data!#REF!,Data!#REF!,Data!#REF!)))))))))))))))&amp;IF(B22=Data!#REF!,Data!#REF!,(IF(B22=Data!#REF!,Data!#REF!,(IF(B22=Data!#REF!,Data!#REF!,(IF(B22=Data!#REF!,Data!#REF!,(IF(B22=Data!#REF!,Data!#REF!,Data!#REF!)))))))))</f>
        <v>#REF!</v>
      </c>
      <c r="O22" s="330"/>
      <c r="P22" s="331"/>
      <c r="Q22" s="196" t="e">
        <f>IF(B22=Data!#REF!,Data!#REF!,(IF(B22=Data!B98,Data!H98,(IF(B22=Data!#REF!,Data!#REF!,(IF(B22=Data!#REF!,Data!#REF!,(IF(B22=Data!#REF!,Data!#REF!,(IF(B22=Data!#REF!,Data!#REF!,(IF(B22=Data!#REF!,Data!#REF!,(IF(B22=Data!#REF!,Data!#REF!,Data!#REF!)))))))))))))))&amp;IF(B22=Data!#REF!,Data!#REF!,(IF(B22=Data!#REF!,Data!#REF!,(IF(B22=Data!#REF!,Data!#REF!,(IF(B22=Data!#REF!,Data!#REF!,(IF(B22=Data!B77,Data!H77,(IF(B22=Data!B80,Data!H896,(IF(B22=Data!#REF!,Data!#REF!,(IF(B22=Data!#REF!,Data!#REF!,Data!#REF!)))))))))))))))&amp;IF(B22=Data!#REF!,Data!#REF!,(IF(B22=Data!#REF!,Data!#REF!,(IF(B22=Data!#REF!,Data!#REF!,(IF(B22=Data!#REF!,Data!#REF!,(IF(B22=Data!#REF!,Data!#REF!,Data!#REF!)))))))))</f>
        <v>#REF!</v>
      </c>
      <c r="R22" s="331"/>
      <c r="S22" s="331"/>
      <c r="T22" s="196" t="e">
        <f>IF(B22=Data!#REF!,Data!#REF!,(IF(B22=Data!B98,Data!I98,(IF(B22=Data!#REF!,Data!#REF!,(IF(B22=Data!#REF!,Data!#REF!,(IF(B22=Data!#REF!,Data!#REF!,(IF(B22=Data!#REF!,Data!#REF!,(IF(B22=Data!#REF!,Data!#REF!,(IF(B22=Data!#REF!,Data!#REF!,Data!#REF!)))))))))))))))&amp;IF(B22=Data!#REF!,Data!#REF!,(IF(B22=Data!#REF!,Data!#REF!,(IF(B22=Data!#REF!,Data!#REF!,(IF(B22=Data!#REF!,Data!#REF!,(IF(B22=Data!B77,Data!I77,(IF(B22=Data!B80,Data!I896,(IF(B22=Data!#REF!,Data!#REF!,(IF(B22=Data!#REF!,Data!#REF!,Data!#REF!)))))))))))))))&amp;IF(B22=Data!#REF!,Data!#REF!,(IF(B22=Data!#REF!,Data!#REF!,(IF(B22=Data!#REF!,Data!#REF!,(IF(B22=Data!#REF!,Data!#REF!,(IF(B22=Data!#REF!,Data!#REF!,Data!#REF!)))))))))</f>
        <v>#REF!</v>
      </c>
      <c r="U22" s="332"/>
      <c r="V22" s="196" t="e">
        <f>IF(B22=Data!#REF!,Data!#REF!,(IF(B22=Data!B98,Data!J98,(IF(B22=Data!#REF!,Data!#REF!,(IF(B22=Data!#REF!,Data!#REF!,(IF(B22=Data!#REF!,Data!#REF!,(IF(B22=Data!#REF!,Data!#REF!,(IF(B22=Data!#REF!,Data!#REF!,(IF(B22=Data!#REF!,Data!#REF!,Data!#REF!)))))))))))))))&amp;IF(B22=Data!#REF!,Data!#REF!,(IF(B22=Data!#REF!,Data!#REF!,(IF(B22=Data!#REF!,Data!#REF!,(IF(B22=Data!#REF!,Data!#REF!,(IF(B22=Data!B77,Data!J77,(IF(B22=Data!B80,Data!J896,(IF(B22=Data!#REF!,Data!#REF!,(IF(B22=Data!#REF!,Data!#REF!,Data!#REF!)))))))))))))))&amp;IF(B22=Data!#REF!,Data!#REF!,(IF(B22=Data!#REF!,Data!#REF!,(IF(B22=Data!#REF!,Data!#REF!,(IF(B22=Data!#REF!,Data!#REF!,(IF(B22=Data!#REF!,Data!#REF!,Data!#REF!)))))))))</f>
        <v>#REF!</v>
      </c>
      <c r="W22" s="191">
        <f>IF(D22="","",VLOOKUP(B22,Data!$B$5:$J$403,9,FALSE)*D22)</f>
        <v>9.2040000000000006</v>
      </c>
      <c r="AC22" s="165" t="s">
        <v>877</v>
      </c>
      <c r="AD22" s="165">
        <v>6</v>
      </c>
      <c r="AE22" s="165">
        <v>1</v>
      </c>
    </row>
    <row r="23" spans="1:31" ht="16.25" customHeight="1">
      <c r="A23" s="346">
        <v>4</v>
      </c>
      <c r="B23" s="297" t="s">
        <v>238</v>
      </c>
      <c r="C23" s="195" t="str">
        <f>IF(D23="","",VLOOKUP(B23,Data!$B$5:$L$403,2,FALSE))</f>
        <v>AAC7366</v>
      </c>
      <c r="D23" s="417">
        <v>23</v>
      </c>
      <c r="E23" s="220"/>
      <c r="F23" s="374" t="s">
        <v>525</v>
      </c>
      <c r="G23" s="187">
        <f>IF(D23="","",VLOOKUP(B23,Data!$B$5:$L$403,11,FALSE))</f>
        <v>2618.06</v>
      </c>
      <c r="H23" s="193">
        <f t="shared" si="0"/>
        <v>60215.38</v>
      </c>
      <c r="I23" s="188" t="str">
        <f>IF(D23="","",VLOOKUP(B23,Data!$B$5:$D$403,3,FALSE))</f>
        <v>C/T</v>
      </c>
      <c r="J23" s="189" t="str">
        <f>IF(D23="","",VLOOKUP(B23,Data!$B$5:$M$403,12,FALSE))</f>
        <v>Indonesia</v>
      </c>
      <c r="K23" s="408" t="s">
        <v>1009</v>
      </c>
      <c r="L23" s="190">
        <f>IF(D23="","",VLOOKUP(B23,Data!$B$5:$E$403,4,FALSE)*D23)</f>
        <v>6118</v>
      </c>
      <c r="M23" s="195">
        <f>IF(D23="","",VLOOKUP(B23,Data!$B$5:$F$403,5,FALSE)*D23)</f>
        <v>5658</v>
      </c>
      <c r="N23" s="193" t="e">
        <f>IF(B23=Data!#REF!,Data!#REF!,(IF(B23=Data!B101,Data!G101,(IF(B23=Data!#REF!,Data!#REF!,(IF(B23=Data!#REF!,Data!#REF!,(IF(B23=Data!#REF!,Data!#REF!,(IF(B23=Data!#REF!,Data!#REF!,(IF(B23=Data!#REF!,Data!#REF!,(IF(B23=Data!#REF!,Data!#REF!,Data!#REF!)))))))))))))))&amp;IF(B23=Data!#REF!,Data!#REF!,(IF(B23=Data!#REF!,Data!#REF!,(IF(B23=Data!#REF!,Data!#REF!,(IF(B23=Data!#REF!,Data!#REF!,(IF(B23=Data!B80,Data!G80,(IF(B23=Data!B83,Data!G899,(IF(B23=Data!#REF!,Data!#REF!,(IF(B23=Data!#REF!,Data!#REF!,Data!#REF!)))))))))))))))&amp;IF(B23=Data!#REF!,Data!#REF!,(IF(B23=Data!#REF!,Data!#REF!,(IF(B23=Data!#REF!,Data!#REF!,(IF(B23=Data!#REF!,Data!#REF!,(IF(B23=Data!#REF!,Data!#REF!,Data!#REF!)))))))))</f>
        <v>#REF!</v>
      </c>
      <c r="O23" s="330"/>
      <c r="P23" s="331"/>
      <c r="Q23" s="196" t="e">
        <f>IF(B23=Data!#REF!,Data!#REF!,(IF(B23=Data!B101,Data!H101,(IF(B23=Data!#REF!,Data!#REF!,(IF(B23=Data!#REF!,Data!#REF!,(IF(B23=Data!#REF!,Data!#REF!,(IF(B23=Data!#REF!,Data!#REF!,(IF(B23=Data!#REF!,Data!#REF!,(IF(B23=Data!#REF!,Data!#REF!,Data!#REF!)))))))))))))))&amp;IF(B23=Data!#REF!,Data!#REF!,(IF(B23=Data!#REF!,Data!#REF!,(IF(B23=Data!#REF!,Data!#REF!,(IF(B23=Data!#REF!,Data!#REF!,(IF(B23=Data!B80,Data!H80,(IF(B23=Data!B83,Data!H899,(IF(B23=Data!#REF!,Data!#REF!,(IF(B23=Data!#REF!,Data!#REF!,Data!#REF!)))))))))))))))&amp;IF(B23=Data!#REF!,Data!#REF!,(IF(B23=Data!#REF!,Data!#REF!,(IF(B23=Data!#REF!,Data!#REF!,(IF(B23=Data!#REF!,Data!#REF!,(IF(B23=Data!#REF!,Data!#REF!,Data!#REF!)))))))))</f>
        <v>#REF!</v>
      </c>
      <c r="R23" s="331"/>
      <c r="S23" s="331"/>
      <c r="T23" s="196" t="e">
        <f>IF(B23=Data!#REF!,Data!#REF!,(IF(B23=Data!B101,Data!I101,(IF(B23=Data!#REF!,Data!#REF!,(IF(B23=Data!#REF!,Data!#REF!,(IF(B23=Data!#REF!,Data!#REF!,(IF(B23=Data!#REF!,Data!#REF!,(IF(B23=Data!#REF!,Data!#REF!,(IF(B23=Data!#REF!,Data!#REF!,Data!#REF!)))))))))))))))&amp;IF(B23=Data!#REF!,Data!#REF!,(IF(B23=Data!#REF!,Data!#REF!,(IF(B23=Data!#REF!,Data!#REF!,(IF(B23=Data!#REF!,Data!#REF!,(IF(B23=Data!B80,Data!I80,(IF(B23=Data!B83,Data!I899,(IF(B23=Data!#REF!,Data!#REF!,(IF(B23=Data!#REF!,Data!#REF!,Data!#REF!)))))))))))))))&amp;IF(B23=Data!#REF!,Data!#REF!,(IF(B23=Data!#REF!,Data!#REF!,(IF(B23=Data!#REF!,Data!#REF!,(IF(B23=Data!#REF!,Data!#REF!,(IF(B23=Data!#REF!,Data!#REF!,Data!#REF!)))))))))</f>
        <v>#REF!</v>
      </c>
      <c r="U23" s="332"/>
      <c r="V23" s="196" t="e">
        <f>IF(B23=Data!#REF!,Data!#REF!,(IF(B23=Data!B101,Data!J101,(IF(B23=Data!#REF!,Data!#REF!,(IF(B23=Data!#REF!,Data!#REF!,(IF(B23=Data!#REF!,Data!#REF!,(IF(B23=Data!#REF!,Data!#REF!,(IF(B23=Data!#REF!,Data!#REF!,(IF(B23=Data!#REF!,Data!#REF!,Data!#REF!)))))))))))))))&amp;IF(B23=Data!#REF!,Data!#REF!,(IF(B23=Data!#REF!,Data!#REF!,(IF(B23=Data!#REF!,Data!#REF!,(IF(B23=Data!#REF!,Data!#REF!,(IF(B23=Data!B80,Data!J80,(IF(B23=Data!B83,Data!J899,(IF(B23=Data!#REF!,Data!#REF!,(IF(B23=Data!#REF!,Data!#REF!,Data!#REF!)))))))))))))))&amp;IF(B23=Data!#REF!,Data!#REF!,(IF(B23=Data!#REF!,Data!#REF!,(IF(B23=Data!#REF!,Data!#REF!,(IF(B23=Data!#REF!,Data!#REF!,(IF(B23=Data!#REF!,Data!#REF!,Data!#REF!)))))))))</f>
        <v>#REF!</v>
      </c>
      <c r="W23" s="191">
        <f>IF(D23="","",VLOOKUP(B23,Data!$B$5:$J$403,9,FALSE)*D23)</f>
        <v>34.223999999999997</v>
      </c>
      <c r="AC23" s="165" t="s">
        <v>877</v>
      </c>
      <c r="AD23" s="165">
        <v>6</v>
      </c>
      <c r="AE23" s="165">
        <v>1</v>
      </c>
    </row>
    <row r="24" spans="1:31" ht="16.25" customHeight="1">
      <c r="A24" s="346">
        <v>5</v>
      </c>
      <c r="B24" s="297" t="s">
        <v>293</v>
      </c>
      <c r="C24" s="195" t="str">
        <f>IF(D24="","",VLOOKUP(B24,Data!$B$5:$L$403,2,FALSE))</f>
        <v>WY44110</v>
      </c>
      <c r="D24" s="417">
        <v>1</v>
      </c>
      <c r="E24" s="220"/>
      <c r="F24" s="374"/>
      <c r="G24" s="187">
        <f>IF(D24="","",VLOOKUP(B24,Data!$B$5:$L$403,11,FALSE))</f>
        <v>2895.95</v>
      </c>
      <c r="H24" s="193">
        <f t="shared" si="0"/>
        <v>2895.95</v>
      </c>
      <c r="I24" s="188" t="str">
        <f>IF(D24="","",VLOOKUP(B24,Data!$B$5:$D$403,3,FALSE))</f>
        <v>C/T</v>
      </c>
      <c r="J24" s="189" t="str">
        <f>IF(D24="","",VLOOKUP(B24,Data!$B$5:$M$403,12,FALSE))</f>
        <v>Indonesia</v>
      </c>
      <c r="K24" s="408" t="s">
        <v>1009</v>
      </c>
      <c r="L24" s="190">
        <f>IF(D24="","",VLOOKUP(B24,Data!$B$5:$E$403,4,FALSE)*D24)</f>
        <v>266</v>
      </c>
      <c r="M24" s="195">
        <f>IF(D24="","",VLOOKUP(B24,Data!$B$5:$F$403,5,FALSE)*D24)</f>
        <v>246</v>
      </c>
      <c r="N24" s="193" t="e">
        <f>IF(B24=Data!#REF!,Data!#REF!,(IF(B24=Data!B100,Data!G100,(IF(B24=Data!#REF!,Data!#REF!,(IF(B24=Data!#REF!,Data!#REF!,(IF(B24=Data!#REF!,Data!#REF!,(IF(B24=Data!#REF!,Data!#REF!,(IF(B24=Data!#REF!,Data!#REF!,(IF(B24=Data!#REF!,Data!#REF!,Data!#REF!)))))))))))))))&amp;IF(B24=Data!#REF!,Data!#REF!,(IF(B24=Data!#REF!,Data!#REF!,(IF(B24=Data!#REF!,Data!#REF!,(IF(B24=Data!#REF!,Data!#REF!,(IF(B24=Data!B79,Data!G79,(IF(B24=Data!B82,Data!G898,(IF(B24=Data!#REF!,Data!#REF!,(IF(B24=Data!#REF!,Data!#REF!,Data!#REF!)))))))))))))))&amp;IF(B24=Data!#REF!,Data!#REF!,(IF(B24=Data!#REF!,Data!#REF!,(IF(B24=Data!#REF!,Data!#REF!,(IF(B24=Data!#REF!,Data!#REF!,(IF(B24=Data!#REF!,Data!#REF!,Data!#REF!)))))))))</f>
        <v>#REF!</v>
      </c>
      <c r="O24" s="330"/>
      <c r="P24" s="331"/>
      <c r="Q24" s="196" t="e">
        <f>IF(B24=Data!#REF!,Data!#REF!,(IF(B24=Data!B100,Data!H100,(IF(B24=Data!#REF!,Data!#REF!,(IF(B24=Data!#REF!,Data!#REF!,(IF(B24=Data!#REF!,Data!#REF!,(IF(B24=Data!#REF!,Data!#REF!,(IF(B24=Data!#REF!,Data!#REF!,(IF(B24=Data!#REF!,Data!#REF!,Data!#REF!)))))))))))))))&amp;IF(B24=Data!#REF!,Data!#REF!,(IF(B24=Data!#REF!,Data!#REF!,(IF(B24=Data!#REF!,Data!#REF!,(IF(B24=Data!#REF!,Data!#REF!,(IF(B24=Data!B79,Data!H79,(IF(B24=Data!B82,Data!H898,(IF(B24=Data!#REF!,Data!#REF!,(IF(B24=Data!#REF!,Data!#REF!,Data!#REF!)))))))))))))))&amp;IF(B24=Data!#REF!,Data!#REF!,(IF(B24=Data!#REF!,Data!#REF!,(IF(B24=Data!#REF!,Data!#REF!,(IF(B24=Data!#REF!,Data!#REF!,(IF(B24=Data!#REF!,Data!#REF!,Data!#REF!)))))))))</f>
        <v>#REF!</v>
      </c>
      <c r="R24" s="331"/>
      <c r="S24" s="331"/>
      <c r="T24" s="196" t="e">
        <f>IF(B24=Data!#REF!,Data!#REF!,(IF(B24=Data!B100,Data!I100,(IF(B24=Data!#REF!,Data!#REF!,(IF(B24=Data!#REF!,Data!#REF!,(IF(B24=Data!#REF!,Data!#REF!,(IF(B24=Data!#REF!,Data!#REF!,(IF(B24=Data!#REF!,Data!#REF!,(IF(B24=Data!#REF!,Data!#REF!,Data!#REF!)))))))))))))))&amp;IF(B24=Data!#REF!,Data!#REF!,(IF(B24=Data!#REF!,Data!#REF!,(IF(B24=Data!#REF!,Data!#REF!,(IF(B24=Data!#REF!,Data!#REF!,(IF(B24=Data!B79,Data!I79,(IF(B24=Data!B82,Data!I898,(IF(B24=Data!#REF!,Data!#REF!,(IF(B24=Data!#REF!,Data!#REF!,Data!#REF!)))))))))))))))&amp;IF(B24=Data!#REF!,Data!#REF!,(IF(B24=Data!#REF!,Data!#REF!,(IF(B24=Data!#REF!,Data!#REF!,(IF(B24=Data!#REF!,Data!#REF!,(IF(B24=Data!#REF!,Data!#REF!,Data!#REF!)))))))))</f>
        <v>#REF!</v>
      </c>
      <c r="U24" s="332"/>
      <c r="V24" s="196" t="e">
        <f>IF(B24=Data!#REF!,Data!#REF!,(IF(B24=Data!B100,Data!J100,(IF(B24=Data!#REF!,Data!#REF!,(IF(B24=Data!#REF!,Data!#REF!,(IF(B24=Data!#REF!,Data!#REF!,(IF(B24=Data!#REF!,Data!#REF!,(IF(B24=Data!#REF!,Data!#REF!,(IF(B24=Data!#REF!,Data!#REF!,Data!#REF!)))))))))))))))&amp;IF(B24=Data!#REF!,Data!#REF!,(IF(B24=Data!#REF!,Data!#REF!,(IF(B24=Data!#REF!,Data!#REF!,(IF(B24=Data!#REF!,Data!#REF!,(IF(B24=Data!B79,Data!J79,(IF(B24=Data!B82,Data!J898,(IF(B24=Data!#REF!,Data!#REF!,(IF(B24=Data!#REF!,Data!#REF!,Data!#REF!)))))))))))))))&amp;IF(B24=Data!#REF!,Data!#REF!,(IF(B24=Data!#REF!,Data!#REF!,(IF(B24=Data!#REF!,Data!#REF!,(IF(B24=Data!#REF!,Data!#REF!,(IF(B24=Data!#REF!,Data!#REF!,Data!#REF!)))))))))</f>
        <v>#REF!</v>
      </c>
      <c r="W24" s="191">
        <f>IF(D24="","",VLOOKUP(B24,Data!$B$5:$J$403,9,FALSE)*D24)</f>
        <v>1.488</v>
      </c>
      <c r="AC24" s="165" t="s">
        <v>877</v>
      </c>
      <c r="AD24" s="165">
        <v>6</v>
      </c>
      <c r="AE24" s="165">
        <v>1</v>
      </c>
    </row>
    <row r="25" spans="1:31" ht="16.25" customHeight="1">
      <c r="A25" s="346"/>
      <c r="B25" s="297"/>
      <c r="C25" s="195" t="str">
        <f>IF(D25="","",VLOOKUP(B25,Data!$B$5:$L$403,2,FALSE))</f>
        <v/>
      </c>
      <c r="D25" s="220"/>
      <c r="E25" s="220"/>
      <c r="F25" s="374"/>
      <c r="G25" s="187" t="str">
        <f>IF(D25="","",VLOOKUP(B25,Data!$B$5:$L$403,11,FALSE))</f>
        <v/>
      </c>
      <c r="H25" s="193" t="str">
        <f t="shared" si="0"/>
        <v>-</v>
      </c>
      <c r="I25" s="188" t="str">
        <f>IF(D25="","",VLOOKUP(B25,Data!$B$5:$D$403,3,FALSE))</f>
        <v/>
      </c>
      <c r="J25" s="189" t="str">
        <f>IF(D25="","",VLOOKUP(B25,Data!$B$5:$M$403,12,FALSE))</f>
        <v/>
      </c>
      <c r="K25" s="408"/>
      <c r="L25" s="190" t="str">
        <f>IF(D25="","",VLOOKUP(B25,Data!$B$5:$E$403,4,FALSE)*D25)</f>
        <v/>
      </c>
      <c r="M25" s="195" t="str">
        <f>IF(D25="","",VLOOKUP(B25,Data!$B$5:$F$403,5,FALSE)*D25)</f>
        <v/>
      </c>
      <c r="N25" s="193" t="e">
        <f>IF(B25=Data!#REF!,Data!#REF!,(IF(B25=Data!B79,Data!G79,(IF(B25=Data!#REF!,Data!#REF!,(IF(B25=Data!#REF!,Data!#REF!,(IF(B25=Data!#REF!,Data!#REF!,(IF(B25=Data!#REF!,Data!#REF!,(IF(B25=Data!#REF!,Data!#REF!,(IF(B25=Data!#REF!,Data!#REF!,Data!#REF!)))))))))))))))&amp;IF(B25=Data!#REF!,Data!#REF!,(IF(B25=Data!#REF!,Data!#REF!,(IF(B25=Data!#REF!,Data!#REF!,(IF(B25=Data!#REF!,Data!#REF!,(IF(B25=Data!B58,Data!G58,(IF(B25=Data!B61,Data!G877,(IF(B25=Data!#REF!,Data!#REF!,(IF(B25=Data!#REF!,Data!#REF!,Data!#REF!)))))))))))))))&amp;IF(B25=Data!#REF!,Data!#REF!,(IF(B25=Data!#REF!,Data!#REF!,(IF(B25=Data!#REF!,Data!#REF!,(IF(B25=Data!#REF!,Data!#REF!,(IF(B25=Data!#REF!,Data!#REF!,Data!#REF!)))))))))</f>
        <v>#REF!</v>
      </c>
      <c r="O25" s="330"/>
      <c r="P25" s="331"/>
      <c r="Q25" s="196" t="e">
        <f>IF(B25=Data!#REF!,Data!#REF!,(IF(B25=Data!B79,Data!H79,(IF(B25=Data!#REF!,Data!#REF!,(IF(B25=Data!#REF!,Data!#REF!,(IF(B25=Data!#REF!,Data!#REF!,(IF(B25=Data!#REF!,Data!#REF!,(IF(B25=Data!#REF!,Data!#REF!,(IF(B25=Data!#REF!,Data!#REF!,Data!#REF!)))))))))))))))&amp;IF(B25=Data!#REF!,Data!#REF!,(IF(B25=Data!#REF!,Data!#REF!,(IF(B25=Data!#REF!,Data!#REF!,(IF(B25=Data!#REF!,Data!#REF!,(IF(B25=Data!B58,Data!H58,(IF(B25=Data!B61,Data!H877,(IF(B25=Data!#REF!,Data!#REF!,(IF(B25=Data!#REF!,Data!#REF!,Data!#REF!)))))))))))))))&amp;IF(B25=Data!#REF!,Data!#REF!,(IF(B25=Data!#REF!,Data!#REF!,(IF(B25=Data!#REF!,Data!#REF!,(IF(B25=Data!#REF!,Data!#REF!,(IF(B25=Data!#REF!,Data!#REF!,Data!#REF!)))))))))</f>
        <v>#REF!</v>
      </c>
      <c r="R25" s="331"/>
      <c r="S25" s="331"/>
      <c r="T25" s="196" t="e">
        <f>IF(B25=Data!#REF!,Data!#REF!,(IF(B25=Data!B79,Data!I79,(IF(B25=Data!#REF!,Data!#REF!,(IF(B25=Data!#REF!,Data!#REF!,(IF(B25=Data!#REF!,Data!#REF!,(IF(B25=Data!#REF!,Data!#REF!,(IF(B25=Data!#REF!,Data!#REF!,(IF(B25=Data!#REF!,Data!#REF!,Data!#REF!)))))))))))))))&amp;IF(B25=Data!#REF!,Data!#REF!,(IF(B25=Data!#REF!,Data!#REF!,(IF(B25=Data!#REF!,Data!#REF!,(IF(B25=Data!#REF!,Data!#REF!,(IF(B25=Data!B58,Data!I58,(IF(B25=Data!B61,Data!I877,(IF(B25=Data!#REF!,Data!#REF!,(IF(B25=Data!#REF!,Data!#REF!,Data!#REF!)))))))))))))))&amp;IF(B25=Data!#REF!,Data!#REF!,(IF(B25=Data!#REF!,Data!#REF!,(IF(B25=Data!#REF!,Data!#REF!,(IF(B25=Data!#REF!,Data!#REF!,(IF(B25=Data!#REF!,Data!#REF!,Data!#REF!)))))))))</f>
        <v>#REF!</v>
      </c>
      <c r="U25" s="332"/>
      <c r="V25" s="196" t="e">
        <f>IF(B25=Data!#REF!,Data!#REF!,(IF(B25=Data!B79,Data!J79,(IF(B25=Data!#REF!,Data!#REF!,(IF(B25=Data!#REF!,Data!#REF!,(IF(B25=Data!#REF!,Data!#REF!,(IF(B25=Data!#REF!,Data!#REF!,(IF(B25=Data!#REF!,Data!#REF!,(IF(B25=Data!#REF!,Data!#REF!,Data!#REF!)))))))))))))))&amp;IF(B25=Data!#REF!,Data!#REF!,(IF(B25=Data!#REF!,Data!#REF!,(IF(B25=Data!#REF!,Data!#REF!,(IF(B25=Data!#REF!,Data!#REF!,(IF(B25=Data!B58,Data!J58,(IF(B25=Data!B61,Data!J877,(IF(B25=Data!#REF!,Data!#REF!,(IF(B25=Data!#REF!,Data!#REF!,Data!#REF!)))))))))))))))&amp;IF(B25=Data!#REF!,Data!#REF!,(IF(B25=Data!#REF!,Data!#REF!,(IF(B25=Data!#REF!,Data!#REF!,(IF(B25=Data!#REF!,Data!#REF!,(IF(B25=Data!#REF!,Data!#REF!,Data!#REF!)))))))))</f>
        <v>#REF!</v>
      </c>
      <c r="W25" s="191" t="str">
        <f>IF(D25="","",VLOOKUP(B25,Data!$B$5:$J$403,9,FALSE)*D25)</f>
        <v/>
      </c>
      <c r="AC25" s="165" t="s">
        <v>930</v>
      </c>
      <c r="AD25" s="165">
        <v>1</v>
      </c>
      <c r="AE25" s="165">
        <v>1</v>
      </c>
    </row>
    <row r="26" spans="1:31" ht="16.25" customHeight="1">
      <c r="A26" s="346"/>
      <c r="B26" s="297"/>
      <c r="C26" s="195" t="str">
        <f>IF(D26="","",VLOOKUP(B26,Data!$B$5:$L$403,2,FALSE))</f>
        <v/>
      </c>
      <c r="D26" s="220"/>
      <c r="E26" s="220"/>
      <c r="F26" s="374"/>
      <c r="G26" s="187" t="str">
        <f>IF(D26="","",VLOOKUP(B26,Data!$B$5:$L$403,11,FALSE))</f>
        <v/>
      </c>
      <c r="H26" s="193" t="str">
        <f t="shared" si="0"/>
        <v>-</v>
      </c>
      <c r="I26" s="188" t="str">
        <f>IF(D26="","",VLOOKUP(B26,Data!$B$5:$D$403,3,FALSE))</f>
        <v/>
      </c>
      <c r="J26" s="189" t="str">
        <f>IF(D26="","",VLOOKUP(B26,Data!$B$5:$M$403,12,FALSE))</f>
        <v/>
      </c>
      <c r="K26" s="194"/>
      <c r="L26" s="190" t="str">
        <f>IF(D26="","",VLOOKUP(B26,Data!$B$5:$E$403,4,FALSE)*D26)</f>
        <v/>
      </c>
      <c r="M26" s="195" t="str">
        <f>IF(D26="","",VLOOKUP(B26,Data!$B$5:$F$403,5,FALSE)*D26)</f>
        <v/>
      </c>
      <c r="N26" s="193" t="e">
        <f>IF(B26=Data!#REF!,Data!#REF!,(IF(B26=Data!B81,Data!G81,(IF(B26=Data!#REF!,Data!#REF!,(IF(B26=Data!#REF!,Data!#REF!,(IF(B26=Data!#REF!,Data!#REF!,(IF(B26=Data!#REF!,Data!#REF!,(IF(B26=Data!#REF!,Data!#REF!,(IF(B26=Data!#REF!,Data!#REF!,Data!#REF!)))))))))))))))&amp;IF(B26=Data!#REF!,Data!#REF!,(IF(B26=Data!#REF!,Data!#REF!,(IF(B26=Data!#REF!,Data!#REF!,(IF(B26=Data!#REF!,Data!#REF!,(IF(B26=Data!B60,Data!G60,(IF(B26=Data!B63,Data!G879,(IF(B26=Data!#REF!,Data!#REF!,(IF(B26=Data!#REF!,Data!#REF!,Data!#REF!)))))))))))))))&amp;IF(B26=Data!#REF!,Data!#REF!,(IF(B26=Data!#REF!,Data!#REF!,(IF(B26=Data!#REF!,Data!#REF!,(IF(B26=Data!#REF!,Data!#REF!,(IF(B26=Data!#REF!,Data!#REF!,Data!#REF!)))))))))</f>
        <v>#REF!</v>
      </c>
      <c r="O26" s="330"/>
      <c r="P26" s="331"/>
      <c r="Q26" s="196" t="e">
        <f>IF(B26=Data!#REF!,Data!#REF!,(IF(B26=Data!B81,Data!H81,(IF(B26=Data!#REF!,Data!#REF!,(IF(B26=Data!#REF!,Data!#REF!,(IF(B26=Data!#REF!,Data!#REF!,(IF(B26=Data!#REF!,Data!#REF!,(IF(B26=Data!#REF!,Data!#REF!,(IF(B26=Data!#REF!,Data!#REF!,Data!#REF!)))))))))))))))&amp;IF(B26=Data!#REF!,Data!#REF!,(IF(B26=Data!#REF!,Data!#REF!,(IF(B26=Data!#REF!,Data!#REF!,(IF(B26=Data!#REF!,Data!#REF!,(IF(B26=Data!B60,Data!H60,(IF(B26=Data!B63,Data!H879,(IF(B26=Data!#REF!,Data!#REF!,(IF(B26=Data!#REF!,Data!#REF!,Data!#REF!)))))))))))))))&amp;IF(B26=Data!#REF!,Data!#REF!,(IF(B26=Data!#REF!,Data!#REF!,(IF(B26=Data!#REF!,Data!#REF!,(IF(B26=Data!#REF!,Data!#REF!,(IF(B26=Data!#REF!,Data!#REF!,Data!#REF!)))))))))</f>
        <v>#REF!</v>
      </c>
      <c r="R26" s="331"/>
      <c r="S26" s="331"/>
      <c r="T26" s="196" t="e">
        <f>IF(B26=Data!#REF!,Data!#REF!,(IF(B26=Data!B81,Data!I81,(IF(B26=Data!#REF!,Data!#REF!,(IF(B26=Data!#REF!,Data!#REF!,(IF(B26=Data!#REF!,Data!#REF!,(IF(B26=Data!#REF!,Data!#REF!,(IF(B26=Data!#REF!,Data!#REF!,(IF(B26=Data!#REF!,Data!#REF!,Data!#REF!)))))))))))))))&amp;IF(B26=Data!#REF!,Data!#REF!,(IF(B26=Data!#REF!,Data!#REF!,(IF(B26=Data!#REF!,Data!#REF!,(IF(B26=Data!#REF!,Data!#REF!,(IF(B26=Data!B60,Data!I60,(IF(B26=Data!B63,Data!I879,(IF(B26=Data!#REF!,Data!#REF!,(IF(B26=Data!#REF!,Data!#REF!,Data!#REF!)))))))))))))))&amp;IF(B26=Data!#REF!,Data!#REF!,(IF(B26=Data!#REF!,Data!#REF!,(IF(B26=Data!#REF!,Data!#REF!,(IF(B26=Data!#REF!,Data!#REF!,(IF(B26=Data!#REF!,Data!#REF!,Data!#REF!)))))))))</f>
        <v>#REF!</v>
      </c>
      <c r="U26" s="332"/>
      <c r="V26" s="196" t="e">
        <f>IF(B26=Data!#REF!,Data!#REF!,(IF(B26=Data!B81,Data!J81,(IF(B26=Data!#REF!,Data!#REF!,(IF(B26=Data!#REF!,Data!#REF!,(IF(B26=Data!#REF!,Data!#REF!,(IF(B26=Data!#REF!,Data!#REF!,(IF(B26=Data!#REF!,Data!#REF!,(IF(B26=Data!#REF!,Data!#REF!,Data!#REF!)))))))))))))))&amp;IF(B26=Data!#REF!,Data!#REF!,(IF(B26=Data!#REF!,Data!#REF!,(IF(B26=Data!#REF!,Data!#REF!,(IF(B26=Data!#REF!,Data!#REF!,(IF(B26=Data!B60,Data!J60,(IF(B26=Data!B63,Data!J879,(IF(B26=Data!#REF!,Data!#REF!,(IF(B26=Data!#REF!,Data!#REF!,Data!#REF!)))))))))))))))&amp;IF(B26=Data!#REF!,Data!#REF!,(IF(B26=Data!#REF!,Data!#REF!,(IF(B26=Data!#REF!,Data!#REF!,(IF(B26=Data!#REF!,Data!#REF!,(IF(B26=Data!#REF!,Data!#REF!,Data!#REF!)))))))))</f>
        <v>#REF!</v>
      </c>
      <c r="W26" s="191" t="str">
        <f>IF(D26="","",VLOOKUP(B26,Data!$B$5:$J$403,9,FALSE)*D26)</f>
        <v/>
      </c>
      <c r="AC26" s="165" t="s">
        <v>930</v>
      </c>
      <c r="AD26" s="165">
        <v>1</v>
      </c>
      <c r="AE26" s="165">
        <v>1</v>
      </c>
    </row>
    <row r="27" spans="1:31" ht="16.25" customHeight="1">
      <c r="A27" s="346"/>
      <c r="B27" s="297"/>
      <c r="C27" s="195" t="str">
        <f>IF(D27="","",VLOOKUP(B27,Data!$B$5:$L$403,2,FALSE))</f>
        <v/>
      </c>
      <c r="D27" s="220"/>
      <c r="E27" s="220"/>
      <c r="F27" s="374"/>
      <c r="G27" s="187" t="str">
        <f>IF(D27="","",VLOOKUP(B27,Data!$B$5:$L$403,11,FALSE))</f>
        <v/>
      </c>
      <c r="H27" s="193" t="str">
        <f t="shared" si="0"/>
        <v>-</v>
      </c>
      <c r="I27" s="188" t="str">
        <f>IF(D27="","",VLOOKUP(B27,Data!$B$5:$D$403,3,FALSE))</f>
        <v/>
      </c>
      <c r="J27" s="189" t="str">
        <f>IF(D27="","",VLOOKUP(B27,Data!$B$5:$M$403,12,FALSE))</f>
        <v/>
      </c>
      <c r="K27" s="194"/>
      <c r="L27" s="190" t="str">
        <f>IF(D27="","",VLOOKUP(B27,Data!$B$5:$E$403,4,FALSE)*D27)</f>
        <v/>
      </c>
      <c r="M27" s="195" t="str">
        <f>IF(D27="","",VLOOKUP(B27,Data!$B$5:$F$403,5,FALSE)*D27)</f>
        <v/>
      </c>
      <c r="N27" s="193" t="e">
        <f>IF(B27=Data!#REF!,Data!#REF!,(IF(B27=Data!B97,Data!G97,(IF(B27=Data!#REF!,Data!#REF!,(IF(B27=Data!#REF!,Data!#REF!,(IF(B27=Data!#REF!,Data!#REF!,(IF(B27=Data!#REF!,Data!#REF!,(IF(B27=Data!#REF!,Data!#REF!,(IF(B27=Data!#REF!,Data!#REF!,Data!#REF!)))))))))))))))&amp;IF(B27=Data!#REF!,Data!#REF!,(IF(B27=Data!#REF!,Data!#REF!,(IF(B27=Data!#REF!,Data!#REF!,(IF(B27=Data!#REF!,Data!#REF!,(IF(B27=Data!B76,Data!G76,(IF(B27=Data!B79,Data!G895,(IF(B27=Data!#REF!,Data!#REF!,(IF(B27=Data!#REF!,Data!#REF!,Data!#REF!)))))))))))))))&amp;IF(B27=Data!#REF!,Data!#REF!,(IF(B27=Data!#REF!,Data!#REF!,(IF(B27=Data!#REF!,Data!#REF!,(IF(B27=Data!#REF!,Data!#REF!,(IF(B27=Data!#REF!,Data!#REF!,Data!#REF!)))))))))</f>
        <v>#REF!</v>
      </c>
      <c r="O27" s="330"/>
      <c r="P27" s="331"/>
      <c r="Q27" s="196" t="e">
        <f>IF(B27=Data!#REF!,Data!#REF!,(IF(B27=Data!B97,Data!H97,(IF(B27=Data!#REF!,Data!#REF!,(IF(B27=Data!#REF!,Data!#REF!,(IF(B27=Data!#REF!,Data!#REF!,(IF(B27=Data!#REF!,Data!#REF!,(IF(B27=Data!#REF!,Data!#REF!,(IF(B27=Data!#REF!,Data!#REF!,Data!#REF!)))))))))))))))&amp;IF(B27=Data!#REF!,Data!#REF!,(IF(B27=Data!#REF!,Data!#REF!,(IF(B27=Data!#REF!,Data!#REF!,(IF(B27=Data!#REF!,Data!#REF!,(IF(B27=Data!B76,Data!H76,(IF(B27=Data!B79,Data!H895,(IF(B27=Data!#REF!,Data!#REF!,(IF(B27=Data!#REF!,Data!#REF!,Data!#REF!)))))))))))))))&amp;IF(B27=Data!#REF!,Data!#REF!,(IF(B27=Data!#REF!,Data!#REF!,(IF(B27=Data!#REF!,Data!#REF!,(IF(B27=Data!#REF!,Data!#REF!,(IF(B27=Data!#REF!,Data!#REF!,Data!#REF!)))))))))</f>
        <v>#REF!</v>
      </c>
      <c r="R27" s="331"/>
      <c r="S27" s="331"/>
      <c r="T27" s="196" t="e">
        <f>IF(B27=Data!#REF!,Data!#REF!,(IF(B27=Data!B97,Data!I97,(IF(B27=Data!#REF!,Data!#REF!,(IF(B27=Data!#REF!,Data!#REF!,(IF(B27=Data!#REF!,Data!#REF!,(IF(B27=Data!#REF!,Data!#REF!,(IF(B27=Data!#REF!,Data!#REF!,(IF(B27=Data!#REF!,Data!#REF!,Data!#REF!)))))))))))))))&amp;IF(B27=Data!#REF!,Data!#REF!,(IF(B27=Data!#REF!,Data!#REF!,(IF(B27=Data!#REF!,Data!#REF!,(IF(B27=Data!#REF!,Data!#REF!,(IF(B27=Data!B76,Data!I76,(IF(B27=Data!B79,Data!I895,(IF(B27=Data!#REF!,Data!#REF!,(IF(B27=Data!#REF!,Data!#REF!,Data!#REF!)))))))))))))))&amp;IF(B27=Data!#REF!,Data!#REF!,(IF(B27=Data!#REF!,Data!#REF!,(IF(B27=Data!#REF!,Data!#REF!,(IF(B27=Data!#REF!,Data!#REF!,(IF(B27=Data!#REF!,Data!#REF!,Data!#REF!)))))))))</f>
        <v>#REF!</v>
      </c>
      <c r="U27" s="332"/>
      <c r="V27" s="196" t="e">
        <f>IF(B27=Data!#REF!,Data!#REF!,(IF(B27=Data!B97,Data!J97,(IF(B27=Data!#REF!,Data!#REF!,(IF(B27=Data!#REF!,Data!#REF!,(IF(B27=Data!#REF!,Data!#REF!,(IF(B27=Data!#REF!,Data!#REF!,(IF(B27=Data!#REF!,Data!#REF!,(IF(B27=Data!#REF!,Data!#REF!,Data!#REF!)))))))))))))))&amp;IF(B27=Data!#REF!,Data!#REF!,(IF(B27=Data!#REF!,Data!#REF!,(IF(B27=Data!#REF!,Data!#REF!,(IF(B27=Data!#REF!,Data!#REF!,(IF(B27=Data!B76,Data!J76,(IF(B27=Data!B79,Data!J895,(IF(B27=Data!#REF!,Data!#REF!,(IF(B27=Data!#REF!,Data!#REF!,Data!#REF!)))))))))))))))&amp;IF(B27=Data!#REF!,Data!#REF!,(IF(B27=Data!#REF!,Data!#REF!,(IF(B27=Data!#REF!,Data!#REF!,(IF(B27=Data!#REF!,Data!#REF!,(IF(B27=Data!#REF!,Data!#REF!,Data!#REF!)))))))))</f>
        <v>#REF!</v>
      </c>
      <c r="W27" s="191" t="str">
        <f>IF(D27="","",VLOOKUP(B27,Data!$B$5:$J$403,9,FALSE)*D27)</f>
        <v/>
      </c>
    </row>
    <row r="28" spans="1:31" ht="16.25" customHeight="1">
      <c r="A28" s="87"/>
      <c r="B28" s="298"/>
      <c r="C28" s="195" t="str">
        <f>IF(D28="","",VLOOKUP(B28,Data!$B$5:$L$403,2,FALSE))</f>
        <v/>
      </c>
      <c r="D28" s="296"/>
      <c r="E28" s="296"/>
      <c r="F28" s="91"/>
      <c r="G28" s="187" t="str">
        <f>IF(D28="","",VLOOKUP(B28,Data!$B$5:$L$403,11,FALSE))</f>
        <v/>
      </c>
      <c r="H28" s="335" t="str">
        <f t="shared" si="0"/>
        <v>-</v>
      </c>
      <c r="I28" s="188" t="str">
        <f>IF(D28="","",VLOOKUP(B28,Data!$B$5:$D$403,3,FALSE))</f>
        <v/>
      </c>
      <c r="J28" s="189" t="str">
        <f>IF(D28="","",VLOOKUP(B28,Data!$B$5:$M$403,12,FALSE))</f>
        <v/>
      </c>
      <c r="K28" s="194"/>
      <c r="L28" s="190" t="str">
        <f>IF(D28="","",VLOOKUP(B28,Data!$B$5:$E$403,4,FALSE)*D28)</f>
        <v/>
      </c>
      <c r="M28" s="195" t="str">
        <f>IF(D28="","",VLOOKUP(B28,Data!$B$5:$F$403,5,FALSE)*D28)</f>
        <v/>
      </c>
      <c r="N28" s="193" t="e">
        <f>IF(B28=Data!#REF!,Data!#REF!,(IF(B28=Data!B98,Data!G98,(IF(B28=Data!#REF!,Data!#REF!,(IF(B28=Data!#REF!,Data!#REF!,(IF(B28=Data!#REF!,Data!#REF!,(IF(B28=Data!#REF!,Data!#REF!,(IF(B28=Data!#REF!,Data!#REF!,(IF(B28=Data!#REF!,Data!#REF!,Data!#REF!)))))))))))))))&amp;IF(B28=Data!#REF!,Data!#REF!,(IF(B28=Data!#REF!,Data!#REF!,(IF(B28=Data!#REF!,Data!#REF!,(IF(B28=Data!#REF!,Data!#REF!,(IF(B28=Data!B77,Data!G77,(IF(B28=Data!B80,Data!G896,(IF(B28=Data!#REF!,Data!#REF!,(IF(B28=Data!#REF!,Data!#REF!,Data!#REF!)))))))))))))))&amp;IF(B28=Data!#REF!,Data!#REF!,(IF(B28=Data!#REF!,Data!#REF!,(IF(B28=Data!#REF!,Data!#REF!,(IF(B28=Data!#REF!,Data!#REF!,(IF(B28=Data!#REF!,Data!#REF!,Data!#REF!)))))))))</f>
        <v>#REF!</v>
      </c>
      <c r="O28" s="330"/>
      <c r="P28" s="331"/>
      <c r="Q28" s="196" t="e">
        <f>IF(B28=Data!#REF!,Data!#REF!,(IF(B28=Data!B98,Data!H98,(IF(B28=Data!#REF!,Data!#REF!,(IF(B28=Data!#REF!,Data!#REF!,(IF(B28=Data!#REF!,Data!#REF!,(IF(B28=Data!#REF!,Data!#REF!,(IF(B28=Data!#REF!,Data!#REF!,(IF(B28=Data!#REF!,Data!#REF!,Data!#REF!)))))))))))))))&amp;IF(B28=Data!#REF!,Data!#REF!,(IF(B28=Data!#REF!,Data!#REF!,(IF(B28=Data!#REF!,Data!#REF!,(IF(B28=Data!#REF!,Data!#REF!,(IF(B28=Data!B77,Data!H77,(IF(B28=Data!B80,Data!H896,(IF(B28=Data!#REF!,Data!#REF!,(IF(B28=Data!#REF!,Data!#REF!,Data!#REF!)))))))))))))))&amp;IF(B28=Data!#REF!,Data!#REF!,(IF(B28=Data!#REF!,Data!#REF!,(IF(B28=Data!#REF!,Data!#REF!,(IF(B28=Data!#REF!,Data!#REF!,(IF(B28=Data!#REF!,Data!#REF!,Data!#REF!)))))))))</f>
        <v>#REF!</v>
      </c>
      <c r="R28" s="331"/>
      <c r="S28" s="331"/>
      <c r="T28" s="196" t="e">
        <f>IF(B28=Data!#REF!,Data!#REF!,(IF(B28=Data!B98,Data!I98,(IF(B28=Data!#REF!,Data!#REF!,(IF(B28=Data!#REF!,Data!#REF!,(IF(B28=Data!#REF!,Data!#REF!,(IF(B28=Data!#REF!,Data!#REF!,(IF(B28=Data!#REF!,Data!#REF!,(IF(B28=Data!#REF!,Data!#REF!,Data!#REF!)))))))))))))))&amp;IF(B28=Data!#REF!,Data!#REF!,(IF(B28=Data!#REF!,Data!#REF!,(IF(B28=Data!#REF!,Data!#REF!,(IF(B28=Data!#REF!,Data!#REF!,(IF(B28=Data!B77,Data!I77,(IF(B28=Data!B80,Data!I896,(IF(B28=Data!#REF!,Data!#REF!,(IF(B28=Data!#REF!,Data!#REF!,Data!#REF!)))))))))))))))&amp;IF(B28=Data!#REF!,Data!#REF!,(IF(B28=Data!#REF!,Data!#REF!,(IF(B28=Data!#REF!,Data!#REF!,(IF(B28=Data!#REF!,Data!#REF!,(IF(B28=Data!#REF!,Data!#REF!,Data!#REF!)))))))))</f>
        <v>#REF!</v>
      </c>
      <c r="U28" s="332"/>
      <c r="V28" s="196" t="e">
        <f>IF(B28=Data!#REF!,Data!#REF!,(IF(B28=Data!B98,Data!J98,(IF(B28=Data!#REF!,Data!#REF!,(IF(B28=Data!#REF!,Data!#REF!,(IF(B28=Data!#REF!,Data!#REF!,(IF(B28=Data!#REF!,Data!#REF!,(IF(B28=Data!#REF!,Data!#REF!,(IF(B28=Data!#REF!,Data!#REF!,Data!#REF!)))))))))))))))&amp;IF(B28=Data!#REF!,Data!#REF!,(IF(B28=Data!#REF!,Data!#REF!,(IF(B28=Data!#REF!,Data!#REF!,(IF(B28=Data!#REF!,Data!#REF!,(IF(B28=Data!B77,Data!J77,(IF(B28=Data!B80,Data!J896,(IF(B28=Data!#REF!,Data!#REF!,(IF(B28=Data!#REF!,Data!#REF!,Data!#REF!)))))))))))))))&amp;IF(B28=Data!#REF!,Data!#REF!,(IF(B28=Data!#REF!,Data!#REF!,(IF(B28=Data!#REF!,Data!#REF!,(IF(B28=Data!#REF!,Data!#REF!,(IF(B28=Data!#REF!,Data!#REF!,Data!#REF!)))))))))</f>
        <v>#REF!</v>
      </c>
      <c r="W28" s="191" t="str">
        <f>IF(D28="","",VLOOKUP(B28,Data!$B$5:$J$403,9,FALSE)*D28)</f>
        <v/>
      </c>
    </row>
    <row r="29" spans="1:31" ht="17.5">
      <c r="A29" s="102"/>
      <c r="B29" s="100"/>
      <c r="C29" s="101"/>
      <c r="D29" s="305">
        <f>SUM(D18:D28)</f>
        <v>37</v>
      </c>
      <c r="E29" s="305"/>
      <c r="F29" s="109"/>
      <c r="G29" s="159"/>
      <c r="H29" s="361">
        <f>SUM(H18:H28)</f>
        <v>109180.15</v>
      </c>
      <c r="I29" s="362"/>
      <c r="J29" s="362"/>
      <c r="K29" s="362"/>
      <c r="L29" s="363">
        <f>SUM(L18:L28)</f>
        <v>10115</v>
      </c>
      <c r="M29" s="363">
        <f>SUM(M18:M28)</f>
        <v>9263</v>
      </c>
      <c r="N29" s="361" t="e">
        <f>SUM(N16:N28)</f>
        <v>#REF!</v>
      </c>
      <c r="O29" s="361">
        <f>SUM(O18:O28)</f>
        <v>0</v>
      </c>
      <c r="P29" s="361">
        <f>SUM(P16:P28)</f>
        <v>0</v>
      </c>
      <c r="Q29" s="361" t="e">
        <f>SUM(Q16:Q28)</f>
        <v>#REF!</v>
      </c>
      <c r="R29" s="361">
        <f>SUM(R18:R28)</f>
        <v>0</v>
      </c>
      <c r="S29" s="361">
        <f>SUM(S16:S28)</f>
        <v>0</v>
      </c>
      <c r="T29" s="361" t="e">
        <f>SUM(T16:T28)</f>
        <v>#REF!</v>
      </c>
      <c r="U29" s="361">
        <f>SUM(U18:U28)</f>
        <v>0</v>
      </c>
      <c r="V29" s="361" t="e">
        <f>SUM(V16:V28)</f>
        <v>#REF!</v>
      </c>
      <c r="W29" s="364">
        <f>SUM(W18:W28)</f>
        <v>55.378</v>
      </c>
    </row>
    <row r="30" spans="1:31" ht="11.25" customHeight="1">
      <c r="A30" s="300"/>
      <c r="B30" s="156"/>
      <c r="C30" s="271"/>
      <c r="D30" s="301"/>
      <c r="E30" s="372"/>
      <c r="F30" s="269"/>
      <c r="G30" s="302" t="s">
        <v>866</v>
      </c>
      <c r="H30" s="273"/>
      <c r="I30" s="300"/>
      <c r="J30" s="300"/>
      <c r="K30" s="300"/>
      <c r="L30" s="303"/>
      <c r="M30" s="261"/>
      <c r="N30" s="259"/>
      <c r="U30" s="259"/>
      <c r="V30" s="259"/>
      <c r="W30" s="265"/>
    </row>
    <row r="31" spans="1:31" ht="14">
      <c r="A31" s="10" t="s">
        <v>521</v>
      </c>
      <c r="B31" s="157"/>
      <c r="C31" s="1"/>
      <c r="D31" s="304" t="s">
        <v>80</v>
      </c>
      <c r="E31" s="304"/>
      <c r="F31" s="263"/>
      <c r="G31" s="77" t="s">
        <v>81</v>
      </c>
      <c r="H31" s="81"/>
      <c r="I31" s="267" t="s">
        <v>82</v>
      </c>
      <c r="J31" s="282"/>
      <c r="K31" s="262" t="s">
        <v>83</v>
      </c>
      <c r="L31" s="262"/>
      <c r="M31" s="442" t="s">
        <v>84</v>
      </c>
      <c r="N31" s="443"/>
      <c r="O31" s="443"/>
      <c r="P31" s="443"/>
      <c r="Q31" s="443"/>
      <c r="R31" s="443"/>
      <c r="S31" s="443"/>
      <c r="T31" s="443"/>
      <c r="U31" s="443"/>
      <c r="V31" s="443"/>
      <c r="W31" s="444"/>
    </row>
    <row r="32" spans="1:31" ht="14">
      <c r="A32" s="26" t="s">
        <v>522</v>
      </c>
      <c r="B32" s="280"/>
      <c r="C32" s="56"/>
      <c r="D32" t="s">
        <v>86</v>
      </c>
      <c r="G32" s="445"/>
      <c r="H32" s="446"/>
      <c r="I32" s="26" t="s">
        <v>87</v>
      </c>
      <c r="J32" s="283"/>
      <c r="K32" s="253" t="s">
        <v>88</v>
      </c>
      <c r="M32" s="260"/>
      <c r="W32" s="265"/>
    </row>
    <row r="33" spans="1:23">
      <c r="A33" s="26" t="s">
        <v>523</v>
      </c>
      <c r="B33" s="26"/>
      <c r="C33" s="259"/>
      <c r="G33" s="445"/>
      <c r="H33" s="446"/>
      <c r="I33" s="26"/>
      <c r="J33" s="283"/>
      <c r="K33" s="253" t="s">
        <v>92</v>
      </c>
      <c r="M33" s="260"/>
      <c r="W33" s="265"/>
    </row>
    <row r="34" spans="1:23" ht="10.5" customHeight="1">
      <c r="A34" s="269"/>
      <c r="B34" s="284"/>
      <c r="C34" s="285"/>
      <c r="D34" t="s">
        <v>93</v>
      </c>
      <c r="G34" s="445"/>
      <c r="H34" s="446"/>
      <c r="I34" s="26" t="s">
        <v>94</v>
      </c>
      <c r="J34" s="283"/>
      <c r="K34" s="253"/>
      <c r="M34" s="260"/>
      <c r="W34" s="265"/>
    </row>
    <row r="35" spans="1:23" ht="13">
      <c r="A35" s="10" t="s">
        <v>95</v>
      </c>
      <c r="C35" s="258"/>
      <c r="D35" t="s">
        <v>96</v>
      </c>
      <c r="G35" s="85" t="s">
        <v>97</v>
      </c>
      <c r="H35" s="82"/>
      <c r="I35" s="26" t="s">
        <v>87</v>
      </c>
      <c r="J35" s="283"/>
      <c r="K35" s="253" t="s">
        <v>98</v>
      </c>
      <c r="M35" s="260"/>
      <c r="W35" s="265"/>
    </row>
    <row r="36" spans="1:23" ht="10.5" customHeight="1">
      <c r="A36" s="26" t="s">
        <v>867</v>
      </c>
      <c r="C36" s="259"/>
      <c r="D36" t="s">
        <v>99</v>
      </c>
      <c r="G36" s="286"/>
      <c r="H36" s="287"/>
      <c r="I36" s="26" t="s">
        <v>100</v>
      </c>
      <c r="J36" s="283"/>
      <c r="K36" s="253" t="s">
        <v>524</v>
      </c>
      <c r="M36" s="447" t="s">
        <v>102</v>
      </c>
      <c r="N36" s="448"/>
      <c r="O36" s="448"/>
      <c r="P36" s="448"/>
      <c r="Q36" s="448"/>
      <c r="R36" s="448"/>
      <c r="S36" s="448"/>
      <c r="T36" s="448"/>
      <c r="U36" s="448"/>
      <c r="V36" s="448"/>
      <c r="W36" s="449"/>
    </row>
    <row r="37" spans="1:23">
      <c r="A37" s="269"/>
      <c r="B37" s="270"/>
      <c r="C37" s="271"/>
      <c r="D37" s="124"/>
      <c r="E37" s="124"/>
      <c r="F37" s="270"/>
      <c r="G37" s="437" t="s">
        <v>1010</v>
      </c>
      <c r="H37" s="438"/>
      <c r="I37" s="437" t="s">
        <v>1011</v>
      </c>
      <c r="J37" s="438"/>
      <c r="K37" s="274" t="s">
        <v>103</v>
      </c>
      <c r="L37" s="274"/>
      <c r="M37" s="439" t="s">
        <v>104</v>
      </c>
      <c r="N37" s="440"/>
      <c r="O37" s="440"/>
      <c r="P37" s="440"/>
      <c r="Q37" s="440"/>
      <c r="R37" s="440"/>
      <c r="S37" s="440"/>
      <c r="T37" s="440"/>
      <c r="U37" s="440"/>
      <c r="V37" s="440"/>
      <c r="W37" s="441"/>
    </row>
    <row r="38" spans="1:23">
      <c r="B38" s="263"/>
      <c r="G38" s="166" t="s">
        <v>1005</v>
      </c>
      <c r="H38" s="166"/>
      <c r="I38" s="4"/>
      <c r="J38" s="4"/>
    </row>
    <row r="43" spans="1:23" ht="18.75" customHeight="1">
      <c r="A43" s="168" t="s">
        <v>895</v>
      </c>
      <c r="B43" s="166"/>
      <c r="C43" s="168" t="s">
        <v>565</v>
      </c>
      <c r="D43" s="323"/>
      <c r="E43" s="323"/>
      <c r="F43" s="323"/>
      <c r="G43" s="324"/>
      <c r="H43" s="168" t="s">
        <v>889</v>
      </c>
      <c r="I43" s="166"/>
      <c r="J43" s="168" t="s">
        <v>565</v>
      </c>
    </row>
    <row r="44" spans="1:23" ht="20">
      <c r="A44" s="168" t="s">
        <v>896</v>
      </c>
      <c r="B44" s="166"/>
      <c r="C44" s="168" t="s">
        <v>900</v>
      </c>
      <c r="D44" s="323"/>
      <c r="E44" s="323"/>
      <c r="F44" s="323"/>
      <c r="G44" s="324"/>
      <c r="H44" s="250" t="s">
        <v>890</v>
      </c>
      <c r="I44" s="336"/>
      <c r="J44" s="250" t="s">
        <v>900</v>
      </c>
    </row>
    <row r="45" spans="1:23" ht="20">
      <c r="A45" s="168" t="s">
        <v>897</v>
      </c>
      <c r="B45" s="166"/>
      <c r="C45" s="168" t="s">
        <v>900</v>
      </c>
      <c r="D45" s="323"/>
      <c r="E45" s="323"/>
      <c r="F45" s="323"/>
      <c r="G45" s="324"/>
      <c r="H45" s="168" t="s">
        <v>891</v>
      </c>
      <c r="I45" s="166"/>
      <c r="J45" s="168" t="s">
        <v>565</v>
      </c>
    </row>
    <row r="46" spans="1:23" ht="20">
      <c r="A46" s="168" t="s">
        <v>898</v>
      </c>
      <c r="B46" s="166"/>
      <c r="C46" s="168" t="s">
        <v>565</v>
      </c>
      <c r="D46" s="323"/>
      <c r="E46" s="323"/>
      <c r="F46" s="323"/>
      <c r="G46" s="324"/>
      <c r="H46" s="168" t="s">
        <v>892</v>
      </c>
      <c r="I46" s="166"/>
      <c r="J46" s="168" t="s">
        <v>565</v>
      </c>
    </row>
    <row r="47" spans="1:23" ht="20">
      <c r="A47" s="168" t="s">
        <v>899</v>
      </c>
      <c r="B47" s="166"/>
      <c r="C47" s="168" t="s">
        <v>565</v>
      </c>
      <c r="D47" s="323"/>
      <c r="E47" s="323"/>
      <c r="F47" s="323"/>
      <c r="G47" s="324"/>
      <c r="H47" s="168" t="s">
        <v>894</v>
      </c>
      <c r="I47" s="166"/>
      <c r="J47" s="168" t="s">
        <v>565</v>
      </c>
    </row>
    <row r="48" spans="1:23" ht="18.75" customHeight="1">
      <c r="A48" s="337"/>
      <c r="B48" s="337"/>
      <c r="C48" s="337"/>
      <c r="D48" s="337"/>
      <c r="E48" s="337"/>
      <c r="F48" s="337"/>
      <c r="G48" s="322"/>
      <c r="H48" s="168" t="s">
        <v>893</v>
      </c>
      <c r="I48" s="166"/>
      <c r="J48" s="168" t="s">
        <v>565</v>
      </c>
    </row>
  </sheetData>
  <mergeCells count="8">
    <mergeCell ref="G37:H37"/>
    <mergeCell ref="I37:J37"/>
    <mergeCell ref="M37:W37"/>
    <mergeCell ref="M31:W31"/>
    <mergeCell ref="G32:H32"/>
    <mergeCell ref="G33:H33"/>
    <mergeCell ref="G34:H34"/>
    <mergeCell ref="M36:W36"/>
  </mergeCells>
  <printOptions horizontalCentered="1"/>
  <pageMargins left="0.15748031496062992" right="0" top="0.23622047244094491" bottom="0" header="0.15748031496062992" footer="0.15748031496062992"/>
  <pageSetup paperSize="9" scale="74" firstPageNumber="4294963191" orientation="landscape" r:id="rId1"/>
  <headerFooter alignWithMargins="0">
    <oddHeader>&amp;R&amp;"Calibri"&amp;10&amp;K000000 Confidential&amp;1#_x000D_</oddHeader>
  </headerFooter>
  <colBreaks count="1" manualBreakCount="1">
    <brk id="23"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3">
    <tabColor indexed="12"/>
    <pageSetUpPr autoPageBreaks="0"/>
  </sheetPr>
  <dimension ref="A1:T438"/>
  <sheetViews>
    <sheetView zoomScale="85" zoomScaleNormal="85" workbookViewId="0">
      <pane xSplit="3" ySplit="3" topLeftCell="D132" activePane="bottomRight" state="frozen"/>
      <selection pane="topRight" activeCell="C1" sqref="C1"/>
      <selection pane="bottomLeft" activeCell="A4" sqref="A4"/>
      <selection pane="bottomRight" activeCell="C146" sqref="C146"/>
    </sheetView>
  </sheetViews>
  <sheetFormatPr defaultColWidth="32.54296875" defaultRowHeight="15.5"/>
  <cols>
    <col min="1" max="1" width="5" style="203" customWidth="1"/>
    <col min="2" max="2" width="13.1796875" style="203" customWidth="1"/>
    <col min="3" max="3" width="68.453125" style="203" customWidth="1"/>
    <col min="4" max="4" width="13.1796875" style="203" customWidth="1"/>
    <col min="5" max="5" width="7.1796875" style="203" customWidth="1"/>
    <col min="6" max="6" width="15.1796875" style="203" customWidth="1"/>
    <col min="7" max="7" width="13.1796875" style="203" customWidth="1"/>
    <col min="8" max="8" width="10.54296875" style="203" customWidth="1"/>
    <col min="9" max="9" width="10.453125" style="203" customWidth="1"/>
    <col min="10" max="11" width="11.1796875" style="203" customWidth="1"/>
    <col min="12" max="12" width="14" style="203" customWidth="1"/>
    <col min="13" max="13" width="14.1796875" style="249" customWidth="1"/>
    <col min="14" max="14" width="11.81640625" style="203" customWidth="1"/>
    <col min="15" max="15" width="7.54296875" style="203" customWidth="1"/>
    <col min="16" max="17" width="7.453125" style="203" customWidth="1"/>
    <col min="18" max="16384" width="32.54296875" style="203"/>
  </cols>
  <sheetData>
    <row r="1" spans="1:17" ht="17.5">
      <c r="A1" s="224" t="s">
        <v>105</v>
      </c>
      <c r="B1" s="224" t="s">
        <v>107</v>
      </c>
      <c r="C1" s="224" t="s">
        <v>106</v>
      </c>
      <c r="D1" s="224" t="s">
        <v>107</v>
      </c>
      <c r="E1" s="224" t="s">
        <v>108</v>
      </c>
      <c r="F1" s="224" t="s">
        <v>109</v>
      </c>
      <c r="G1" s="224" t="s">
        <v>110</v>
      </c>
      <c r="H1" s="225" t="s">
        <v>111</v>
      </c>
      <c r="I1" s="225" t="s">
        <v>112</v>
      </c>
      <c r="J1" s="225" t="s">
        <v>113</v>
      </c>
      <c r="K1" s="225" t="s">
        <v>114</v>
      </c>
      <c r="L1" s="225" t="s">
        <v>115</v>
      </c>
      <c r="M1" s="226" t="s">
        <v>116</v>
      </c>
      <c r="N1" s="227" t="s">
        <v>117</v>
      </c>
      <c r="O1" s="227"/>
      <c r="P1" s="227"/>
      <c r="Q1" s="227"/>
    </row>
    <row r="2" spans="1:17" ht="15" customHeight="1">
      <c r="A2" s="228"/>
      <c r="B2" s="228"/>
      <c r="C2" s="228"/>
      <c r="D2" s="228"/>
      <c r="E2" s="229" t="s">
        <v>118</v>
      </c>
      <c r="F2" s="431" t="s">
        <v>119</v>
      </c>
      <c r="G2" s="431" t="s">
        <v>120</v>
      </c>
      <c r="H2" s="434" t="s">
        <v>121</v>
      </c>
      <c r="I2" s="435"/>
      <c r="J2" s="436"/>
      <c r="K2" s="230"/>
      <c r="L2" s="431" t="s">
        <v>122</v>
      </c>
      <c r="M2" s="431" t="s">
        <v>123</v>
      </c>
      <c r="N2" s="431" t="s">
        <v>124</v>
      </c>
      <c r="O2" s="231"/>
      <c r="P2" s="251" t="s">
        <v>180</v>
      </c>
      <c r="Q2" s="231"/>
    </row>
    <row r="3" spans="1:17">
      <c r="A3" s="232" t="s">
        <v>181</v>
      </c>
      <c r="B3" s="232" t="s">
        <v>183</v>
      </c>
      <c r="C3" s="232" t="s">
        <v>182</v>
      </c>
      <c r="D3" s="232" t="s">
        <v>183</v>
      </c>
      <c r="E3" s="232" t="s">
        <v>184</v>
      </c>
      <c r="F3" s="432"/>
      <c r="G3" s="432"/>
      <c r="H3" s="233" t="s">
        <v>185</v>
      </c>
      <c r="I3" s="233" t="s">
        <v>116</v>
      </c>
      <c r="J3" s="233" t="s">
        <v>186</v>
      </c>
      <c r="K3" s="232" t="s">
        <v>74</v>
      </c>
      <c r="L3" s="432"/>
      <c r="M3" s="433"/>
      <c r="N3" s="433"/>
      <c r="O3" s="231"/>
      <c r="P3" s="252" t="s">
        <v>187</v>
      </c>
      <c r="Q3" s="231"/>
    </row>
    <row r="4" spans="1:17" ht="16" thickBot="1">
      <c r="A4" s="234"/>
      <c r="B4" s="235"/>
      <c r="C4" s="235"/>
      <c r="D4" s="235"/>
      <c r="E4" s="235"/>
      <c r="F4" s="235"/>
      <c r="G4" s="235"/>
      <c r="H4" s="235"/>
      <c r="I4" s="235"/>
      <c r="J4" s="235"/>
      <c r="K4" s="235"/>
      <c r="L4" s="235"/>
      <c r="M4" s="248"/>
      <c r="N4" s="246"/>
      <c r="O4" s="199"/>
      <c r="P4" s="199"/>
      <c r="Q4" s="199"/>
    </row>
    <row r="5" spans="1:17">
      <c r="A5" s="205">
        <v>1</v>
      </c>
      <c r="B5" s="205" t="s">
        <v>196</v>
      </c>
      <c r="C5" s="205" t="s">
        <v>195</v>
      </c>
      <c r="D5" s="205" t="s">
        <v>196</v>
      </c>
      <c r="E5" s="217" t="s">
        <v>189</v>
      </c>
      <c r="F5" s="211">
        <v>201</v>
      </c>
      <c r="G5" s="211">
        <v>181</v>
      </c>
      <c r="H5" s="211">
        <v>156</v>
      </c>
      <c r="I5" s="205">
        <v>63</v>
      </c>
      <c r="J5" s="205">
        <v>117</v>
      </c>
      <c r="K5" s="208">
        <v>1.1499999999999999</v>
      </c>
      <c r="L5" s="209" t="s">
        <v>806</v>
      </c>
      <c r="M5" s="212">
        <v>1389.79</v>
      </c>
      <c r="N5" s="236" t="s">
        <v>190</v>
      </c>
      <c r="O5" s="199" t="s">
        <v>197</v>
      </c>
      <c r="P5" s="200"/>
      <c r="Q5" s="237" t="s">
        <v>622</v>
      </c>
    </row>
    <row r="6" spans="1:17">
      <c r="A6" s="205">
        <v>2</v>
      </c>
      <c r="B6" s="205" t="s">
        <v>199</v>
      </c>
      <c r="C6" s="205" t="s">
        <v>198</v>
      </c>
      <c r="D6" s="205" t="s">
        <v>199</v>
      </c>
      <c r="E6" s="217" t="s">
        <v>189</v>
      </c>
      <c r="F6" s="211">
        <v>201</v>
      </c>
      <c r="G6" s="211">
        <v>181</v>
      </c>
      <c r="H6" s="211">
        <v>156</v>
      </c>
      <c r="I6" s="205">
        <v>63</v>
      </c>
      <c r="J6" s="205">
        <v>117</v>
      </c>
      <c r="K6" s="208">
        <v>1.1499999999999999</v>
      </c>
      <c r="L6" s="209" t="s">
        <v>806</v>
      </c>
      <c r="M6" s="212">
        <v>1389.79</v>
      </c>
      <c r="N6" s="236" t="s">
        <v>190</v>
      </c>
      <c r="O6" s="199" t="s">
        <v>197</v>
      </c>
      <c r="P6" s="200"/>
      <c r="Q6" s="219" t="s">
        <v>622</v>
      </c>
    </row>
    <row r="7" spans="1:17">
      <c r="A7" s="205">
        <v>3</v>
      </c>
      <c r="B7" s="205" t="s">
        <v>201</v>
      </c>
      <c r="C7" s="205" t="s">
        <v>200</v>
      </c>
      <c r="D7" s="205" t="s">
        <v>201</v>
      </c>
      <c r="E7" s="217" t="s">
        <v>189</v>
      </c>
      <c r="F7" s="211">
        <v>201</v>
      </c>
      <c r="G7" s="211">
        <v>181</v>
      </c>
      <c r="H7" s="211">
        <v>156</v>
      </c>
      <c r="I7" s="205">
        <v>63</v>
      </c>
      <c r="J7" s="205">
        <v>117</v>
      </c>
      <c r="K7" s="208">
        <v>1.1499999999999999</v>
      </c>
      <c r="L7" s="209" t="s">
        <v>806</v>
      </c>
      <c r="M7" s="212">
        <v>1747.92</v>
      </c>
      <c r="N7" s="236" t="s">
        <v>190</v>
      </c>
      <c r="O7" s="199" t="s">
        <v>197</v>
      </c>
      <c r="P7" s="200"/>
      <c r="Q7" s="219" t="s">
        <v>622</v>
      </c>
    </row>
    <row r="8" spans="1:17" s="238" customFormat="1">
      <c r="A8" s="205">
        <v>4</v>
      </c>
      <c r="B8" s="205" t="s">
        <v>203</v>
      </c>
      <c r="C8" s="205" t="s">
        <v>202</v>
      </c>
      <c r="D8" s="205" t="s">
        <v>203</v>
      </c>
      <c r="E8" s="217" t="s">
        <v>189</v>
      </c>
      <c r="F8" s="211">
        <v>201</v>
      </c>
      <c r="G8" s="211">
        <v>181</v>
      </c>
      <c r="H8" s="211">
        <v>156</v>
      </c>
      <c r="I8" s="205">
        <v>63</v>
      </c>
      <c r="J8" s="205">
        <v>117</v>
      </c>
      <c r="K8" s="208">
        <v>1.1499999999999999</v>
      </c>
      <c r="L8" s="209" t="s">
        <v>806</v>
      </c>
      <c r="M8" s="212">
        <v>1747.92</v>
      </c>
      <c r="N8" s="236" t="s">
        <v>190</v>
      </c>
      <c r="O8" s="199" t="s">
        <v>197</v>
      </c>
      <c r="P8" s="200"/>
      <c r="Q8" s="219" t="s">
        <v>622</v>
      </c>
    </row>
    <row r="9" spans="1:17" s="238" customFormat="1">
      <c r="A9" s="205">
        <v>5</v>
      </c>
      <c r="B9" s="205" t="s">
        <v>205</v>
      </c>
      <c r="C9" s="205" t="s">
        <v>204</v>
      </c>
      <c r="D9" s="205" t="s">
        <v>205</v>
      </c>
      <c r="E9" s="217" t="s">
        <v>189</v>
      </c>
      <c r="F9" s="211">
        <v>201</v>
      </c>
      <c r="G9" s="211">
        <v>181</v>
      </c>
      <c r="H9" s="211">
        <v>156</v>
      </c>
      <c r="I9" s="205">
        <v>63</v>
      </c>
      <c r="J9" s="205">
        <v>117</v>
      </c>
      <c r="K9" s="208">
        <v>1.1499999999999999</v>
      </c>
      <c r="L9" s="209" t="s">
        <v>806</v>
      </c>
      <c r="M9" s="212">
        <v>1749.62</v>
      </c>
      <c r="N9" s="236" t="s">
        <v>190</v>
      </c>
      <c r="O9" s="199" t="s">
        <v>197</v>
      </c>
      <c r="P9" s="200"/>
      <c r="Q9" s="219" t="s">
        <v>622</v>
      </c>
    </row>
    <row r="10" spans="1:17" s="238" customFormat="1">
      <c r="A10" s="205">
        <v>6</v>
      </c>
      <c r="B10" s="205" t="s">
        <v>207</v>
      </c>
      <c r="C10" s="205" t="s">
        <v>206</v>
      </c>
      <c r="D10" s="205" t="s">
        <v>207</v>
      </c>
      <c r="E10" s="217" t="s">
        <v>189</v>
      </c>
      <c r="F10" s="211">
        <v>201</v>
      </c>
      <c r="G10" s="211">
        <v>181</v>
      </c>
      <c r="H10" s="211">
        <v>156</v>
      </c>
      <c r="I10" s="205">
        <v>63</v>
      </c>
      <c r="J10" s="205">
        <v>117</v>
      </c>
      <c r="K10" s="208">
        <v>1.1499999999999999</v>
      </c>
      <c r="L10" s="209" t="s">
        <v>806</v>
      </c>
      <c r="M10" s="212">
        <v>1749.62</v>
      </c>
      <c r="N10" s="236" t="s">
        <v>190</v>
      </c>
      <c r="O10" s="199" t="s">
        <v>197</v>
      </c>
      <c r="P10" s="200"/>
      <c r="Q10" s="219" t="s">
        <v>622</v>
      </c>
    </row>
    <row r="11" spans="1:17" s="238" customFormat="1">
      <c r="A11" s="205">
        <v>7</v>
      </c>
      <c r="B11" s="205" t="s">
        <v>211</v>
      </c>
      <c r="C11" s="205" t="s">
        <v>210</v>
      </c>
      <c r="D11" s="205" t="s">
        <v>211</v>
      </c>
      <c r="E11" s="217" t="s">
        <v>189</v>
      </c>
      <c r="F11" s="211">
        <v>201</v>
      </c>
      <c r="G11" s="211">
        <v>181</v>
      </c>
      <c r="H11" s="211">
        <v>156</v>
      </c>
      <c r="I11" s="205">
        <v>63</v>
      </c>
      <c r="J11" s="205">
        <v>117</v>
      </c>
      <c r="K11" s="208">
        <v>1.1499999999999999</v>
      </c>
      <c r="L11" s="209" t="s">
        <v>806</v>
      </c>
      <c r="M11" s="212">
        <v>1567.63</v>
      </c>
      <c r="N11" s="236" t="s">
        <v>190</v>
      </c>
      <c r="O11" s="199" t="s">
        <v>197</v>
      </c>
      <c r="P11" s="200"/>
      <c r="Q11" s="219" t="s">
        <v>622</v>
      </c>
    </row>
    <row r="12" spans="1:17">
      <c r="A12" s="205">
        <v>8</v>
      </c>
      <c r="B12" s="205" t="s">
        <v>20</v>
      </c>
      <c r="C12" s="205" t="s">
        <v>543</v>
      </c>
      <c r="D12" s="205" t="s">
        <v>20</v>
      </c>
      <c r="E12" s="217" t="s">
        <v>189</v>
      </c>
      <c r="F12" s="211">
        <v>201</v>
      </c>
      <c r="G12" s="211">
        <v>181</v>
      </c>
      <c r="H12" s="211">
        <v>156</v>
      </c>
      <c r="I12" s="205">
        <v>63</v>
      </c>
      <c r="J12" s="205">
        <v>117</v>
      </c>
      <c r="K12" s="208">
        <v>1.1499999999999999</v>
      </c>
      <c r="L12" s="209" t="s">
        <v>806</v>
      </c>
      <c r="M12" s="212">
        <v>1527.78</v>
      </c>
      <c r="N12" s="236" t="s">
        <v>190</v>
      </c>
      <c r="O12" s="199" t="s">
        <v>197</v>
      </c>
      <c r="P12" s="200"/>
      <c r="Q12" s="219" t="s">
        <v>622</v>
      </c>
    </row>
    <row r="13" spans="1:17" s="238" customFormat="1">
      <c r="A13" s="205">
        <v>9</v>
      </c>
      <c r="B13" s="205" t="s">
        <v>209</v>
      </c>
      <c r="C13" s="205" t="s">
        <v>208</v>
      </c>
      <c r="D13" s="205" t="s">
        <v>209</v>
      </c>
      <c r="E13" s="217" t="s">
        <v>189</v>
      </c>
      <c r="F13" s="211">
        <v>201</v>
      </c>
      <c r="G13" s="211">
        <v>181</v>
      </c>
      <c r="H13" s="211">
        <v>156</v>
      </c>
      <c r="I13" s="205">
        <v>63</v>
      </c>
      <c r="J13" s="205">
        <v>117</v>
      </c>
      <c r="K13" s="208">
        <v>1.1499999999999999</v>
      </c>
      <c r="L13" s="209" t="s">
        <v>806</v>
      </c>
      <c r="M13" s="212">
        <v>1527.82</v>
      </c>
      <c r="N13" s="236" t="s">
        <v>190</v>
      </c>
      <c r="O13" s="199" t="s">
        <v>197</v>
      </c>
      <c r="P13" s="200"/>
      <c r="Q13" s="219" t="s">
        <v>622</v>
      </c>
    </row>
    <row r="14" spans="1:17">
      <c r="A14" s="205">
        <v>10</v>
      </c>
      <c r="B14" s="205" t="s">
        <v>689</v>
      </c>
      <c r="C14" s="205" t="s">
        <v>691</v>
      </c>
      <c r="D14" s="205" t="s">
        <v>689</v>
      </c>
      <c r="E14" s="217" t="s">
        <v>189</v>
      </c>
      <c r="F14" s="211">
        <v>206</v>
      </c>
      <c r="G14" s="211">
        <v>186</v>
      </c>
      <c r="H14" s="211">
        <v>156</v>
      </c>
      <c r="I14" s="205">
        <v>63</v>
      </c>
      <c r="J14" s="205">
        <v>117</v>
      </c>
      <c r="K14" s="208">
        <v>1.1499999999999999</v>
      </c>
      <c r="L14" s="209" t="s">
        <v>806</v>
      </c>
      <c r="M14" s="212">
        <v>1686.43</v>
      </c>
      <c r="N14" s="236" t="s">
        <v>190</v>
      </c>
      <c r="O14" s="199" t="s">
        <v>197</v>
      </c>
      <c r="P14" s="200"/>
      <c r="Q14" s="219" t="s">
        <v>622</v>
      </c>
    </row>
    <row r="15" spans="1:17">
      <c r="A15" s="205">
        <v>11</v>
      </c>
      <c r="B15" s="205" t="s">
        <v>697</v>
      </c>
      <c r="C15" s="205" t="s">
        <v>696</v>
      </c>
      <c r="D15" s="205" t="s">
        <v>697</v>
      </c>
      <c r="E15" s="217" t="s">
        <v>189</v>
      </c>
      <c r="F15" s="211">
        <v>206</v>
      </c>
      <c r="G15" s="211">
        <v>186</v>
      </c>
      <c r="H15" s="211">
        <v>156</v>
      </c>
      <c r="I15" s="205">
        <v>63</v>
      </c>
      <c r="J15" s="205">
        <v>117</v>
      </c>
      <c r="K15" s="208">
        <v>1.1499999999999999</v>
      </c>
      <c r="L15" s="209" t="s">
        <v>806</v>
      </c>
      <c r="M15" s="212">
        <v>1686.95</v>
      </c>
      <c r="N15" s="236" t="s">
        <v>190</v>
      </c>
      <c r="O15" s="199" t="s">
        <v>197</v>
      </c>
      <c r="P15" s="200"/>
      <c r="Q15" s="219" t="s">
        <v>622</v>
      </c>
    </row>
    <row r="16" spans="1:17">
      <c r="A16" s="205">
        <v>12</v>
      </c>
      <c r="B16" s="205" t="s">
        <v>802</v>
      </c>
      <c r="C16" s="205" t="s">
        <v>781</v>
      </c>
      <c r="D16" s="205" t="s">
        <v>802</v>
      </c>
      <c r="E16" s="217" t="s">
        <v>189</v>
      </c>
      <c r="F16" s="211">
        <v>206</v>
      </c>
      <c r="G16" s="211">
        <v>186</v>
      </c>
      <c r="H16" s="211">
        <v>156</v>
      </c>
      <c r="I16" s="205">
        <v>63</v>
      </c>
      <c r="J16" s="205">
        <v>117</v>
      </c>
      <c r="K16" s="208">
        <v>1.1499999999999999</v>
      </c>
      <c r="L16" s="209" t="s">
        <v>806</v>
      </c>
      <c r="M16" s="212">
        <v>1694.11</v>
      </c>
      <c r="N16" s="236" t="s">
        <v>190</v>
      </c>
      <c r="O16" s="199" t="s">
        <v>197</v>
      </c>
      <c r="P16" s="200"/>
      <c r="Q16" s="219" t="s">
        <v>622</v>
      </c>
    </row>
    <row r="17" spans="1:17">
      <c r="A17" s="205">
        <v>13</v>
      </c>
      <c r="B17" s="205" t="s">
        <v>698</v>
      </c>
      <c r="C17" s="205" t="s">
        <v>695</v>
      </c>
      <c r="D17" s="205" t="s">
        <v>698</v>
      </c>
      <c r="E17" s="217" t="s">
        <v>189</v>
      </c>
      <c r="F17" s="211">
        <v>206</v>
      </c>
      <c r="G17" s="211">
        <v>186</v>
      </c>
      <c r="H17" s="211">
        <v>156</v>
      </c>
      <c r="I17" s="205">
        <v>63</v>
      </c>
      <c r="J17" s="205">
        <v>117</v>
      </c>
      <c r="K17" s="208">
        <v>1.1499999999999999</v>
      </c>
      <c r="L17" s="209" t="s">
        <v>806</v>
      </c>
      <c r="M17" s="212">
        <v>1686.43</v>
      </c>
      <c r="N17" s="236" t="s">
        <v>190</v>
      </c>
      <c r="O17" s="199" t="s">
        <v>197</v>
      </c>
      <c r="Q17" s="219" t="s">
        <v>622</v>
      </c>
    </row>
    <row r="18" spans="1:17">
      <c r="A18" s="205">
        <v>14</v>
      </c>
      <c r="B18" s="205" t="s">
        <v>801</v>
      </c>
      <c r="C18" s="205" t="s">
        <v>800</v>
      </c>
      <c r="D18" s="205" t="s">
        <v>801</v>
      </c>
      <c r="E18" s="217" t="s">
        <v>189</v>
      </c>
      <c r="F18" s="211">
        <v>206</v>
      </c>
      <c r="G18" s="211">
        <v>186</v>
      </c>
      <c r="H18" s="211">
        <v>156</v>
      </c>
      <c r="I18" s="205">
        <v>63</v>
      </c>
      <c r="J18" s="205">
        <v>117</v>
      </c>
      <c r="K18" s="208">
        <v>1.1499999999999999</v>
      </c>
      <c r="L18" s="209" t="s">
        <v>806</v>
      </c>
      <c r="M18" s="212">
        <v>1823.62</v>
      </c>
      <c r="N18" s="218" t="s">
        <v>190</v>
      </c>
      <c r="O18" s="199" t="s">
        <v>197</v>
      </c>
      <c r="Q18" s="219" t="s">
        <v>622</v>
      </c>
    </row>
    <row r="19" spans="1:17">
      <c r="A19" s="205">
        <v>15</v>
      </c>
      <c r="B19" s="205" t="s">
        <v>819</v>
      </c>
      <c r="C19" s="205" t="s">
        <v>817</v>
      </c>
      <c r="D19" s="205" t="s">
        <v>819</v>
      </c>
      <c r="E19" s="217" t="s">
        <v>189</v>
      </c>
      <c r="F19" s="211">
        <v>206</v>
      </c>
      <c r="G19" s="211">
        <v>186</v>
      </c>
      <c r="H19" s="211">
        <v>156</v>
      </c>
      <c r="I19" s="205">
        <v>63</v>
      </c>
      <c r="J19" s="205">
        <v>117</v>
      </c>
      <c r="K19" s="208">
        <v>1.1499999999999999</v>
      </c>
      <c r="L19" s="209" t="s">
        <v>806</v>
      </c>
      <c r="M19" s="212">
        <v>2053.6799999999998</v>
      </c>
      <c r="N19" s="236" t="s">
        <v>190</v>
      </c>
      <c r="O19" s="199" t="s">
        <v>197</v>
      </c>
      <c r="P19" s="200"/>
      <c r="Q19" s="219" t="s">
        <v>622</v>
      </c>
    </row>
    <row r="20" spans="1:17">
      <c r="A20" s="205">
        <v>16</v>
      </c>
      <c r="B20" s="205" t="s">
        <v>826</v>
      </c>
      <c r="C20" s="205" t="s">
        <v>825</v>
      </c>
      <c r="D20" s="205" t="s">
        <v>826</v>
      </c>
      <c r="E20" s="217" t="s">
        <v>189</v>
      </c>
      <c r="F20" s="211">
        <v>206</v>
      </c>
      <c r="G20" s="211">
        <v>186</v>
      </c>
      <c r="H20" s="211">
        <v>156</v>
      </c>
      <c r="I20" s="205">
        <v>63</v>
      </c>
      <c r="J20" s="205">
        <v>117</v>
      </c>
      <c r="K20" s="208">
        <v>1.1499999999999999</v>
      </c>
      <c r="L20" s="209" t="s">
        <v>806</v>
      </c>
      <c r="M20" s="212">
        <v>2048.09</v>
      </c>
      <c r="N20" s="236" t="s">
        <v>190</v>
      </c>
      <c r="O20" s="199" t="s">
        <v>197</v>
      </c>
      <c r="P20" s="200"/>
      <c r="Q20" s="219" t="s">
        <v>622</v>
      </c>
    </row>
    <row r="21" spans="1:17">
      <c r="A21" s="205">
        <v>17</v>
      </c>
      <c r="B21" s="205" t="s">
        <v>859</v>
      </c>
      <c r="C21" s="205" t="s">
        <v>858</v>
      </c>
      <c r="D21" s="205" t="s">
        <v>859</v>
      </c>
      <c r="E21" s="217" t="s">
        <v>189</v>
      </c>
      <c r="F21" s="211">
        <v>206</v>
      </c>
      <c r="G21" s="211">
        <v>186</v>
      </c>
      <c r="H21" s="211">
        <v>156</v>
      </c>
      <c r="I21" s="205">
        <v>63</v>
      </c>
      <c r="J21" s="205">
        <v>117</v>
      </c>
      <c r="K21" s="208">
        <v>1.1499999999999999</v>
      </c>
      <c r="L21" s="209" t="s">
        <v>806</v>
      </c>
      <c r="M21" s="212">
        <v>1834.06</v>
      </c>
      <c r="N21" s="218" t="s">
        <v>190</v>
      </c>
      <c r="O21" s="199" t="s">
        <v>197</v>
      </c>
      <c r="Q21" s="219" t="s">
        <v>622</v>
      </c>
    </row>
    <row r="22" spans="1:17">
      <c r="A22" s="205"/>
      <c r="B22" s="205"/>
      <c r="C22" s="205"/>
      <c r="D22" s="205"/>
      <c r="E22" s="217" t="s">
        <v>189</v>
      </c>
      <c r="F22" s="211"/>
      <c r="G22" s="211"/>
      <c r="H22" s="211"/>
      <c r="I22" s="205"/>
      <c r="J22" s="205"/>
      <c r="K22" s="208"/>
      <c r="L22" s="209" t="s">
        <v>806</v>
      </c>
      <c r="M22" s="212"/>
      <c r="N22" s="218" t="s">
        <v>190</v>
      </c>
      <c r="O22" s="199" t="s">
        <v>197</v>
      </c>
      <c r="P22" s="200"/>
      <c r="Q22" s="219"/>
    </row>
    <row r="23" spans="1:17">
      <c r="A23" s="205"/>
      <c r="B23" s="205"/>
      <c r="C23" s="205"/>
      <c r="D23" s="205"/>
      <c r="E23" s="217" t="s">
        <v>189</v>
      </c>
      <c r="F23" s="211"/>
      <c r="G23" s="211"/>
      <c r="H23" s="211"/>
      <c r="I23" s="205"/>
      <c r="J23" s="205"/>
      <c r="K23" s="208"/>
      <c r="L23" s="209" t="s">
        <v>806</v>
      </c>
      <c r="M23" s="212"/>
      <c r="N23" s="218" t="s">
        <v>190</v>
      </c>
      <c r="O23" s="199" t="s">
        <v>197</v>
      </c>
      <c r="P23" s="200"/>
      <c r="Q23" s="219"/>
    </row>
    <row r="24" spans="1:17">
      <c r="A24" s="205"/>
      <c r="B24" s="205"/>
      <c r="C24" s="205"/>
      <c r="D24" s="205"/>
      <c r="E24" s="217" t="s">
        <v>189</v>
      </c>
      <c r="F24" s="211"/>
      <c r="G24" s="211"/>
      <c r="H24" s="211"/>
      <c r="I24" s="205"/>
      <c r="J24" s="205"/>
      <c r="K24" s="208"/>
      <c r="L24" s="209" t="s">
        <v>806</v>
      </c>
      <c r="M24" s="212"/>
      <c r="N24" s="218" t="s">
        <v>190</v>
      </c>
      <c r="O24" s="199" t="s">
        <v>197</v>
      </c>
      <c r="P24" s="200"/>
      <c r="Q24" s="219"/>
    </row>
    <row r="25" spans="1:17">
      <c r="A25" s="205"/>
      <c r="B25" s="205"/>
      <c r="C25" s="205"/>
      <c r="D25" s="205"/>
      <c r="E25" s="217" t="s">
        <v>189</v>
      </c>
      <c r="F25" s="211"/>
      <c r="G25" s="211"/>
      <c r="H25" s="211"/>
      <c r="I25" s="205"/>
      <c r="J25" s="205"/>
      <c r="K25" s="208"/>
      <c r="L25" s="209" t="s">
        <v>806</v>
      </c>
      <c r="M25" s="212"/>
      <c r="N25" s="218" t="s">
        <v>190</v>
      </c>
      <c r="O25" s="199" t="s">
        <v>197</v>
      </c>
      <c r="P25" s="200"/>
      <c r="Q25" s="219"/>
    </row>
    <row r="26" spans="1:17">
      <c r="A26" s="205"/>
      <c r="B26" s="205"/>
      <c r="C26" s="205"/>
      <c r="D26" s="205"/>
      <c r="E26" s="217" t="s">
        <v>189</v>
      </c>
      <c r="F26" s="211"/>
      <c r="G26" s="211"/>
      <c r="H26" s="211"/>
      <c r="I26" s="205"/>
      <c r="J26" s="205"/>
      <c r="K26" s="208"/>
      <c r="L26" s="209" t="s">
        <v>806</v>
      </c>
      <c r="M26" s="212"/>
      <c r="N26" s="218" t="s">
        <v>190</v>
      </c>
      <c r="O26" s="199" t="s">
        <v>197</v>
      </c>
      <c r="Q26" s="219"/>
    </row>
    <row r="27" spans="1:17">
      <c r="A27" s="205"/>
      <c r="B27" s="205"/>
      <c r="C27" s="205"/>
      <c r="D27" s="205"/>
      <c r="E27" s="217" t="s">
        <v>189</v>
      </c>
      <c r="F27" s="211"/>
      <c r="G27" s="211"/>
      <c r="H27" s="211"/>
      <c r="I27" s="205"/>
      <c r="J27" s="205"/>
      <c r="K27" s="208"/>
      <c r="L27" s="209" t="s">
        <v>806</v>
      </c>
      <c r="M27" s="212"/>
      <c r="N27" s="218" t="s">
        <v>190</v>
      </c>
      <c r="O27" s="199" t="s">
        <v>197</v>
      </c>
      <c r="P27" s="200"/>
      <c r="Q27" s="219"/>
    </row>
    <row r="28" spans="1:17">
      <c r="A28" s="205"/>
      <c r="B28" s="205"/>
      <c r="C28" s="205"/>
      <c r="D28" s="205"/>
      <c r="E28" s="217" t="s">
        <v>189</v>
      </c>
      <c r="F28" s="211"/>
      <c r="G28" s="211"/>
      <c r="H28" s="211"/>
      <c r="I28" s="205"/>
      <c r="J28" s="205"/>
      <c r="K28" s="208"/>
      <c r="L28" s="209" t="s">
        <v>806</v>
      </c>
      <c r="M28" s="212"/>
      <c r="N28" s="218" t="s">
        <v>190</v>
      </c>
      <c r="O28" s="199" t="s">
        <v>197</v>
      </c>
      <c r="Q28" s="219"/>
    </row>
    <row r="29" spans="1:17">
      <c r="A29" s="205">
        <v>1</v>
      </c>
      <c r="B29" s="205" t="s">
        <v>337</v>
      </c>
      <c r="C29" s="205" t="s">
        <v>336</v>
      </c>
      <c r="D29" s="205" t="s">
        <v>337</v>
      </c>
      <c r="E29" s="217" t="s">
        <v>189</v>
      </c>
      <c r="F29" s="211">
        <v>201</v>
      </c>
      <c r="G29" s="211">
        <v>181</v>
      </c>
      <c r="H29" s="211">
        <v>156</v>
      </c>
      <c r="I29" s="205">
        <v>63</v>
      </c>
      <c r="J29" s="205">
        <v>117</v>
      </c>
      <c r="K29" s="208">
        <v>1.1499999999999999</v>
      </c>
      <c r="L29" s="209" t="s">
        <v>806</v>
      </c>
      <c r="M29" s="212">
        <v>1367.56</v>
      </c>
      <c r="N29" s="218" t="s">
        <v>190</v>
      </c>
      <c r="O29" s="199" t="s">
        <v>197</v>
      </c>
      <c r="Q29" s="219" t="s">
        <v>622</v>
      </c>
    </row>
    <row r="30" spans="1:17">
      <c r="A30" s="205">
        <v>2</v>
      </c>
      <c r="B30" s="205" t="s">
        <v>34</v>
      </c>
      <c r="C30" s="205" t="s">
        <v>31</v>
      </c>
      <c r="D30" s="205" t="s">
        <v>34</v>
      </c>
      <c r="E30" s="217" t="s">
        <v>189</v>
      </c>
      <c r="F30" s="211">
        <v>201</v>
      </c>
      <c r="G30" s="211">
        <v>181</v>
      </c>
      <c r="H30" s="211">
        <v>156</v>
      </c>
      <c r="I30" s="205">
        <v>63</v>
      </c>
      <c r="J30" s="205">
        <v>117</v>
      </c>
      <c r="K30" s="208">
        <v>1.1499999999999999</v>
      </c>
      <c r="L30" s="209" t="s">
        <v>806</v>
      </c>
      <c r="M30" s="212">
        <v>1408.73</v>
      </c>
      <c r="N30" s="218" t="s">
        <v>190</v>
      </c>
      <c r="O30" s="199" t="s">
        <v>197</v>
      </c>
      <c r="Q30" s="219" t="s">
        <v>622</v>
      </c>
    </row>
    <row r="31" spans="1:17">
      <c r="A31" s="205">
        <v>3</v>
      </c>
      <c r="B31" s="205" t="s">
        <v>387</v>
      </c>
      <c r="C31" s="205" t="s">
        <v>386</v>
      </c>
      <c r="D31" s="205" t="s">
        <v>387</v>
      </c>
      <c r="E31" s="217" t="s">
        <v>189</v>
      </c>
      <c r="F31" s="211">
        <v>201</v>
      </c>
      <c r="G31" s="211">
        <v>181</v>
      </c>
      <c r="H31" s="211">
        <v>156</v>
      </c>
      <c r="I31" s="205">
        <v>63</v>
      </c>
      <c r="J31" s="205">
        <v>117</v>
      </c>
      <c r="K31" s="208">
        <v>1.1499999999999999</v>
      </c>
      <c r="L31" s="209" t="s">
        <v>806</v>
      </c>
      <c r="M31" s="212">
        <v>1521.26</v>
      </c>
      <c r="N31" s="218" t="s">
        <v>190</v>
      </c>
      <c r="O31" s="199" t="s">
        <v>197</v>
      </c>
      <c r="Q31" s="219" t="s">
        <v>622</v>
      </c>
    </row>
    <row r="32" spans="1:17" s="243" customFormat="1">
      <c r="A32" s="205">
        <v>4</v>
      </c>
      <c r="B32" s="205" t="s">
        <v>221</v>
      </c>
      <c r="C32" s="205" t="s">
        <v>220</v>
      </c>
      <c r="D32" s="205" t="s">
        <v>221</v>
      </c>
      <c r="E32" s="217" t="s">
        <v>189</v>
      </c>
      <c r="F32" s="211">
        <v>194</v>
      </c>
      <c r="G32" s="211">
        <v>174</v>
      </c>
      <c r="H32" s="211">
        <v>157</v>
      </c>
      <c r="I32" s="205">
        <v>62</v>
      </c>
      <c r="J32" s="205">
        <v>116</v>
      </c>
      <c r="K32" s="208">
        <v>1.129</v>
      </c>
      <c r="L32" s="209" t="s">
        <v>806</v>
      </c>
      <c r="M32" s="212">
        <v>1318.06</v>
      </c>
      <c r="N32" s="218" t="s">
        <v>190</v>
      </c>
      <c r="O32" s="199" t="s">
        <v>197</v>
      </c>
      <c r="Q32" s="219" t="s">
        <v>623</v>
      </c>
    </row>
    <row r="33" spans="1:17" s="243" customFormat="1">
      <c r="A33" s="205">
        <v>5</v>
      </c>
      <c r="B33" s="205" t="s">
        <v>227</v>
      </c>
      <c r="C33" s="205" t="s">
        <v>226</v>
      </c>
      <c r="D33" s="205" t="s">
        <v>227</v>
      </c>
      <c r="E33" s="217" t="s">
        <v>189</v>
      </c>
      <c r="F33" s="211">
        <v>199</v>
      </c>
      <c r="G33" s="211">
        <v>174</v>
      </c>
      <c r="H33" s="211">
        <v>157</v>
      </c>
      <c r="I33" s="205">
        <v>62</v>
      </c>
      <c r="J33" s="205">
        <v>116</v>
      </c>
      <c r="K33" s="208">
        <v>1.129</v>
      </c>
      <c r="L33" s="209" t="s">
        <v>806</v>
      </c>
      <c r="M33" s="212">
        <v>1671.01</v>
      </c>
      <c r="N33" s="218" t="s">
        <v>190</v>
      </c>
      <c r="O33" s="199" t="s">
        <v>197</v>
      </c>
      <c r="Q33" s="219" t="s">
        <v>623</v>
      </c>
    </row>
    <row r="34" spans="1:17" s="243" customFormat="1">
      <c r="A34" s="205">
        <v>6</v>
      </c>
      <c r="B34" s="205" t="s">
        <v>225</v>
      </c>
      <c r="C34" s="205" t="s">
        <v>224</v>
      </c>
      <c r="D34" s="205" t="s">
        <v>225</v>
      </c>
      <c r="E34" s="217" t="s">
        <v>189</v>
      </c>
      <c r="F34" s="211">
        <v>194</v>
      </c>
      <c r="G34" s="211">
        <v>174</v>
      </c>
      <c r="H34" s="211">
        <v>157</v>
      </c>
      <c r="I34" s="205">
        <v>62</v>
      </c>
      <c r="J34" s="205">
        <v>116</v>
      </c>
      <c r="K34" s="208">
        <v>1.129</v>
      </c>
      <c r="L34" s="209" t="s">
        <v>806</v>
      </c>
      <c r="M34" s="212">
        <v>1669.4</v>
      </c>
      <c r="N34" s="218" t="s">
        <v>190</v>
      </c>
      <c r="O34" s="199" t="s">
        <v>197</v>
      </c>
      <c r="Q34" s="219" t="s">
        <v>623</v>
      </c>
    </row>
    <row r="35" spans="1:17" s="243" customFormat="1">
      <c r="A35" s="205">
        <v>7</v>
      </c>
      <c r="B35" s="205" t="s">
        <v>231</v>
      </c>
      <c r="C35" s="205" t="s">
        <v>228</v>
      </c>
      <c r="D35" s="205" t="s">
        <v>231</v>
      </c>
      <c r="E35" s="217" t="s">
        <v>189</v>
      </c>
      <c r="F35" s="211">
        <v>194</v>
      </c>
      <c r="G35" s="211">
        <v>174</v>
      </c>
      <c r="H35" s="211">
        <v>157</v>
      </c>
      <c r="I35" s="205">
        <v>62</v>
      </c>
      <c r="J35" s="205">
        <v>116</v>
      </c>
      <c r="K35" s="208">
        <v>1.129</v>
      </c>
      <c r="L35" s="209" t="s">
        <v>806</v>
      </c>
      <c r="M35" s="212">
        <v>1452.07</v>
      </c>
      <c r="N35" s="218" t="s">
        <v>190</v>
      </c>
      <c r="O35" s="199" t="s">
        <v>197</v>
      </c>
      <c r="Q35" s="219" t="s">
        <v>623</v>
      </c>
    </row>
    <row r="36" spans="1:17" s="243" customFormat="1">
      <c r="A36" s="205">
        <v>8</v>
      </c>
      <c r="B36" s="205" t="s">
        <v>233</v>
      </c>
      <c r="C36" s="205" t="s">
        <v>232</v>
      </c>
      <c r="D36" s="205" t="s">
        <v>233</v>
      </c>
      <c r="E36" s="217" t="s">
        <v>189</v>
      </c>
      <c r="F36" s="211">
        <v>194</v>
      </c>
      <c r="G36" s="211">
        <v>174</v>
      </c>
      <c r="H36" s="211">
        <v>157</v>
      </c>
      <c r="I36" s="205">
        <v>62</v>
      </c>
      <c r="J36" s="205">
        <v>116</v>
      </c>
      <c r="K36" s="208">
        <v>1.129</v>
      </c>
      <c r="L36" s="209" t="s">
        <v>806</v>
      </c>
      <c r="M36" s="212">
        <v>1543.7</v>
      </c>
      <c r="N36" s="218" t="s">
        <v>190</v>
      </c>
      <c r="O36" s="199" t="s">
        <v>197</v>
      </c>
      <c r="Q36" s="219" t="s">
        <v>623</v>
      </c>
    </row>
    <row r="37" spans="1:17" s="243" customFormat="1">
      <c r="A37" s="205">
        <v>9</v>
      </c>
      <c r="B37" s="205" t="s">
        <v>235</v>
      </c>
      <c r="C37" s="205" t="s">
        <v>234</v>
      </c>
      <c r="D37" s="205" t="s">
        <v>235</v>
      </c>
      <c r="E37" s="217" t="s">
        <v>189</v>
      </c>
      <c r="F37" s="211">
        <v>194</v>
      </c>
      <c r="G37" s="211">
        <v>174</v>
      </c>
      <c r="H37" s="211">
        <v>157</v>
      </c>
      <c r="I37" s="205">
        <v>62</v>
      </c>
      <c r="J37" s="205">
        <v>116</v>
      </c>
      <c r="K37" s="208">
        <v>1.129</v>
      </c>
      <c r="L37" s="209" t="s">
        <v>806</v>
      </c>
      <c r="M37" s="212">
        <v>1498.61</v>
      </c>
      <c r="N37" s="218" t="s">
        <v>190</v>
      </c>
      <c r="O37" s="199" t="s">
        <v>197</v>
      </c>
      <c r="Q37" s="219" t="s">
        <v>623</v>
      </c>
    </row>
    <row r="38" spans="1:17" s="243" customFormat="1">
      <c r="A38" s="205">
        <v>10</v>
      </c>
      <c r="B38" s="205" t="s">
        <v>237</v>
      </c>
      <c r="C38" s="205" t="s">
        <v>236</v>
      </c>
      <c r="D38" s="205" t="s">
        <v>237</v>
      </c>
      <c r="E38" s="217" t="s">
        <v>189</v>
      </c>
      <c r="F38" s="211">
        <v>194</v>
      </c>
      <c r="G38" s="211">
        <v>174</v>
      </c>
      <c r="H38" s="211">
        <v>157</v>
      </c>
      <c r="I38" s="205">
        <v>62</v>
      </c>
      <c r="J38" s="205">
        <v>116</v>
      </c>
      <c r="K38" s="208">
        <v>1.129</v>
      </c>
      <c r="L38" s="209" t="s">
        <v>806</v>
      </c>
      <c r="M38" s="212">
        <v>1489.11</v>
      </c>
      <c r="N38" s="218" t="s">
        <v>190</v>
      </c>
      <c r="O38" s="199" t="s">
        <v>197</v>
      </c>
      <c r="Q38" s="219" t="s">
        <v>623</v>
      </c>
    </row>
    <row r="39" spans="1:17" s="243" customFormat="1">
      <c r="A39" s="205">
        <v>11</v>
      </c>
      <c r="B39" s="205" t="s">
        <v>658</v>
      </c>
      <c r="C39" s="205" t="s">
        <v>683</v>
      </c>
      <c r="D39" s="205" t="s">
        <v>658</v>
      </c>
      <c r="E39" s="217" t="s">
        <v>189</v>
      </c>
      <c r="F39" s="211">
        <v>204</v>
      </c>
      <c r="G39" s="211">
        <v>184</v>
      </c>
      <c r="H39" s="211">
        <v>157</v>
      </c>
      <c r="I39" s="205">
        <v>62</v>
      </c>
      <c r="J39" s="205">
        <v>116</v>
      </c>
      <c r="K39" s="208">
        <v>1.129</v>
      </c>
      <c r="L39" s="209" t="s">
        <v>806</v>
      </c>
      <c r="M39" s="212">
        <v>1672.06</v>
      </c>
      <c r="N39" s="218" t="s">
        <v>190</v>
      </c>
      <c r="O39" s="199" t="s">
        <v>197</v>
      </c>
      <c r="Q39" s="219" t="s">
        <v>622</v>
      </c>
    </row>
    <row r="40" spans="1:17" s="243" customFormat="1">
      <c r="A40" s="205">
        <v>12</v>
      </c>
      <c r="B40" s="205" t="s">
        <v>657</v>
      </c>
      <c r="C40" s="205" t="s">
        <v>653</v>
      </c>
      <c r="D40" s="205" t="s">
        <v>657</v>
      </c>
      <c r="E40" s="217" t="s">
        <v>189</v>
      </c>
      <c r="F40" s="211">
        <v>199</v>
      </c>
      <c r="G40" s="211">
        <v>179</v>
      </c>
      <c r="H40" s="211">
        <v>157</v>
      </c>
      <c r="I40" s="205">
        <v>62</v>
      </c>
      <c r="J40" s="205">
        <v>116</v>
      </c>
      <c r="K40" s="208">
        <v>1.129</v>
      </c>
      <c r="L40" s="209" t="s">
        <v>806</v>
      </c>
      <c r="M40" s="212">
        <v>1634.08</v>
      </c>
      <c r="N40" s="218" t="s">
        <v>190</v>
      </c>
      <c r="O40" s="199" t="s">
        <v>197</v>
      </c>
      <c r="Q40" s="219" t="s">
        <v>623</v>
      </c>
    </row>
    <row r="41" spans="1:17" s="243" customFormat="1">
      <c r="A41" s="205">
        <v>13</v>
      </c>
      <c r="B41" s="205" t="s">
        <v>660</v>
      </c>
      <c r="C41" s="205" t="s">
        <v>659</v>
      </c>
      <c r="D41" s="205" t="s">
        <v>660</v>
      </c>
      <c r="E41" s="217" t="s">
        <v>189</v>
      </c>
      <c r="F41" s="211">
        <v>199</v>
      </c>
      <c r="G41" s="211">
        <v>179</v>
      </c>
      <c r="H41" s="211">
        <v>157</v>
      </c>
      <c r="I41" s="205">
        <v>62</v>
      </c>
      <c r="J41" s="205">
        <v>116</v>
      </c>
      <c r="K41" s="208">
        <v>1.129</v>
      </c>
      <c r="L41" s="209" t="s">
        <v>806</v>
      </c>
      <c r="M41" s="212">
        <v>1767.55</v>
      </c>
      <c r="N41" s="218" t="s">
        <v>190</v>
      </c>
      <c r="O41" s="199" t="s">
        <v>197</v>
      </c>
      <c r="P41" s="200"/>
      <c r="Q41" s="219" t="s">
        <v>623</v>
      </c>
    </row>
    <row r="42" spans="1:17" s="243" customFormat="1">
      <c r="A42" s="205">
        <v>14</v>
      </c>
      <c r="B42" s="205" t="s">
        <v>794</v>
      </c>
      <c r="C42" s="205" t="s">
        <v>791</v>
      </c>
      <c r="D42" s="205" t="s">
        <v>794</v>
      </c>
      <c r="E42" s="217" t="s">
        <v>189</v>
      </c>
      <c r="F42" s="211">
        <v>204</v>
      </c>
      <c r="G42" s="211">
        <v>184</v>
      </c>
      <c r="H42" s="211">
        <v>157</v>
      </c>
      <c r="I42" s="205">
        <v>62</v>
      </c>
      <c r="J42" s="205">
        <v>116</v>
      </c>
      <c r="K42" s="208">
        <v>1.129</v>
      </c>
      <c r="L42" s="209" t="s">
        <v>806</v>
      </c>
      <c r="M42" s="212">
        <v>1824.42</v>
      </c>
      <c r="N42" s="218" t="s">
        <v>190</v>
      </c>
      <c r="O42" s="199" t="s">
        <v>197</v>
      </c>
      <c r="Q42" s="219" t="s">
        <v>622</v>
      </c>
    </row>
    <row r="43" spans="1:17" s="243" customFormat="1">
      <c r="A43" s="205">
        <v>15</v>
      </c>
      <c r="B43" s="205" t="s">
        <v>725</v>
      </c>
      <c r="C43" s="205" t="s">
        <v>738</v>
      </c>
      <c r="D43" s="205" t="s">
        <v>725</v>
      </c>
      <c r="E43" s="217" t="s">
        <v>189</v>
      </c>
      <c r="F43" s="211">
        <v>199</v>
      </c>
      <c r="G43" s="211">
        <v>179</v>
      </c>
      <c r="H43" s="211">
        <v>157</v>
      </c>
      <c r="I43" s="205">
        <v>62</v>
      </c>
      <c r="J43" s="205">
        <v>116</v>
      </c>
      <c r="K43" s="208">
        <v>1.129</v>
      </c>
      <c r="L43" s="209" t="s">
        <v>806</v>
      </c>
      <c r="M43" s="212">
        <v>1985.76</v>
      </c>
      <c r="N43" s="218" t="s">
        <v>190</v>
      </c>
      <c r="O43" s="199" t="s">
        <v>197</v>
      </c>
      <c r="Q43" s="219" t="s">
        <v>623</v>
      </c>
    </row>
    <row r="44" spans="1:17" s="243" customFormat="1">
      <c r="A44" s="205">
        <v>16</v>
      </c>
      <c r="B44" s="205" t="s">
        <v>726</v>
      </c>
      <c r="C44" s="205" t="s">
        <v>739</v>
      </c>
      <c r="D44" s="205" t="s">
        <v>726</v>
      </c>
      <c r="E44" s="217" t="s">
        <v>189</v>
      </c>
      <c r="F44" s="211">
        <v>199</v>
      </c>
      <c r="G44" s="211">
        <v>179</v>
      </c>
      <c r="H44" s="211">
        <v>157</v>
      </c>
      <c r="I44" s="205">
        <v>62</v>
      </c>
      <c r="J44" s="205">
        <v>116</v>
      </c>
      <c r="K44" s="208">
        <v>1.129</v>
      </c>
      <c r="L44" s="209" t="s">
        <v>806</v>
      </c>
      <c r="M44" s="212">
        <v>1987.38</v>
      </c>
      <c r="N44" s="218" t="s">
        <v>190</v>
      </c>
      <c r="O44" s="199" t="s">
        <v>197</v>
      </c>
      <c r="P44" s="200"/>
      <c r="Q44" s="219" t="s">
        <v>623</v>
      </c>
    </row>
    <row r="45" spans="1:17" s="243" customFormat="1">
      <c r="A45" s="205">
        <v>17</v>
      </c>
      <c r="B45" s="205" t="s">
        <v>722</v>
      </c>
      <c r="C45" s="205" t="s">
        <v>721</v>
      </c>
      <c r="D45" s="205" t="s">
        <v>722</v>
      </c>
      <c r="E45" s="217" t="s">
        <v>189</v>
      </c>
      <c r="F45" s="211">
        <v>199</v>
      </c>
      <c r="G45" s="211">
        <v>179</v>
      </c>
      <c r="H45" s="211">
        <v>157</v>
      </c>
      <c r="I45" s="205">
        <v>62</v>
      </c>
      <c r="J45" s="205">
        <v>116</v>
      </c>
      <c r="K45" s="208">
        <v>1.129</v>
      </c>
      <c r="L45" s="209" t="s">
        <v>806</v>
      </c>
      <c r="M45" s="212">
        <v>1675.32</v>
      </c>
      <c r="N45" s="218" t="s">
        <v>190</v>
      </c>
      <c r="O45" s="199" t="s">
        <v>197</v>
      </c>
      <c r="P45" s="200"/>
      <c r="Q45" s="219" t="s">
        <v>623</v>
      </c>
    </row>
    <row r="46" spans="1:17" s="243" customFormat="1">
      <c r="A46" s="205">
        <v>18</v>
      </c>
      <c r="B46" s="205" t="s">
        <v>763</v>
      </c>
      <c r="C46" s="205" t="s">
        <v>755</v>
      </c>
      <c r="D46" s="205" t="s">
        <v>763</v>
      </c>
      <c r="E46" s="217" t="s">
        <v>189</v>
      </c>
      <c r="F46" s="211">
        <v>204</v>
      </c>
      <c r="G46" s="211">
        <v>184</v>
      </c>
      <c r="H46" s="211">
        <v>157</v>
      </c>
      <c r="I46" s="205">
        <v>62</v>
      </c>
      <c r="J46" s="205">
        <v>116</v>
      </c>
      <c r="K46" s="208">
        <v>1.129</v>
      </c>
      <c r="L46" s="209" t="s">
        <v>806</v>
      </c>
      <c r="M46" s="212">
        <v>1713.22</v>
      </c>
      <c r="N46" s="218" t="s">
        <v>190</v>
      </c>
      <c r="O46" s="199" t="s">
        <v>197</v>
      </c>
      <c r="P46" s="200"/>
      <c r="Q46" s="219" t="s">
        <v>622</v>
      </c>
    </row>
    <row r="47" spans="1:17" s="243" customFormat="1">
      <c r="A47" s="205">
        <v>19</v>
      </c>
      <c r="B47" s="205" t="s">
        <v>727</v>
      </c>
      <c r="C47" s="205" t="s">
        <v>740</v>
      </c>
      <c r="D47" s="205" t="s">
        <v>727</v>
      </c>
      <c r="E47" s="217" t="s">
        <v>189</v>
      </c>
      <c r="F47" s="211">
        <v>199</v>
      </c>
      <c r="G47" s="211">
        <v>179</v>
      </c>
      <c r="H47" s="211">
        <v>157</v>
      </c>
      <c r="I47" s="205">
        <v>62</v>
      </c>
      <c r="J47" s="205">
        <v>116</v>
      </c>
      <c r="K47" s="208">
        <v>1.129</v>
      </c>
      <c r="L47" s="209" t="s">
        <v>806</v>
      </c>
      <c r="M47" s="212">
        <v>1860.02</v>
      </c>
      <c r="N47" s="218" t="s">
        <v>190</v>
      </c>
      <c r="O47" s="199" t="s">
        <v>197</v>
      </c>
      <c r="P47" s="200"/>
      <c r="Q47" s="219" t="s">
        <v>623</v>
      </c>
    </row>
    <row r="48" spans="1:17" s="243" customFormat="1">
      <c r="A48" s="205">
        <v>20</v>
      </c>
      <c r="B48" s="205" t="s">
        <v>723</v>
      </c>
      <c r="C48" s="205" t="s">
        <v>736</v>
      </c>
      <c r="D48" s="205" t="s">
        <v>723</v>
      </c>
      <c r="E48" s="217" t="s">
        <v>189</v>
      </c>
      <c r="F48" s="211">
        <v>199</v>
      </c>
      <c r="G48" s="211">
        <v>179</v>
      </c>
      <c r="H48" s="211">
        <v>157</v>
      </c>
      <c r="I48" s="205">
        <v>62</v>
      </c>
      <c r="J48" s="205">
        <v>116</v>
      </c>
      <c r="K48" s="208">
        <v>1.129</v>
      </c>
      <c r="L48" s="209" t="s">
        <v>806</v>
      </c>
      <c r="M48" s="212">
        <v>1814.98</v>
      </c>
      <c r="N48" s="218" t="s">
        <v>190</v>
      </c>
      <c r="O48" s="199" t="s">
        <v>197</v>
      </c>
      <c r="P48" s="200"/>
      <c r="Q48" s="219" t="s">
        <v>623</v>
      </c>
    </row>
    <row r="49" spans="1:17" s="243" customFormat="1">
      <c r="A49" s="205">
        <v>21</v>
      </c>
      <c r="B49" s="205" t="s">
        <v>724</v>
      </c>
      <c r="C49" s="205" t="s">
        <v>737</v>
      </c>
      <c r="D49" s="205" t="s">
        <v>724</v>
      </c>
      <c r="E49" s="217" t="s">
        <v>189</v>
      </c>
      <c r="F49" s="211">
        <v>199</v>
      </c>
      <c r="G49" s="211">
        <v>179</v>
      </c>
      <c r="H49" s="211">
        <v>157</v>
      </c>
      <c r="I49" s="205">
        <v>62</v>
      </c>
      <c r="J49" s="205">
        <v>116</v>
      </c>
      <c r="K49" s="208">
        <v>1.129</v>
      </c>
      <c r="L49" s="209" t="s">
        <v>806</v>
      </c>
      <c r="M49" s="212">
        <v>1805.43</v>
      </c>
      <c r="N49" s="218" t="s">
        <v>190</v>
      </c>
      <c r="O49" s="199" t="s">
        <v>197</v>
      </c>
      <c r="P49" s="200"/>
      <c r="Q49" s="219" t="s">
        <v>623</v>
      </c>
    </row>
    <row r="50" spans="1:17" s="243" customFormat="1">
      <c r="A50" s="205">
        <v>22</v>
      </c>
      <c r="B50" s="205" t="s">
        <v>223</v>
      </c>
      <c r="C50" s="205" t="s">
        <v>222</v>
      </c>
      <c r="D50" s="205" t="s">
        <v>223</v>
      </c>
      <c r="E50" s="217" t="s">
        <v>189</v>
      </c>
      <c r="F50" s="211">
        <v>194</v>
      </c>
      <c r="G50" s="211">
        <v>174</v>
      </c>
      <c r="H50" s="211">
        <v>157</v>
      </c>
      <c r="I50" s="205">
        <v>62</v>
      </c>
      <c r="J50" s="205">
        <v>116</v>
      </c>
      <c r="K50" s="208">
        <v>1.129</v>
      </c>
      <c r="L50" s="209" t="s">
        <v>806</v>
      </c>
      <c r="M50" s="212">
        <v>1359.23</v>
      </c>
      <c r="N50" s="218" t="s">
        <v>190</v>
      </c>
      <c r="O50" s="199" t="s">
        <v>197</v>
      </c>
      <c r="P50" s="200"/>
      <c r="Q50" s="219" t="s">
        <v>623</v>
      </c>
    </row>
    <row r="51" spans="1:17">
      <c r="A51" s="205"/>
      <c r="B51" s="205"/>
      <c r="C51" s="205"/>
      <c r="D51" s="205"/>
      <c r="E51" s="217" t="s">
        <v>189</v>
      </c>
      <c r="F51" s="211"/>
      <c r="G51" s="211"/>
      <c r="H51" s="211"/>
      <c r="I51" s="205"/>
      <c r="J51" s="205"/>
      <c r="K51" s="208"/>
      <c r="L51" s="209" t="s">
        <v>806</v>
      </c>
      <c r="M51" s="212"/>
      <c r="N51" s="218" t="s">
        <v>190</v>
      </c>
      <c r="O51" s="199" t="s">
        <v>197</v>
      </c>
      <c r="P51" s="200"/>
      <c r="Q51" s="219"/>
    </row>
    <row r="52" spans="1:17">
      <c r="A52" s="205"/>
      <c r="B52" s="205"/>
      <c r="C52" s="205"/>
      <c r="D52" s="205"/>
      <c r="E52" s="217" t="s">
        <v>189</v>
      </c>
      <c r="F52" s="211"/>
      <c r="G52" s="211"/>
      <c r="H52" s="211"/>
      <c r="I52" s="205"/>
      <c r="J52" s="205"/>
      <c r="K52" s="208"/>
      <c r="L52" s="209" t="s">
        <v>806</v>
      </c>
      <c r="M52" s="212"/>
      <c r="N52" s="218" t="s">
        <v>190</v>
      </c>
      <c r="O52" s="199" t="s">
        <v>197</v>
      </c>
      <c r="P52" s="200"/>
      <c r="Q52" s="219"/>
    </row>
    <row r="53" spans="1:17">
      <c r="A53" s="205"/>
      <c r="B53" s="205"/>
      <c r="C53" s="205"/>
      <c r="D53" s="205"/>
      <c r="E53" s="217" t="s">
        <v>189</v>
      </c>
      <c r="F53" s="211"/>
      <c r="G53" s="211"/>
      <c r="H53" s="211"/>
      <c r="I53" s="205"/>
      <c r="J53" s="205"/>
      <c r="K53" s="208"/>
      <c r="L53" s="209" t="s">
        <v>806</v>
      </c>
      <c r="M53" s="212"/>
      <c r="N53" s="218" t="s">
        <v>190</v>
      </c>
      <c r="O53" s="199" t="s">
        <v>197</v>
      </c>
      <c r="P53" s="200"/>
      <c r="Q53" s="219"/>
    </row>
    <row r="54" spans="1:17">
      <c r="A54" s="205"/>
      <c r="B54" s="205"/>
      <c r="C54" s="205"/>
      <c r="D54" s="205"/>
      <c r="E54" s="217" t="s">
        <v>189</v>
      </c>
      <c r="F54" s="211"/>
      <c r="G54" s="211"/>
      <c r="H54" s="211"/>
      <c r="I54" s="205"/>
      <c r="J54" s="205"/>
      <c r="K54" s="208"/>
      <c r="L54" s="209" t="s">
        <v>806</v>
      </c>
      <c r="M54" s="212"/>
      <c r="N54" s="218" t="s">
        <v>190</v>
      </c>
      <c r="O54" s="199" t="s">
        <v>197</v>
      </c>
      <c r="P54" s="200"/>
      <c r="Q54" s="219"/>
    </row>
    <row r="55" spans="1:17">
      <c r="A55" s="205"/>
      <c r="B55" s="205"/>
      <c r="C55" s="205"/>
      <c r="D55" s="205"/>
      <c r="E55" s="217" t="s">
        <v>189</v>
      </c>
      <c r="F55" s="211"/>
      <c r="G55" s="211"/>
      <c r="H55" s="211"/>
      <c r="I55" s="205"/>
      <c r="J55" s="205"/>
      <c r="K55" s="208"/>
      <c r="L55" s="209" t="s">
        <v>806</v>
      </c>
      <c r="M55" s="212"/>
      <c r="N55" s="218" t="s">
        <v>190</v>
      </c>
      <c r="O55" s="199" t="s">
        <v>197</v>
      </c>
      <c r="P55" s="200"/>
      <c r="Q55" s="219"/>
    </row>
    <row r="56" spans="1:17">
      <c r="A56" s="205"/>
      <c r="B56" s="205"/>
      <c r="C56" s="205"/>
      <c r="D56" s="205"/>
      <c r="E56" s="217" t="s">
        <v>189</v>
      </c>
      <c r="F56" s="211"/>
      <c r="G56" s="211"/>
      <c r="H56" s="211"/>
      <c r="I56" s="205"/>
      <c r="J56" s="205"/>
      <c r="K56" s="208"/>
      <c r="L56" s="209" t="s">
        <v>806</v>
      </c>
      <c r="M56" s="212"/>
      <c r="N56" s="218" t="s">
        <v>190</v>
      </c>
      <c r="O56" s="199" t="s">
        <v>197</v>
      </c>
      <c r="P56" s="200"/>
      <c r="Q56" s="219"/>
    </row>
    <row r="57" spans="1:17">
      <c r="A57" s="205"/>
      <c r="B57" s="205"/>
      <c r="C57" s="205"/>
      <c r="D57" s="205"/>
      <c r="E57" s="217" t="s">
        <v>189</v>
      </c>
      <c r="F57" s="211"/>
      <c r="G57" s="211"/>
      <c r="H57" s="211"/>
      <c r="I57" s="205"/>
      <c r="J57" s="205"/>
      <c r="K57" s="208"/>
      <c r="L57" s="209" t="s">
        <v>806</v>
      </c>
      <c r="M57" s="212"/>
      <c r="N57" s="218" t="s">
        <v>190</v>
      </c>
      <c r="O57" s="199" t="s">
        <v>197</v>
      </c>
      <c r="P57" s="200"/>
      <c r="Q57" s="219"/>
    </row>
    <row r="58" spans="1:17">
      <c r="A58" s="205"/>
      <c r="B58" s="205"/>
      <c r="C58" s="205"/>
      <c r="D58" s="205"/>
      <c r="E58" s="217" t="s">
        <v>189</v>
      </c>
      <c r="F58" s="211"/>
      <c r="G58" s="211"/>
      <c r="H58" s="211"/>
      <c r="I58" s="205"/>
      <c r="J58" s="205"/>
      <c r="K58" s="208"/>
      <c r="L58" s="209" t="s">
        <v>806</v>
      </c>
      <c r="M58" s="212"/>
      <c r="N58" s="218" t="s">
        <v>190</v>
      </c>
      <c r="O58" s="199" t="s">
        <v>197</v>
      </c>
      <c r="P58" s="200"/>
      <c r="Q58" s="219"/>
    </row>
    <row r="59" spans="1:17">
      <c r="A59" s="205"/>
      <c r="B59" s="205"/>
      <c r="C59" s="205"/>
      <c r="D59" s="205"/>
      <c r="E59" s="217" t="s">
        <v>189</v>
      </c>
      <c r="F59" s="211"/>
      <c r="G59" s="211"/>
      <c r="H59" s="211"/>
      <c r="I59" s="205"/>
      <c r="J59" s="205"/>
      <c r="K59" s="208"/>
      <c r="L59" s="209" t="s">
        <v>806</v>
      </c>
      <c r="M59" s="212"/>
      <c r="N59" s="218" t="s">
        <v>190</v>
      </c>
      <c r="O59" s="199" t="s">
        <v>197</v>
      </c>
      <c r="P59" s="200"/>
      <c r="Q59" s="219"/>
    </row>
    <row r="60" spans="1:17">
      <c r="A60" s="205"/>
      <c r="B60" s="205"/>
      <c r="C60" s="205"/>
      <c r="D60" s="205"/>
      <c r="E60" s="217" t="s">
        <v>189</v>
      </c>
      <c r="F60" s="211"/>
      <c r="G60" s="211"/>
      <c r="H60" s="211"/>
      <c r="I60" s="205"/>
      <c r="J60" s="205"/>
      <c r="K60" s="208"/>
      <c r="L60" s="209" t="s">
        <v>806</v>
      </c>
      <c r="M60" s="212"/>
      <c r="N60" s="218" t="s">
        <v>190</v>
      </c>
      <c r="O60" s="199" t="s">
        <v>197</v>
      </c>
      <c r="Q60" s="219"/>
    </row>
    <row r="61" spans="1:17">
      <c r="A61" s="205">
        <v>1</v>
      </c>
      <c r="B61" s="205" t="s">
        <v>213</v>
      </c>
      <c r="C61" s="205" t="s">
        <v>212</v>
      </c>
      <c r="D61" s="205" t="s">
        <v>213</v>
      </c>
      <c r="E61" s="217" t="s">
        <v>189</v>
      </c>
      <c r="F61" s="211">
        <v>222</v>
      </c>
      <c r="G61" s="211">
        <v>201</v>
      </c>
      <c r="H61" s="211">
        <v>156</v>
      </c>
      <c r="I61" s="205">
        <v>63</v>
      </c>
      <c r="J61" s="205">
        <v>122</v>
      </c>
      <c r="K61" s="208">
        <v>1.1990000000000001</v>
      </c>
      <c r="L61" s="209" t="s">
        <v>806</v>
      </c>
      <c r="M61" s="212">
        <v>1527.82</v>
      </c>
      <c r="N61" s="218" t="s">
        <v>190</v>
      </c>
      <c r="O61" s="199" t="s">
        <v>197</v>
      </c>
      <c r="Q61" s="219" t="s">
        <v>622</v>
      </c>
    </row>
    <row r="62" spans="1:17">
      <c r="A62" s="205">
        <v>2</v>
      </c>
      <c r="B62" s="205" t="s">
        <v>690</v>
      </c>
      <c r="C62" s="205" t="s">
        <v>692</v>
      </c>
      <c r="D62" s="205" t="s">
        <v>690</v>
      </c>
      <c r="E62" s="217" t="s">
        <v>189</v>
      </c>
      <c r="F62" s="211">
        <v>227</v>
      </c>
      <c r="G62" s="211">
        <v>206</v>
      </c>
      <c r="H62" s="211">
        <v>156</v>
      </c>
      <c r="I62" s="205">
        <v>63</v>
      </c>
      <c r="J62" s="205">
        <v>122</v>
      </c>
      <c r="K62" s="208">
        <v>1.1990000000000001</v>
      </c>
      <c r="L62" s="209" t="s">
        <v>806</v>
      </c>
      <c r="M62" s="212">
        <v>1825.16</v>
      </c>
      <c r="N62" s="218" t="s">
        <v>190</v>
      </c>
      <c r="O62" s="199" t="s">
        <v>197</v>
      </c>
      <c r="Q62" s="219" t="s">
        <v>622</v>
      </c>
    </row>
    <row r="63" spans="1:17">
      <c r="A63" s="205">
        <v>3</v>
      </c>
      <c r="B63" s="205" t="s">
        <v>774</v>
      </c>
      <c r="C63" s="205" t="s">
        <v>773</v>
      </c>
      <c r="D63" s="205" t="s">
        <v>774</v>
      </c>
      <c r="E63" s="217" t="s">
        <v>189</v>
      </c>
      <c r="F63" s="211">
        <v>227</v>
      </c>
      <c r="G63" s="211">
        <v>206</v>
      </c>
      <c r="H63" s="211">
        <v>156</v>
      </c>
      <c r="I63" s="205">
        <v>63</v>
      </c>
      <c r="J63" s="205">
        <v>122</v>
      </c>
      <c r="K63" s="208">
        <v>1.1990000000000001</v>
      </c>
      <c r="L63" s="209" t="s">
        <v>806</v>
      </c>
      <c r="M63" s="212">
        <v>1825.16</v>
      </c>
      <c r="N63" s="218" t="s">
        <v>190</v>
      </c>
      <c r="O63" s="199" t="s">
        <v>197</v>
      </c>
      <c r="Q63" s="219" t="s">
        <v>622</v>
      </c>
    </row>
    <row r="64" spans="1:17">
      <c r="A64" s="205">
        <v>4</v>
      </c>
      <c r="B64" s="205" t="s">
        <v>803</v>
      </c>
      <c r="C64" s="205" t="s">
        <v>782</v>
      </c>
      <c r="D64" s="205" t="s">
        <v>803</v>
      </c>
      <c r="E64" s="217" t="s">
        <v>189</v>
      </c>
      <c r="F64" s="211">
        <v>227</v>
      </c>
      <c r="G64" s="211">
        <v>206</v>
      </c>
      <c r="H64" s="211">
        <v>156</v>
      </c>
      <c r="I64" s="205">
        <v>63</v>
      </c>
      <c r="J64" s="205">
        <v>122</v>
      </c>
      <c r="K64" s="208">
        <v>1.1990000000000001</v>
      </c>
      <c r="L64" s="209" t="s">
        <v>806</v>
      </c>
      <c r="M64" s="212">
        <v>1832.84</v>
      </c>
      <c r="N64" s="218" t="s">
        <v>190</v>
      </c>
      <c r="O64" s="199" t="s">
        <v>197</v>
      </c>
      <c r="Q64" s="219" t="s">
        <v>622</v>
      </c>
    </row>
    <row r="65" spans="1:17">
      <c r="A65" s="205">
        <v>5</v>
      </c>
      <c r="B65" s="205" t="s">
        <v>704</v>
      </c>
      <c r="C65" s="205" t="s">
        <v>699</v>
      </c>
      <c r="D65" s="205" t="s">
        <v>704</v>
      </c>
      <c r="E65" s="217" t="s">
        <v>189</v>
      </c>
      <c r="F65" s="211">
        <v>227</v>
      </c>
      <c r="G65" s="211">
        <v>206</v>
      </c>
      <c r="H65" s="211">
        <v>156</v>
      </c>
      <c r="I65" s="205">
        <v>63</v>
      </c>
      <c r="J65" s="205">
        <v>122</v>
      </c>
      <c r="K65" s="208">
        <v>1.1990000000000001</v>
      </c>
      <c r="L65" s="209" t="s">
        <v>806</v>
      </c>
      <c r="M65" s="212">
        <v>1825.16</v>
      </c>
      <c r="N65" s="218" t="s">
        <v>190</v>
      </c>
      <c r="O65" s="199" t="s">
        <v>197</v>
      </c>
      <c r="P65" s="200"/>
      <c r="Q65" s="219" t="s">
        <v>622</v>
      </c>
    </row>
    <row r="66" spans="1:17">
      <c r="A66" s="205">
        <v>6</v>
      </c>
      <c r="B66" s="205" t="s">
        <v>215</v>
      </c>
      <c r="C66" s="205" t="s">
        <v>214</v>
      </c>
      <c r="D66" s="205" t="s">
        <v>215</v>
      </c>
      <c r="E66" s="217" t="s">
        <v>189</v>
      </c>
      <c r="F66" s="211">
        <v>222</v>
      </c>
      <c r="G66" s="211">
        <v>201</v>
      </c>
      <c r="H66" s="211">
        <v>156</v>
      </c>
      <c r="I66" s="205">
        <v>63</v>
      </c>
      <c r="J66" s="205">
        <v>122</v>
      </c>
      <c r="K66" s="208">
        <v>1.1990000000000001</v>
      </c>
      <c r="L66" s="209" t="s">
        <v>806</v>
      </c>
      <c r="M66" s="212">
        <v>1527.82</v>
      </c>
      <c r="N66" s="218" t="s">
        <v>190</v>
      </c>
      <c r="O66" s="199" t="s">
        <v>197</v>
      </c>
      <c r="P66" s="200"/>
      <c r="Q66" s="219" t="s">
        <v>622</v>
      </c>
    </row>
    <row r="67" spans="1:17">
      <c r="A67" s="205">
        <v>7</v>
      </c>
      <c r="B67" s="205" t="s">
        <v>217</v>
      </c>
      <c r="C67" s="205" t="s">
        <v>216</v>
      </c>
      <c r="D67" s="205" t="s">
        <v>217</v>
      </c>
      <c r="E67" s="217" t="s">
        <v>189</v>
      </c>
      <c r="F67" s="211">
        <v>222</v>
      </c>
      <c r="G67" s="211">
        <v>201</v>
      </c>
      <c r="H67" s="211">
        <v>156</v>
      </c>
      <c r="I67" s="205">
        <v>63</v>
      </c>
      <c r="J67" s="205">
        <v>122</v>
      </c>
      <c r="K67" s="208">
        <v>1.1990000000000001</v>
      </c>
      <c r="L67" s="209" t="s">
        <v>806</v>
      </c>
      <c r="M67" s="212">
        <v>1950.18</v>
      </c>
      <c r="N67" s="218" t="s">
        <v>190</v>
      </c>
      <c r="O67" s="199" t="s">
        <v>197</v>
      </c>
      <c r="P67" s="200"/>
      <c r="Q67" s="219" t="s">
        <v>622</v>
      </c>
    </row>
    <row r="68" spans="1:17" s="238" customFormat="1">
      <c r="A68" s="205">
        <v>8</v>
      </c>
      <c r="B68" s="205" t="s">
        <v>219</v>
      </c>
      <c r="C68" s="205" t="s">
        <v>218</v>
      </c>
      <c r="D68" s="205" t="s">
        <v>219</v>
      </c>
      <c r="E68" s="217" t="s">
        <v>189</v>
      </c>
      <c r="F68" s="211">
        <v>222</v>
      </c>
      <c r="G68" s="211">
        <v>201</v>
      </c>
      <c r="H68" s="211">
        <v>156</v>
      </c>
      <c r="I68" s="205">
        <v>63</v>
      </c>
      <c r="J68" s="205">
        <v>122</v>
      </c>
      <c r="K68" s="208">
        <v>1.1990000000000001</v>
      </c>
      <c r="L68" s="209" t="s">
        <v>806</v>
      </c>
      <c r="M68" s="212">
        <v>1950.22</v>
      </c>
      <c r="N68" s="218" t="s">
        <v>190</v>
      </c>
      <c r="O68" s="199" t="s">
        <v>197</v>
      </c>
      <c r="P68" s="200"/>
      <c r="Q68" s="219" t="s">
        <v>622</v>
      </c>
    </row>
    <row r="69" spans="1:17" s="238" customFormat="1">
      <c r="A69" s="205"/>
      <c r="B69" s="205"/>
      <c r="C69" s="205"/>
      <c r="D69" s="205"/>
      <c r="E69" s="217" t="s">
        <v>189</v>
      </c>
      <c r="F69" s="211"/>
      <c r="G69" s="211"/>
      <c r="H69" s="211"/>
      <c r="I69" s="205"/>
      <c r="J69" s="205"/>
      <c r="K69" s="208"/>
      <c r="L69" s="209" t="s">
        <v>806</v>
      </c>
      <c r="M69" s="212"/>
      <c r="N69" s="218" t="s">
        <v>190</v>
      </c>
      <c r="O69" s="199" t="s">
        <v>197</v>
      </c>
      <c r="P69" s="200"/>
      <c r="Q69" s="219"/>
    </row>
    <row r="70" spans="1:17" s="238" customFormat="1">
      <c r="A70" s="205"/>
      <c r="B70" s="205"/>
      <c r="C70" s="205"/>
      <c r="D70" s="205"/>
      <c r="E70" s="217" t="s">
        <v>189</v>
      </c>
      <c r="F70" s="211"/>
      <c r="G70" s="211"/>
      <c r="H70" s="211"/>
      <c r="I70" s="205"/>
      <c r="J70" s="205"/>
      <c r="K70" s="208"/>
      <c r="L70" s="209" t="s">
        <v>806</v>
      </c>
      <c r="M70" s="212"/>
      <c r="N70" s="218" t="s">
        <v>190</v>
      </c>
      <c r="O70" s="199" t="s">
        <v>197</v>
      </c>
      <c r="P70" s="200"/>
      <c r="Q70" s="219"/>
    </row>
    <row r="71" spans="1:17" s="238" customFormat="1">
      <c r="A71" s="205"/>
      <c r="B71" s="205"/>
      <c r="C71" s="205"/>
      <c r="D71" s="205"/>
      <c r="E71" s="217" t="s">
        <v>189</v>
      </c>
      <c r="F71" s="211"/>
      <c r="G71" s="211"/>
      <c r="H71" s="211"/>
      <c r="I71" s="205"/>
      <c r="J71" s="205"/>
      <c r="K71" s="208"/>
      <c r="L71" s="209" t="s">
        <v>806</v>
      </c>
      <c r="M71" s="212"/>
      <c r="N71" s="218" t="s">
        <v>190</v>
      </c>
      <c r="O71" s="199" t="s">
        <v>197</v>
      </c>
      <c r="P71" s="200"/>
      <c r="Q71" s="219"/>
    </row>
    <row r="72" spans="1:17" s="238" customFormat="1">
      <c r="A72" s="205"/>
      <c r="B72" s="205"/>
      <c r="C72" s="205"/>
      <c r="D72" s="205"/>
      <c r="E72" s="217" t="s">
        <v>189</v>
      </c>
      <c r="F72" s="211"/>
      <c r="G72" s="211"/>
      <c r="H72" s="211"/>
      <c r="I72" s="205"/>
      <c r="J72" s="205"/>
      <c r="K72" s="208"/>
      <c r="L72" s="209" t="s">
        <v>806</v>
      </c>
      <c r="M72" s="212"/>
      <c r="N72" s="218" t="s">
        <v>190</v>
      </c>
      <c r="O72" s="199" t="s">
        <v>197</v>
      </c>
      <c r="P72" s="200"/>
      <c r="Q72" s="219"/>
    </row>
    <row r="73" spans="1:17" s="238" customFormat="1">
      <c r="A73" s="205"/>
      <c r="B73" s="205"/>
      <c r="C73" s="205"/>
      <c r="D73" s="205"/>
      <c r="E73" s="217" t="s">
        <v>189</v>
      </c>
      <c r="F73" s="211"/>
      <c r="G73" s="211"/>
      <c r="H73" s="211"/>
      <c r="I73" s="205"/>
      <c r="J73" s="205"/>
      <c r="K73" s="208"/>
      <c r="L73" s="209" t="s">
        <v>806</v>
      </c>
      <c r="M73" s="212"/>
      <c r="N73" s="218" t="s">
        <v>190</v>
      </c>
      <c r="O73" s="199" t="s">
        <v>197</v>
      </c>
      <c r="P73" s="200"/>
      <c r="Q73" s="219"/>
    </row>
    <row r="74" spans="1:17">
      <c r="A74" s="205">
        <v>1</v>
      </c>
      <c r="B74" s="205" t="s">
        <v>349</v>
      </c>
      <c r="C74" s="205" t="s">
        <v>348</v>
      </c>
      <c r="D74" s="205" t="s">
        <v>349</v>
      </c>
      <c r="E74" s="217" t="s">
        <v>189</v>
      </c>
      <c r="F74" s="211">
        <v>220</v>
      </c>
      <c r="G74" s="211">
        <v>199</v>
      </c>
      <c r="H74" s="211">
        <v>158</v>
      </c>
      <c r="I74" s="205">
        <v>62</v>
      </c>
      <c r="J74" s="205">
        <v>121</v>
      </c>
      <c r="K74" s="208">
        <v>1.1850000000000001</v>
      </c>
      <c r="L74" s="209" t="s">
        <v>806</v>
      </c>
      <c r="M74" s="212">
        <v>1560.05</v>
      </c>
      <c r="N74" s="218" t="s">
        <v>190</v>
      </c>
      <c r="O74" s="199" t="s">
        <v>197</v>
      </c>
      <c r="Q74" s="219" t="s">
        <v>622</v>
      </c>
    </row>
    <row r="75" spans="1:17">
      <c r="A75" s="205">
        <v>2</v>
      </c>
      <c r="B75" s="205" t="s">
        <v>35</v>
      </c>
      <c r="C75" s="205" t="s">
        <v>32</v>
      </c>
      <c r="D75" s="205" t="s">
        <v>35</v>
      </c>
      <c r="E75" s="217" t="s">
        <v>189</v>
      </c>
      <c r="F75" s="211">
        <v>220</v>
      </c>
      <c r="G75" s="211">
        <v>199</v>
      </c>
      <c r="H75" s="211">
        <v>158</v>
      </c>
      <c r="I75" s="205">
        <v>62</v>
      </c>
      <c r="J75" s="205">
        <v>121</v>
      </c>
      <c r="K75" s="208">
        <v>1.1850000000000001</v>
      </c>
      <c r="L75" s="209" t="s">
        <v>806</v>
      </c>
      <c r="M75" s="212">
        <v>1599.43</v>
      </c>
      <c r="N75" s="218" t="s">
        <v>190</v>
      </c>
      <c r="O75" s="199" t="s">
        <v>197</v>
      </c>
      <c r="Q75" s="219" t="s">
        <v>622</v>
      </c>
    </row>
    <row r="76" spans="1:17">
      <c r="A76" s="205">
        <v>3</v>
      </c>
      <c r="B76" s="205" t="s">
        <v>389</v>
      </c>
      <c r="C76" s="205" t="s">
        <v>388</v>
      </c>
      <c r="D76" s="205" t="s">
        <v>389</v>
      </c>
      <c r="E76" s="217" t="s">
        <v>189</v>
      </c>
      <c r="F76" s="211">
        <v>220</v>
      </c>
      <c r="G76" s="211">
        <v>199</v>
      </c>
      <c r="H76" s="211">
        <v>158</v>
      </c>
      <c r="I76" s="205">
        <v>62</v>
      </c>
      <c r="J76" s="205">
        <v>121</v>
      </c>
      <c r="K76" s="208">
        <v>1.1850000000000001</v>
      </c>
      <c r="L76" s="209" t="s">
        <v>806</v>
      </c>
      <c r="M76" s="212">
        <v>1757.5</v>
      </c>
      <c r="N76" s="218" t="s">
        <v>190</v>
      </c>
      <c r="O76" s="199" t="s">
        <v>197</v>
      </c>
      <c r="Q76" s="219" t="s">
        <v>622</v>
      </c>
    </row>
    <row r="77" spans="1:17">
      <c r="A77" s="205">
        <v>4</v>
      </c>
      <c r="B77" s="205" t="s">
        <v>28</v>
      </c>
      <c r="C77" s="205" t="s">
        <v>24</v>
      </c>
      <c r="D77" s="205" t="s">
        <v>28</v>
      </c>
      <c r="E77" s="217" t="s">
        <v>189</v>
      </c>
      <c r="F77" s="211">
        <v>220</v>
      </c>
      <c r="G77" s="211">
        <v>199</v>
      </c>
      <c r="H77" s="211">
        <v>158</v>
      </c>
      <c r="I77" s="205">
        <v>62</v>
      </c>
      <c r="J77" s="205">
        <v>121</v>
      </c>
      <c r="K77" s="208">
        <v>1.1850000000000001</v>
      </c>
      <c r="L77" s="209" t="s">
        <v>806</v>
      </c>
      <c r="M77" s="212">
        <v>1987.82</v>
      </c>
      <c r="N77" s="218" t="s">
        <v>190</v>
      </c>
      <c r="O77" s="199" t="s">
        <v>197</v>
      </c>
      <c r="Q77" s="219" t="s">
        <v>622</v>
      </c>
    </row>
    <row r="78" spans="1:17">
      <c r="A78" s="205">
        <v>5</v>
      </c>
      <c r="B78" s="205" t="s">
        <v>29</v>
      </c>
      <c r="C78" s="205" t="s">
        <v>25</v>
      </c>
      <c r="D78" s="205" t="s">
        <v>29</v>
      </c>
      <c r="E78" s="217" t="s">
        <v>189</v>
      </c>
      <c r="F78" s="211">
        <v>220</v>
      </c>
      <c r="G78" s="211">
        <v>199</v>
      </c>
      <c r="H78" s="211">
        <v>158</v>
      </c>
      <c r="I78" s="205">
        <v>62</v>
      </c>
      <c r="J78" s="205">
        <v>121</v>
      </c>
      <c r="K78" s="208">
        <v>1.1850000000000001</v>
      </c>
      <c r="L78" s="209" t="s">
        <v>806</v>
      </c>
      <c r="M78" s="212">
        <v>1989.83</v>
      </c>
      <c r="N78" s="218" t="s">
        <v>190</v>
      </c>
      <c r="O78" s="199" t="s">
        <v>197</v>
      </c>
      <c r="Q78" s="219" t="s">
        <v>622</v>
      </c>
    </row>
    <row r="79" spans="1:17" s="243" customFormat="1">
      <c r="A79" s="205">
        <v>6</v>
      </c>
      <c r="B79" s="205" t="s">
        <v>463</v>
      </c>
      <c r="C79" s="205" t="s">
        <v>462</v>
      </c>
      <c r="D79" s="205" t="s">
        <v>463</v>
      </c>
      <c r="E79" s="217" t="s">
        <v>189</v>
      </c>
      <c r="F79" s="211">
        <v>215</v>
      </c>
      <c r="G79" s="211">
        <v>194</v>
      </c>
      <c r="H79" s="211">
        <v>158</v>
      </c>
      <c r="I79" s="205">
        <v>62</v>
      </c>
      <c r="J79" s="205">
        <v>121</v>
      </c>
      <c r="K79" s="208">
        <v>1.1850000000000001</v>
      </c>
      <c r="L79" s="209" t="s">
        <v>806</v>
      </c>
      <c r="M79" s="212">
        <v>1504.36</v>
      </c>
      <c r="N79" s="218" t="s">
        <v>190</v>
      </c>
      <c r="O79" s="199" t="s">
        <v>197</v>
      </c>
      <c r="Q79" s="219" t="s">
        <v>623</v>
      </c>
    </row>
    <row r="80" spans="1:17" s="243" customFormat="1">
      <c r="A80" s="205">
        <v>7</v>
      </c>
      <c r="B80" s="205" t="s">
        <v>469</v>
      </c>
      <c r="C80" s="205" t="s">
        <v>468</v>
      </c>
      <c r="D80" s="205" t="s">
        <v>469</v>
      </c>
      <c r="E80" s="217" t="s">
        <v>189</v>
      </c>
      <c r="F80" s="211">
        <v>215</v>
      </c>
      <c r="G80" s="211">
        <v>194</v>
      </c>
      <c r="H80" s="211">
        <v>158</v>
      </c>
      <c r="I80" s="205">
        <v>62</v>
      </c>
      <c r="J80" s="205">
        <v>121</v>
      </c>
      <c r="K80" s="208">
        <v>1.1850000000000001</v>
      </c>
      <c r="L80" s="209" t="s">
        <v>806</v>
      </c>
      <c r="M80" s="212">
        <v>1911.69</v>
      </c>
      <c r="N80" s="218" t="s">
        <v>190</v>
      </c>
      <c r="O80" s="199" t="s">
        <v>197</v>
      </c>
      <c r="Q80" s="219" t="s">
        <v>623</v>
      </c>
    </row>
    <row r="81" spans="1:17" s="243" customFormat="1">
      <c r="A81" s="205">
        <v>8</v>
      </c>
      <c r="B81" s="205" t="s">
        <v>467</v>
      </c>
      <c r="C81" s="205" t="s">
        <v>466</v>
      </c>
      <c r="D81" s="205" t="s">
        <v>467</v>
      </c>
      <c r="E81" s="217" t="s">
        <v>189</v>
      </c>
      <c r="F81" s="211">
        <v>215</v>
      </c>
      <c r="G81" s="211">
        <v>194</v>
      </c>
      <c r="H81" s="211">
        <v>158</v>
      </c>
      <c r="I81" s="205">
        <v>62</v>
      </c>
      <c r="J81" s="205">
        <v>121</v>
      </c>
      <c r="K81" s="208">
        <v>1.1850000000000001</v>
      </c>
      <c r="L81" s="209" t="s">
        <v>806</v>
      </c>
      <c r="M81" s="212">
        <v>1909.53</v>
      </c>
      <c r="N81" s="218" t="s">
        <v>190</v>
      </c>
      <c r="O81" s="199" t="s">
        <v>197</v>
      </c>
      <c r="Q81" s="219" t="s">
        <v>623</v>
      </c>
    </row>
    <row r="82" spans="1:17" s="243" customFormat="1">
      <c r="A82" s="205">
        <v>9</v>
      </c>
      <c r="B82" s="205" t="s">
        <v>471</v>
      </c>
      <c r="C82" s="205" t="s">
        <v>470</v>
      </c>
      <c r="D82" s="205" t="s">
        <v>471</v>
      </c>
      <c r="E82" s="217" t="s">
        <v>189</v>
      </c>
      <c r="F82" s="211">
        <v>215</v>
      </c>
      <c r="G82" s="211">
        <v>194</v>
      </c>
      <c r="H82" s="211">
        <v>158</v>
      </c>
      <c r="I82" s="205">
        <v>62</v>
      </c>
      <c r="J82" s="205">
        <v>121</v>
      </c>
      <c r="K82" s="208">
        <v>1.1850000000000001</v>
      </c>
      <c r="L82" s="209" t="s">
        <v>806</v>
      </c>
      <c r="M82" s="212">
        <v>1682.72</v>
      </c>
      <c r="N82" s="218" t="s">
        <v>190</v>
      </c>
      <c r="O82" s="199" t="s">
        <v>197</v>
      </c>
      <c r="Q82" s="219" t="s">
        <v>623</v>
      </c>
    </row>
    <row r="83" spans="1:17" s="243" customFormat="1">
      <c r="A83" s="205">
        <v>10</v>
      </c>
      <c r="B83" s="205" t="s">
        <v>473</v>
      </c>
      <c r="C83" s="205" t="s">
        <v>472</v>
      </c>
      <c r="D83" s="205" t="s">
        <v>473</v>
      </c>
      <c r="E83" s="217" t="s">
        <v>189</v>
      </c>
      <c r="F83" s="211">
        <v>215</v>
      </c>
      <c r="G83" s="211">
        <v>194</v>
      </c>
      <c r="H83" s="211">
        <v>158</v>
      </c>
      <c r="I83" s="205">
        <v>62</v>
      </c>
      <c r="J83" s="205">
        <v>121</v>
      </c>
      <c r="K83" s="208">
        <v>1.1850000000000001</v>
      </c>
      <c r="L83" s="209" t="s">
        <v>806</v>
      </c>
      <c r="M83" s="212">
        <v>1848.77</v>
      </c>
      <c r="N83" s="218" t="s">
        <v>190</v>
      </c>
      <c r="O83" s="199" t="s">
        <v>197</v>
      </c>
      <c r="P83" s="200"/>
      <c r="Q83" s="219" t="s">
        <v>623</v>
      </c>
    </row>
    <row r="84" spans="1:17" s="243" customFormat="1">
      <c r="A84" s="205">
        <v>11</v>
      </c>
      <c r="B84" s="205" t="s">
        <v>475</v>
      </c>
      <c r="C84" s="205" t="s">
        <v>474</v>
      </c>
      <c r="D84" s="205" t="s">
        <v>475</v>
      </c>
      <c r="E84" s="217" t="s">
        <v>189</v>
      </c>
      <c r="F84" s="211">
        <v>215</v>
      </c>
      <c r="G84" s="211">
        <v>194</v>
      </c>
      <c r="H84" s="211">
        <v>158</v>
      </c>
      <c r="I84" s="205">
        <v>62</v>
      </c>
      <c r="J84" s="205">
        <v>121</v>
      </c>
      <c r="K84" s="208">
        <v>1.1850000000000001</v>
      </c>
      <c r="L84" s="209" t="s">
        <v>806</v>
      </c>
      <c r="M84" s="212">
        <v>1804.25</v>
      </c>
      <c r="N84" s="218" t="s">
        <v>190</v>
      </c>
      <c r="O84" s="199" t="s">
        <v>197</v>
      </c>
      <c r="P84" s="200"/>
      <c r="Q84" s="219" t="s">
        <v>623</v>
      </c>
    </row>
    <row r="85" spans="1:17" s="243" customFormat="1">
      <c r="A85" s="205">
        <v>12</v>
      </c>
      <c r="B85" s="205" t="s">
        <v>477</v>
      </c>
      <c r="C85" s="205" t="s">
        <v>476</v>
      </c>
      <c r="D85" s="205" t="s">
        <v>477</v>
      </c>
      <c r="E85" s="217" t="s">
        <v>189</v>
      </c>
      <c r="F85" s="211">
        <v>215</v>
      </c>
      <c r="G85" s="211">
        <v>194</v>
      </c>
      <c r="H85" s="211">
        <v>158</v>
      </c>
      <c r="I85" s="205">
        <v>62</v>
      </c>
      <c r="J85" s="205">
        <v>121</v>
      </c>
      <c r="K85" s="208">
        <v>1.1850000000000001</v>
      </c>
      <c r="L85" s="209" t="s">
        <v>806</v>
      </c>
      <c r="M85" s="212">
        <v>1781.95</v>
      </c>
      <c r="N85" s="218" t="s">
        <v>190</v>
      </c>
      <c r="O85" s="199" t="s">
        <v>197</v>
      </c>
      <c r="Q85" s="219" t="s">
        <v>623</v>
      </c>
    </row>
    <row r="86" spans="1:17" s="243" customFormat="1">
      <c r="A86" s="205">
        <v>13</v>
      </c>
      <c r="B86" s="205" t="s">
        <v>664</v>
      </c>
      <c r="C86" s="205" t="s">
        <v>684</v>
      </c>
      <c r="D86" s="205" t="s">
        <v>664</v>
      </c>
      <c r="E86" s="217" t="s">
        <v>189</v>
      </c>
      <c r="F86" s="211">
        <v>225</v>
      </c>
      <c r="G86" s="211">
        <v>204</v>
      </c>
      <c r="H86" s="211">
        <v>158</v>
      </c>
      <c r="I86" s="205">
        <v>62</v>
      </c>
      <c r="J86" s="205">
        <v>121</v>
      </c>
      <c r="K86" s="208">
        <v>1.1850000000000001</v>
      </c>
      <c r="L86" s="209" t="s">
        <v>806</v>
      </c>
      <c r="M86" s="212">
        <v>1865.52</v>
      </c>
      <c r="N86" s="218" t="s">
        <v>190</v>
      </c>
      <c r="O86" s="199" t="s">
        <v>197</v>
      </c>
      <c r="P86" s="200"/>
      <c r="Q86" s="219" t="s">
        <v>622</v>
      </c>
    </row>
    <row r="87" spans="1:17" s="243" customFormat="1">
      <c r="A87" s="205">
        <v>14</v>
      </c>
      <c r="B87" s="205" t="s">
        <v>764</v>
      </c>
      <c r="C87" s="205" t="s">
        <v>756</v>
      </c>
      <c r="D87" s="205" t="s">
        <v>764</v>
      </c>
      <c r="E87" s="217" t="s">
        <v>189</v>
      </c>
      <c r="F87" s="211">
        <v>225</v>
      </c>
      <c r="G87" s="211">
        <v>204</v>
      </c>
      <c r="H87" s="211">
        <v>158</v>
      </c>
      <c r="I87" s="205">
        <v>62</v>
      </c>
      <c r="J87" s="205">
        <v>121</v>
      </c>
      <c r="K87" s="208">
        <v>1.1850000000000001</v>
      </c>
      <c r="L87" s="209" t="s">
        <v>806</v>
      </c>
      <c r="M87" s="212">
        <v>1904.86</v>
      </c>
      <c r="N87" s="218" t="s">
        <v>190</v>
      </c>
      <c r="O87" s="199" t="s">
        <v>197</v>
      </c>
      <c r="P87" s="200"/>
      <c r="Q87" s="219" t="s">
        <v>622</v>
      </c>
    </row>
    <row r="88" spans="1:17" s="243" customFormat="1">
      <c r="A88" s="205">
        <v>15</v>
      </c>
      <c r="B88" s="205" t="s">
        <v>765</v>
      </c>
      <c r="C88" s="205" t="s">
        <v>757</v>
      </c>
      <c r="D88" s="205" t="s">
        <v>765</v>
      </c>
      <c r="E88" s="217" t="s">
        <v>189</v>
      </c>
      <c r="F88" s="211">
        <v>225</v>
      </c>
      <c r="G88" s="211">
        <v>204</v>
      </c>
      <c r="H88" s="211">
        <v>158</v>
      </c>
      <c r="I88" s="205">
        <v>62</v>
      </c>
      <c r="J88" s="205">
        <v>121</v>
      </c>
      <c r="K88" s="208">
        <v>1.1850000000000001</v>
      </c>
      <c r="L88" s="209" t="s">
        <v>806</v>
      </c>
      <c r="M88" s="212">
        <v>2293.4499999999998</v>
      </c>
      <c r="N88" s="218" t="s">
        <v>190</v>
      </c>
      <c r="O88" s="199" t="s">
        <v>197</v>
      </c>
      <c r="P88" s="200"/>
      <c r="Q88" s="219" t="s">
        <v>622</v>
      </c>
    </row>
    <row r="89" spans="1:17" s="243" customFormat="1">
      <c r="A89" s="205">
        <v>16</v>
      </c>
      <c r="B89" s="205" t="s">
        <v>766</v>
      </c>
      <c r="C89" s="205" t="s">
        <v>758</v>
      </c>
      <c r="D89" s="205" t="s">
        <v>766</v>
      </c>
      <c r="E89" s="217" t="s">
        <v>189</v>
      </c>
      <c r="F89" s="211">
        <v>225</v>
      </c>
      <c r="G89" s="211">
        <v>204</v>
      </c>
      <c r="H89" s="211">
        <v>158</v>
      </c>
      <c r="I89" s="205">
        <v>62</v>
      </c>
      <c r="J89" s="205">
        <v>121</v>
      </c>
      <c r="K89" s="208">
        <v>1.1850000000000001</v>
      </c>
      <c r="L89" s="209" t="s">
        <v>806</v>
      </c>
      <c r="M89" s="212">
        <v>2295.46</v>
      </c>
      <c r="N89" s="218" t="s">
        <v>190</v>
      </c>
      <c r="O89" s="199" t="s">
        <v>197</v>
      </c>
      <c r="P89" s="200"/>
      <c r="Q89" s="219" t="s">
        <v>622</v>
      </c>
    </row>
    <row r="90" spans="1:17" s="243" customFormat="1">
      <c r="A90" s="205">
        <v>17</v>
      </c>
      <c r="B90" s="205" t="s">
        <v>795</v>
      </c>
      <c r="C90" s="205" t="s">
        <v>792</v>
      </c>
      <c r="D90" s="205" t="s">
        <v>795</v>
      </c>
      <c r="E90" s="217" t="s">
        <v>189</v>
      </c>
      <c r="F90" s="211">
        <v>225</v>
      </c>
      <c r="G90" s="211">
        <v>204</v>
      </c>
      <c r="H90" s="211">
        <v>158</v>
      </c>
      <c r="I90" s="205">
        <v>62</v>
      </c>
      <c r="J90" s="205">
        <v>121</v>
      </c>
      <c r="K90" s="208">
        <v>1.1850000000000001</v>
      </c>
      <c r="L90" s="209" t="s">
        <v>806</v>
      </c>
      <c r="M90" s="212">
        <v>2061.71</v>
      </c>
      <c r="N90" s="218" t="s">
        <v>190</v>
      </c>
      <c r="O90" s="199" t="s">
        <v>197</v>
      </c>
      <c r="P90" s="200"/>
      <c r="Q90" s="219" t="s">
        <v>622</v>
      </c>
    </row>
    <row r="91" spans="1:17" s="243" customFormat="1">
      <c r="A91" s="205">
        <v>18</v>
      </c>
      <c r="B91" s="205" t="s">
        <v>661</v>
      </c>
      <c r="C91" s="205" t="s">
        <v>654</v>
      </c>
      <c r="D91" s="205" t="s">
        <v>661</v>
      </c>
      <c r="E91" s="217" t="s">
        <v>189</v>
      </c>
      <c r="F91" s="211">
        <v>220</v>
      </c>
      <c r="G91" s="211">
        <v>199</v>
      </c>
      <c r="H91" s="211">
        <v>158</v>
      </c>
      <c r="I91" s="205">
        <v>62</v>
      </c>
      <c r="J91" s="205">
        <v>121</v>
      </c>
      <c r="K91" s="208">
        <v>1.1850000000000001</v>
      </c>
      <c r="L91" s="209" t="s">
        <v>806</v>
      </c>
      <c r="M91" s="212">
        <v>1821.39</v>
      </c>
      <c r="N91" s="218" t="s">
        <v>190</v>
      </c>
      <c r="O91" s="199" t="s">
        <v>197</v>
      </c>
      <c r="P91" s="200"/>
      <c r="Q91" s="219" t="s">
        <v>623</v>
      </c>
    </row>
    <row r="92" spans="1:17" s="243" customFormat="1">
      <c r="A92" s="205">
        <v>19</v>
      </c>
      <c r="B92" s="205" t="s">
        <v>663</v>
      </c>
      <c r="C92" s="205" t="s">
        <v>662</v>
      </c>
      <c r="D92" s="205" t="s">
        <v>663</v>
      </c>
      <c r="E92" s="217" t="s">
        <v>189</v>
      </c>
      <c r="F92" s="211">
        <v>220</v>
      </c>
      <c r="G92" s="211">
        <v>199</v>
      </c>
      <c r="H92" s="211">
        <v>158</v>
      </c>
      <c r="I92" s="205">
        <v>62</v>
      </c>
      <c r="J92" s="205">
        <v>121</v>
      </c>
      <c r="K92" s="208">
        <v>1.1850000000000001</v>
      </c>
      <c r="L92" s="209" t="s">
        <v>806</v>
      </c>
      <c r="M92" s="212">
        <v>1999.14</v>
      </c>
      <c r="N92" s="218" t="s">
        <v>190</v>
      </c>
      <c r="O92" s="199" t="s">
        <v>197</v>
      </c>
      <c r="P92" s="200"/>
      <c r="Q92" s="219" t="s">
        <v>622</v>
      </c>
    </row>
    <row r="93" spans="1:17" s="243" customFormat="1">
      <c r="A93" s="205">
        <v>20</v>
      </c>
      <c r="B93" s="205" t="s">
        <v>728</v>
      </c>
      <c r="C93" s="205" t="s">
        <v>741</v>
      </c>
      <c r="D93" s="205" t="s">
        <v>728</v>
      </c>
      <c r="E93" s="217" t="s">
        <v>189</v>
      </c>
      <c r="F93" s="211">
        <v>220</v>
      </c>
      <c r="G93" s="211">
        <v>199</v>
      </c>
      <c r="H93" s="211">
        <v>158</v>
      </c>
      <c r="I93" s="205">
        <v>62</v>
      </c>
      <c r="J93" s="205">
        <v>121</v>
      </c>
      <c r="K93" s="208">
        <v>1.1850000000000001</v>
      </c>
      <c r="L93" s="209" t="s">
        <v>806</v>
      </c>
      <c r="M93" s="212">
        <v>2226.7600000000002</v>
      </c>
      <c r="N93" s="218" t="s">
        <v>190</v>
      </c>
      <c r="O93" s="199" t="s">
        <v>197</v>
      </c>
      <c r="P93" s="200"/>
      <c r="Q93" s="219" t="s">
        <v>623</v>
      </c>
    </row>
    <row r="94" spans="1:17" s="243" customFormat="1">
      <c r="A94" s="205">
        <v>21</v>
      </c>
      <c r="B94" s="205" t="s">
        <v>730</v>
      </c>
      <c r="C94" s="205" t="s">
        <v>743</v>
      </c>
      <c r="D94" s="205" t="s">
        <v>730</v>
      </c>
      <c r="E94" s="217" t="s">
        <v>189</v>
      </c>
      <c r="F94" s="211">
        <v>220</v>
      </c>
      <c r="G94" s="211">
        <v>199</v>
      </c>
      <c r="H94" s="211">
        <v>158</v>
      </c>
      <c r="I94" s="205">
        <v>62</v>
      </c>
      <c r="J94" s="205">
        <v>121</v>
      </c>
      <c r="K94" s="208">
        <v>1.1850000000000001</v>
      </c>
      <c r="L94" s="209" t="s">
        <v>806</v>
      </c>
      <c r="M94" s="212">
        <v>2228.86</v>
      </c>
      <c r="N94" s="218" t="s">
        <v>190</v>
      </c>
      <c r="O94" s="199" t="s">
        <v>197</v>
      </c>
      <c r="Q94" s="219" t="s">
        <v>623</v>
      </c>
    </row>
    <row r="95" spans="1:17" s="243" customFormat="1">
      <c r="A95" s="205">
        <v>22</v>
      </c>
      <c r="B95" s="205" t="s">
        <v>754</v>
      </c>
      <c r="C95" s="205" t="s">
        <v>753</v>
      </c>
      <c r="D95" s="205" t="s">
        <v>754</v>
      </c>
      <c r="E95" s="217" t="s">
        <v>189</v>
      </c>
      <c r="F95" s="211">
        <v>220</v>
      </c>
      <c r="G95" s="211">
        <v>199</v>
      </c>
      <c r="H95" s="211">
        <v>158</v>
      </c>
      <c r="I95" s="205">
        <v>62</v>
      </c>
      <c r="J95" s="205">
        <v>121</v>
      </c>
      <c r="K95" s="208">
        <v>1.1850000000000001</v>
      </c>
      <c r="L95" s="209" t="s">
        <v>806</v>
      </c>
      <c r="M95" s="212">
        <v>1860.92</v>
      </c>
      <c r="N95" s="218" t="s">
        <v>190</v>
      </c>
      <c r="O95" s="199" t="s">
        <v>197</v>
      </c>
      <c r="Q95" s="219" t="s">
        <v>623</v>
      </c>
    </row>
    <row r="96" spans="1:17" s="243" customFormat="1">
      <c r="A96" s="205">
        <v>23</v>
      </c>
      <c r="B96" s="205" t="s">
        <v>733</v>
      </c>
      <c r="C96" s="205" t="s">
        <v>746</v>
      </c>
      <c r="D96" s="205" t="s">
        <v>733</v>
      </c>
      <c r="E96" s="217" t="s">
        <v>189</v>
      </c>
      <c r="F96" s="211">
        <v>220</v>
      </c>
      <c r="G96" s="211">
        <v>199</v>
      </c>
      <c r="H96" s="211">
        <v>158</v>
      </c>
      <c r="I96" s="205">
        <v>62</v>
      </c>
      <c r="J96" s="205">
        <v>121</v>
      </c>
      <c r="K96" s="208">
        <v>1.1850000000000001</v>
      </c>
      <c r="L96" s="209" t="s">
        <v>806</v>
      </c>
      <c r="M96" s="212">
        <v>2166.2800000000002</v>
      </c>
      <c r="N96" s="218" t="s">
        <v>190</v>
      </c>
      <c r="O96" s="199" t="s">
        <v>197</v>
      </c>
      <c r="P96" s="200"/>
      <c r="Q96" s="219" t="s">
        <v>623</v>
      </c>
    </row>
    <row r="97" spans="1:17" s="243" customFormat="1">
      <c r="A97" s="205">
        <v>24</v>
      </c>
      <c r="B97" s="205" t="s">
        <v>735</v>
      </c>
      <c r="C97" s="205" t="s">
        <v>748</v>
      </c>
      <c r="D97" s="205" t="s">
        <v>735</v>
      </c>
      <c r="E97" s="217" t="s">
        <v>189</v>
      </c>
      <c r="F97" s="211">
        <v>220</v>
      </c>
      <c r="G97" s="211">
        <v>199</v>
      </c>
      <c r="H97" s="211">
        <v>158</v>
      </c>
      <c r="I97" s="205">
        <v>62</v>
      </c>
      <c r="J97" s="205">
        <v>121</v>
      </c>
      <c r="K97" s="208">
        <v>1.1850000000000001</v>
      </c>
      <c r="L97" s="209" t="s">
        <v>806</v>
      </c>
      <c r="M97" s="212">
        <v>2121.44</v>
      </c>
      <c r="N97" s="218" t="s">
        <v>190</v>
      </c>
      <c r="O97" s="199" t="s">
        <v>197</v>
      </c>
      <c r="P97" s="200"/>
      <c r="Q97" s="219" t="s">
        <v>623</v>
      </c>
    </row>
    <row r="98" spans="1:17" s="243" customFormat="1">
      <c r="A98" s="205">
        <v>25</v>
      </c>
      <c r="B98" s="205" t="s">
        <v>731</v>
      </c>
      <c r="C98" s="205" t="s">
        <v>744</v>
      </c>
      <c r="D98" s="205" t="s">
        <v>731</v>
      </c>
      <c r="E98" s="217" t="s">
        <v>189</v>
      </c>
      <c r="F98" s="211">
        <v>220</v>
      </c>
      <c r="G98" s="211">
        <v>199</v>
      </c>
      <c r="H98" s="211">
        <v>158</v>
      </c>
      <c r="I98" s="205">
        <v>62</v>
      </c>
      <c r="J98" s="205">
        <v>121</v>
      </c>
      <c r="K98" s="208">
        <v>1.1850000000000001</v>
      </c>
      <c r="L98" s="209" t="s">
        <v>806</v>
      </c>
      <c r="M98" s="212">
        <v>2099.4499999999998</v>
      </c>
      <c r="N98" s="218" t="s">
        <v>190</v>
      </c>
      <c r="O98" s="199" t="s">
        <v>197</v>
      </c>
      <c r="P98" s="200"/>
      <c r="Q98" s="219" t="s">
        <v>623</v>
      </c>
    </row>
    <row r="99" spans="1:17" s="243" customFormat="1">
      <c r="A99" s="205">
        <v>26</v>
      </c>
      <c r="B99" s="205" t="s">
        <v>465</v>
      </c>
      <c r="C99" s="205" t="s">
        <v>464</v>
      </c>
      <c r="D99" s="205" t="s">
        <v>465</v>
      </c>
      <c r="E99" s="217" t="s">
        <v>189</v>
      </c>
      <c r="F99" s="211">
        <v>215</v>
      </c>
      <c r="G99" s="211">
        <v>194</v>
      </c>
      <c r="H99" s="211">
        <v>158</v>
      </c>
      <c r="I99" s="205">
        <v>62</v>
      </c>
      <c r="J99" s="205">
        <v>121</v>
      </c>
      <c r="K99" s="208">
        <v>1.1850000000000001</v>
      </c>
      <c r="L99" s="209" t="s">
        <v>806</v>
      </c>
      <c r="M99" s="212">
        <v>1543.71</v>
      </c>
      <c r="N99" s="218" t="s">
        <v>190</v>
      </c>
      <c r="O99" s="199" t="s">
        <v>197</v>
      </c>
      <c r="P99" s="200"/>
      <c r="Q99" s="219" t="s">
        <v>623</v>
      </c>
    </row>
    <row r="100" spans="1:17" s="243" customFormat="1">
      <c r="A100" s="205">
        <v>27</v>
      </c>
      <c r="B100" s="205" t="s">
        <v>290</v>
      </c>
      <c r="C100" s="205" t="s">
        <v>289</v>
      </c>
      <c r="D100" s="205" t="s">
        <v>290</v>
      </c>
      <c r="E100" s="217" t="s">
        <v>189</v>
      </c>
      <c r="F100" s="211">
        <v>215</v>
      </c>
      <c r="G100" s="211">
        <v>194</v>
      </c>
      <c r="H100" s="211">
        <v>158</v>
      </c>
      <c r="I100" s="205">
        <v>62</v>
      </c>
      <c r="J100" s="205">
        <v>121</v>
      </c>
      <c r="K100" s="208">
        <v>1.1850000000000001</v>
      </c>
      <c r="L100" s="209" t="s">
        <v>806</v>
      </c>
      <c r="M100" s="212">
        <v>1579.4</v>
      </c>
      <c r="N100" s="218" t="s">
        <v>190</v>
      </c>
      <c r="O100" s="199" t="s">
        <v>197</v>
      </c>
      <c r="P100" s="200"/>
      <c r="Q100" s="219" t="s">
        <v>623</v>
      </c>
    </row>
    <row r="101" spans="1:17" s="243" customFormat="1">
      <c r="A101" s="205">
        <v>28</v>
      </c>
      <c r="B101" s="205" t="s">
        <v>550</v>
      </c>
      <c r="C101" s="205" t="s">
        <v>89</v>
      </c>
      <c r="D101" s="205" t="s">
        <v>550</v>
      </c>
      <c r="E101" s="217" t="s">
        <v>189</v>
      </c>
      <c r="F101" s="211">
        <v>215</v>
      </c>
      <c r="G101" s="211">
        <v>194</v>
      </c>
      <c r="H101" s="211">
        <v>158</v>
      </c>
      <c r="I101" s="205">
        <v>62</v>
      </c>
      <c r="J101" s="205">
        <v>121</v>
      </c>
      <c r="K101" s="208">
        <v>1.1850000000000001</v>
      </c>
      <c r="L101" s="209" t="s">
        <v>806</v>
      </c>
      <c r="M101" s="212">
        <v>2008.83</v>
      </c>
      <c r="N101" s="218" t="s">
        <v>190</v>
      </c>
      <c r="O101" s="199" t="s">
        <v>197</v>
      </c>
      <c r="P101" s="200"/>
      <c r="Q101" s="219" t="s">
        <v>623</v>
      </c>
    </row>
    <row r="102" spans="1:17" s="243" customFormat="1">
      <c r="A102" s="205">
        <v>29</v>
      </c>
      <c r="B102" s="205" t="s">
        <v>549</v>
      </c>
      <c r="C102" s="205" t="s">
        <v>90</v>
      </c>
      <c r="D102" s="205" t="s">
        <v>549</v>
      </c>
      <c r="E102" s="217" t="s">
        <v>189</v>
      </c>
      <c r="F102" s="211">
        <v>215</v>
      </c>
      <c r="G102" s="211">
        <v>194</v>
      </c>
      <c r="H102" s="211">
        <v>158</v>
      </c>
      <c r="I102" s="205">
        <v>62</v>
      </c>
      <c r="J102" s="205">
        <v>121</v>
      </c>
      <c r="K102" s="208">
        <v>1.1850000000000001</v>
      </c>
      <c r="L102" s="209" t="s">
        <v>806</v>
      </c>
      <c r="M102" s="212">
        <v>1755.04</v>
      </c>
      <c r="N102" s="218" t="s">
        <v>190</v>
      </c>
      <c r="O102" s="199" t="s">
        <v>197</v>
      </c>
      <c r="P102" s="200"/>
      <c r="Q102" s="219" t="s">
        <v>623</v>
      </c>
    </row>
    <row r="103" spans="1:17" s="243" customFormat="1">
      <c r="A103" s="205">
        <v>30</v>
      </c>
      <c r="B103" s="205" t="s">
        <v>694</v>
      </c>
      <c r="C103" s="205" t="s">
        <v>713</v>
      </c>
      <c r="D103" s="205" t="s">
        <v>694</v>
      </c>
      <c r="E103" s="217" t="s">
        <v>189</v>
      </c>
      <c r="F103" s="211">
        <v>220</v>
      </c>
      <c r="G103" s="211">
        <v>199</v>
      </c>
      <c r="H103" s="211">
        <v>158</v>
      </c>
      <c r="I103" s="205">
        <v>62</v>
      </c>
      <c r="J103" s="205">
        <v>121</v>
      </c>
      <c r="K103" s="208">
        <v>1.1850000000000001</v>
      </c>
      <c r="L103" s="209" t="s">
        <v>806</v>
      </c>
      <c r="M103" s="212">
        <v>1882.98</v>
      </c>
      <c r="N103" s="218" t="s">
        <v>190</v>
      </c>
      <c r="O103" s="199" t="s">
        <v>197</v>
      </c>
      <c r="P103" s="200"/>
      <c r="Q103" s="219" t="s">
        <v>623</v>
      </c>
    </row>
    <row r="104" spans="1:17" s="243" customFormat="1">
      <c r="A104" s="205">
        <v>31</v>
      </c>
      <c r="B104" s="205" t="s">
        <v>779</v>
      </c>
      <c r="C104" s="205" t="s">
        <v>777</v>
      </c>
      <c r="D104" s="205" t="s">
        <v>779</v>
      </c>
      <c r="E104" s="217" t="s">
        <v>189</v>
      </c>
      <c r="F104" s="211">
        <v>220</v>
      </c>
      <c r="G104" s="211">
        <v>194</v>
      </c>
      <c r="H104" s="211">
        <v>158</v>
      </c>
      <c r="I104" s="205">
        <v>62</v>
      </c>
      <c r="J104" s="205">
        <v>121</v>
      </c>
      <c r="K104" s="208">
        <v>1.1850000000000001</v>
      </c>
      <c r="L104" s="209" t="s">
        <v>806</v>
      </c>
      <c r="M104" s="212">
        <v>2310.9699999999998</v>
      </c>
      <c r="N104" s="218" t="s">
        <v>190</v>
      </c>
      <c r="O104" s="199" t="s">
        <v>197</v>
      </c>
      <c r="P104" s="200"/>
      <c r="Q104" s="219" t="s">
        <v>623</v>
      </c>
    </row>
    <row r="105" spans="1:17" s="243" customFormat="1">
      <c r="A105" s="205">
        <v>32</v>
      </c>
      <c r="B105" s="205" t="s">
        <v>780</v>
      </c>
      <c r="C105" s="205" t="s">
        <v>778</v>
      </c>
      <c r="D105" s="205" t="s">
        <v>780</v>
      </c>
      <c r="E105" s="217" t="s">
        <v>189</v>
      </c>
      <c r="F105" s="211">
        <v>220</v>
      </c>
      <c r="G105" s="211">
        <v>199</v>
      </c>
      <c r="H105" s="211">
        <v>158</v>
      </c>
      <c r="I105" s="205">
        <v>62</v>
      </c>
      <c r="J105" s="205">
        <v>121</v>
      </c>
      <c r="K105" s="208">
        <v>1.1850000000000001</v>
      </c>
      <c r="L105" s="209" t="s">
        <v>806</v>
      </c>
      <c r="M105" s="212">
        <v>2057.2600000000002</v>
      </c>
      <c r="N105" s="218" t="s">
        <v>190</v>
      </c>
      <c r="O105" s="199" t="s">
        <v>197</v>
      </c>
      <c r="Q105" s="219" t="s">
        <v>623</v>
      </c>
    </row>
    <row r="106" spans="1:17">
      <c r="A106" s="205"/>
      <c r="B106" s="205"/>
      <c r="C106" s="205"/>
      <c r="D106" s="205"/>
      <c r="E106" s="217" t="s">
        <v>189</v>
      </c>
      <c r="F106" s="211"/>
      <c r="G106" s="211"/>
      <c r="H106" s="211"/>
      <c r="I106" s="205"/>
      <c r="J106" s="205"/>
      <c r="K106" s="208"/>
      <c r="L106" s="209" t="s">
        <v>806</v>
      </c>
      <c r="M106" s="212"/>
      <c r="N106" s="218" t="s">
        <v>190</v>
      </c>
      <c r="O106" s="199" t="s">
        <v>197</v>
      </c>
      <c r="Q106" s="219"/>
    </row>
    <row r="107" spans="1:17">
      <c r="A107" s="205"/>
      <c r="B107" s="205"/>
      <c r="C107" s="205"/>
      <c r="D107" s="205"/>
      <c r="E107" s="217" t="s">
        <v>189</v>
      </c>
      <c r="F107" s="211"/>
      <c r="G107" s="211"/>
      <c r="H107" s="211"/>
      <c r="I107" s="205"/>
      <c r="J107" s="205"/>
      <c r="K107" s="208"/>
      <c r="L107" s="209" t="s">
        <v>806</v>
      </c>
      <c r="M107" s="212"/>
      <c r="N107" s="218" t="s">
        <v>190</v>
      </c>
      <c r="O107" s="199" t="s">
        <v>197</v>
      </c>
      <c r="Q107" s="219"/>
    </row>
    <row r="108" spans="1:17">
      <c r="A108" s="205"/>
      <c r="B108" s="205"/>
      <c r="C108" s="205"/>
      <c r="D108" s="205"/>
      <c r="E108" s="217" t="s">
        <v>189</v>
      </c>
      <c r="F108" s="211"/>
      <c r="G108" s="211"/>
      <c r="H108" s="211"/>
      <c r="I108" s="205"/>
      <c r="J108" s="205"/>
      <c r="K108" s="208"/>
      <c r="L108" s="209" t="s">
        <v>806</v>
      </c>
      <c r="M108" s="212"/>
      <c r="N108" s="218" t="s">
        <v>190</v>
      </c>
      <c r="O108" s="199" t="s">
        <v>197</v>
      </c>
      <c r="P108" s="200"/>
      <c r="Q108" s="219"/>
    </row>
    <row r="109" spans="1:17">
      <c r="A109" s="205"/>
      <c r="B109" s="205"/>
      <c r="C109" s="205"/>
      <c r="D109" s="205"/>
      <c r="E109" s="217" t="s">
        <v>189</v>
      </c>
      <c r="F109" s="211"/>
      <c r="G109" s="211"/>
      <c r="H109" s="211"/>
      <c r="I109" s="205"/>
      <c r="J109" s="205"/>
      <c r="K109" s="208"/>
      <c r="L109" s="209" t="s">
        <v>806</v>
      </c>
      <c r="M109" s="212"/>
      <c r="N109" s="218" t="s">
        <v>190</v>
      </c>
      <c r="O109" s="199" t="s">
        <v>197</v>
      </c>
      <c r="P109" s="200"/>
      <c r="Q109" s="219"/>
    </row>
    <row r="110" spans="1:17">
      <c r="A110" s="205"/>
      <c r="B110" s="205"/>
      <c r="C110" s="205"/>
      <c r="D110" s="205"/>
      <c r="E110" s="217" t="s">
        <v>189</v>
      </c>
      <c r="F110" s="211"/>
      <c r="G110" s="211"/>
      <c r="H110" s="211"/>
      <c r="I110" s="205"/>
      <c r="J110" s="205"/>
      <c r="K110" s="208"/>
      <c r="L110" s="209" t="s">
        <v>806</v>
      </c>
      <c r="M110" s="212"/>
      <c r="N110" s="218" t="s">
        <v>190</v>
      </c>
      <c r="O110" s="199" t="s">
        <v>197</v>
      </c>
      <c r="P110" s="200"/>
      <c r="Q110" s="219"/>
    </row>
    <row r="111" spans="1:17">
      <c r="A111" s="205"/>
      <c r="B111" s="205"/>
      <c r="C111" s="205"/>
      <c r="D111" s="205"/>
      <c r="E111" s="217" t="s">
        <v>189</v>
      </c>
      <c r="F111" s="211"/>
      <c r="G111" s="211"/>
      <c r="H111" s="211"/>
      <c r="I111" s="205"/>
      <c r="J111" s="205"/>
      <c r="K111" s="208"/>
      <c r="L111" s="209" t="s">
        <v>806</v>
      </c>
      <c r="M111" s="212"/>
      <c r="N111" s="218" t="s">
        <v>190</v>
      </c>
      <c r="O111" s="199" t="s">
        <v>197</v>
      </c>
      <c r="P111" s="200"/>
      <c r="Q111" s="219"/>
    </row>
    <row r="112" spans="1:17">
      <c r="A112" s="205"/>
      <c r="B112" s="205"/>
      <c r="C112" s="205"/>
      <c r="D112" s="205"/>
      <c r="E112" s="217" t="s">
        <v>189</v>
      </c>
      <c r="F112" s="211"/>
      <c r="G112" s="211"/>
      <c r="H112" s="211"/>
      <c r="I112" s="205"/>
      <c r="J112" s="205"/>
      <c r="K112" s="208"/>
      <c r="L112" s="209" t="s">
        <v>806</v>
      </c>
      <c r="M112" s="212"/>
      <c r="N112" s="218" t="s">
        <v>190</v>
      </c>
      <c r="O112" s="199" t="s">
        <v>197</v>
      </c>
      <c r="Q112" s="219"/>
    </row>
    <row r="113" spans="1:17">
      <c r="A113" s="205"/>
      <c r="B113" s="205"/>
      <c r="C113" s="205"/>
      <c r="D113" s="205"/>
      <c r="E113" s="217" t="s">
        <v>189</v>
      </c>
      <c r="F113" s="211"/>
      <c r="G113" s="211"/>
      <c r="H113" s="211"/>
      <c r="I113" s="205"/>
      <c r="J113" s="205"/>
      <c r="K113" s="208"/>
      <c r="L113" s="209" t="s">
        <v>806</v>
      </c>
      <c r="M113" s="212"/>
      <c r="N113" s="218" t="s">
        <v>190</v>
      </c>
      <c r="O113" s="199" t="s">
        <v>197</v>
      </c>
      <c r="Q113" s="219"/>
    </row>
    <row r="114" spans="1:17">
      <c r="A114" s="205"/>
      <c r="B114" s="205"/>
      <c r="C114" s="205"/>
      <c r="D114" s="205"/>
      <c r="E114" s="217" t="s">
        <v>189</v>
      </c>
      <c r="F114" s="211"/>
      <c r="G114" s="211"/>
      <c r="H114" s="211"/>
      <c r="I114" s="205"/>
      <c r="J114" s="205"/>
      <c r="K114" s="208"/>
      <c r="L114" s="209" t="s">
        <v>806</v>
      </c>
      <c r="M114" s="212"/>
      <c r="N114" s="218" t="s">
        <v>190</v>
      </c>
      <c r="O114" s="199" t="s">
        <v>197</v>
      </c>
      <c r="P114" s="200"/>
      <c r="Q114" s="219"/>
    </row>
    <row r="115" spans="1:17">
      <c r="A115" s="205"/>
      <c r="B115" s="205"/>
      <c r="C115" s="205"/>
      <c r="D115" s="205"/>
      <c r="E115" s="217" t="s">
        <v>189</v>
      </c>
      <c r="F115" s="211"/>
      <c r="G115" s="211"/>
      <c r="H115" s="211"/>
      <c r="I115" s="205"/>
      <c r="J115" s="205"/>
      <c r="K115" s="208"/>
      <c r="L115" s="209" t="s">
        <v>806</v>
      </c>
      <c r="M115" s="212"/>
      <c r="N115" s="218" t="s">
        <v>190</v>
      </c>
      <c r="O115" s="199" t="s">
        <v>197</v>
      </c>
      <c r="Q115" s="219"/>
    </row>
    <row r="116" spans="1:17" s="243" customFormat="1">
      <c r="A116" s="205">
        <v>1</v>
      </c>
      <c r="B116" s="205" t="s">
        <v>351</v>
      </c>
      <c r="C116" s="205" t="s">
        <v>350</v>
      </c>
      <c r="D116" s="205" t="s">
        <v>351</v>
      </c>
      <c r="E116" s="217" t="s">
        <v>189</v>
      </c>
      <c r="F116" s="211">
        <v>267</v>
      </c>
      <c r="G116" s="211">
        <v>242</v>
      </c>
      <c r="H116" s="211">
        <v>160</v>
      </c>
      <c r="I116" s="205">
        <v>71</v>
      </c>
      <c r="J116" s="205">
        <v>131</v>
      </c>
      <c r="K116" s="208">
        <v>1.488</v>
      </c>
      <c r="L116" s="209" t="s">
        <v>806</v>
      </c>
      <c r="M116" s="212">
        <v>1670.49</v>
      </c>
      <c r="N116" s="218" t="s">
        <v>190</v>
      </c>
      <c r="O116" s="199" t="s">
        <v>197</v>
      </c>
      <c r="P116" s="200"/>
      <c r="Q116" s="219" t="s">
        <v>622</v>
      </c>
    </row>
    <row r="117" spans="1:17" s="243" customFormat="1">
      <c r="A117" s="205">
        <v>2</v>
      </c>
      <c r="B117" s="205" t="s">
        <v>36</v>
      </c>
      <c r="C117" s="205" t="s">
        <v>33</v>
      </c>
      <c r="D117" s="205" t="s">
        <v>36</v>
      </c>
      <c r="E117" s="217" t="s">
        <v>189</v>
      </c>
      <c r="F117" s="211">
        <v>267</v>
      </c>
      <c r="G117" s="211">
        <v>242</v>
      </c>
      <c r="H117" s="211">
        <v>160</v>
      </c>
      <c r="I117" s="205">
        <v>71</v>
      </c>
      <c r="J117" s="205">
        <v>131</v>
      </c>
      <c r="K117" s="208">
        <v>1.488</v>
      </c>
      <c r="L117" s="209" t="s">
        <v>806</v>
      </c>
      <c r="M117" s="212">
        <v>1709.16</v>
      </c>
      <c r="N117" s="218" t="s">
        <v>190</v>
      </c>
      <c r="O117" s="199" t="s">
        <v>197</v>
      </c>
      <c r="Q117" s="219" t="s">
        <v>622</v>
      </c>
    </row>
    <row r="118" spans="1:17" s="243" customFormat="1">
      <c r="A118" s="205">
        <v>3</v>
      </c>
      <c r="B118" s="205" t="s">
        <v>391</v>
      </c>
      <c r="C118" s="205" t="s">
        <v>390</v>
      </c>
      <c r="D118" s="205" t="s">
        <v>391</v>
      </c>
      <c r="E118" s="217" t="s">
        <v>189</v>
      </c>
      <c r="F118" s="211">
        <v>267</v>
      </c>
      <c r="G118" s="211">
        <v>242</v>
      </c>
      <c r="H118" s="211">
        <v>160</v>
      </c>
      <c r="I118" s="205">
        <v>71</v>
      </c>
      <c r="J118" s="205">
        <v>131</v>
      </c>
      <c r="K118" s="208">
        <v>1.488</v>
      </c>
      <c r="L118" s="209" t="s">
        <v>806</v>
      </c>
      <c r="M118" s="212">
        <v>1921.24</v>
      </c>
      <c r="N118" s="218" t="s">
        <v>190</v>
      </c>
      <c r="O118" s="199" t="s">
        <v>197</v>
      </c>
      <c r="P118" s="200"/>
      <c r="Q118" s="219" t="s">
        <v>622</v>
      </c>
    </row>
    <row r="119" spans="1:17" s="243" customFormat="1">
      <c r="A119" s="205">
        <v>4</v>
      </c>
      <c r="B119" s="205" t="s">
        <v>30</v>
      </c>
      <c r="C119" s="205" t="s">
        <v>26</v>
      </c>
      <c r="D119" s="205" t="s">
        <v>30</v>
      </c>
      <c r="E119" s="217" t="s">
        <v>189</v>
      </c>
      <c r="F119" s="211">
        <v>267</v>
      </c>
      <c r="G119" s="211">
        <v>242</v>
      </c>
      <c r="H119" s="211">
        <v>160</v>
      </c>
      <c r="I119" s="205">
        <v>71</v>
      </c>
      <c r="J119" s="205">
        <v>131</v>
      </c>
      <c r="K119" s="208">
        <v>1.488</v>
      </c>
      <c r="L119" s="209" t="s">
        <v>806</v>
      </c>
      <c r="M119" s="212">
        <v>2008.42</v>
      </c>
      <c r="N119" s="218" t="s">
        <v>190</v>
      </c>
      <c r="O119" s="199" t="s">
        <v>197</v>
      </c>
      <c r="P119" s="200"/>
      <c r="Q119" s="219" t="s">
        <v>622</v>
      </c>
    </row>
    <row r="120" spans="1:17" s="243" customFormat="1">
      <c r="A120" s="205">
        <v>5</v>
      </c>
      <c r="B120" s="205" t="s">
        <v>37</v>
      </c>
      <c r="C120" s="205" t="s">
        <v>27</v>
      </c>
      <c r="D120" s="205" t="s">
        <v>37</v>
      </c>
      <c r="E120" s="217" t="s">
        <v>189</v>
      </c>
      <c r="F120" s="211">
        <v>267</v>
      </c>
      <c r="G120" s="211">
        <v>242</v>
      </c>
      <c r="H120" s="211">
        <v>160</v>
      </c>
      <c r="I120" s="205">
        <v>71</v>
      </c>
      <c r="J120" s="205">
        <v>131</v>
      </c>
      <c r="K120" s="208">
        <v>1.488</v>
      </c>
      <c r="L120" s="209" t="s">
        <v>806</v>
      </c>
      <c r="M120" s="212">
        <v>2011.65</v>
      </c>
      <c r="N120" s="218" t="s">
        <v>190</v>
      </c>
      <c r="O120" s="199" t="s">
        <v>197</v>
      </c>
      <c r="P120" s="200"/>
      <c r="Q120" s="219" t="s">
        <v>622</v>
      </c>
    </row>
    <row r="121" spans="1:17" s="243" customFormat="1">
      <c r="A121" s="205">
        <v>6</v>
      </c>
      <c r="B121" s="205" t="s">
        <v>480</v>
      </c>
      <c r="C121" s="205" t="s">
        <v>479</v>
      </c>
      <c r="D121" s="205" t="s">
        <v>480</v>
      </c>
      <c r="E121" s="217" t="s">
        <v>189</v>
      </c>
      <c r="F121" s="211">
        <v>262</v>
      </c>
      <c r="G121" s="211">
        <v>237</v>
      </c>
      <c r="H121" s="211">
        <v>160</v>
      </c>
      <c r="I121" s="205">
        <v>71</v>
      </c>
      <c r="J121" s="205">
        <v>131</v>
      </c>
      <c r="K121" s="208">
        <v>1.488</v>
      </c>
      <c r="L121" s="209" t="s">
        <v>806</v>
      </c>
      <c r="M121" s="212">
        <v>1676.44</v>
      </c>
      <c r="N121" s="218" t="s">
        <v>190</v>
      </c>
      <c r="O121" s="199" t="s">
        <v>197</v>
      </c>
      <c r="P121" s="200"/>
      <c r="Q121" s="219" t="s">
        <v>623</v>
      </c>
    </row>
    <row r="122" spans="1:17" s="243" customFormat="1">
      <c r="A122" s="205">
        <v>7</v>
      </c>
      <c r="B122" s="205" t="s">
        <v>482</v>
      </c>
      <c r="C122" s="205" t="s">
        <v>481</v>
      </c>
      <c r="D122" s="205" t="s">
        <v>482</v>
      </c>
      <c r="E122" s="217" t="s">
        <v>189</v>
      </c>
      <c r="F122" s="211">
        <v>262</v>
      </c>
      <c r="G122" s="211">
        <v>237</v>
      </c>
      <c r="H122" s="211">
        <v>160</v>
      </c>
      <c r="I122" s="205">
        <v>71</v>
      </c>
      <c r="J122" s="205">
        <v>131</v>
      </c>
      <c r="K122" s="208">
        <v>1.488</v>
      </c>
      <c r="L122" s="209" t="s">
        <v>806</v>
      </c>
      <c r="M122" s="212">
        <v>1991.79</v>
      </c>
      <c r="N122" s="218" t="s">
        <v>190</v>
      </c>
      <c r="O122" s="199" t="s">
        <v>197</v>
      </c>
      <c r="P122" s="200"/>
      <c r="Q122" s="219" t="s">
        <v>623</v>
      </c>
    </row>
    <row r="123" spans="1:17" s="243" customFormat="1">
      <c r="A123" s="205">
        <v>8</v>
      </c>
      <c r="B123" s="205" t="s">
        <v>484</v>
      </c>
      <c r="C123" s="205" t="s">
        <v>483</v>
      </c>
      <c r="D123" s="205" t="s">
        <v>484</v>
      </c>
      <c r="E123" s="217" t="s">
        <v>189</v>
      </c>
      <c r="F123" s="211">
        <v>262</v>
      </c>
      <c r="G123" s="211">
        <v>237</v>
      </c>
      <c r="H123" s="211">
        <v>160</v>
      </c>
      <c r="I123" s="205">
        <v>71</v>
      </c>
      <c r="J123" s="205">
        <v>131</v>
      </c>
      <c r="K123" s="208">
        <v>1.488</v>
      </c>
      <c r="L123" s="209" t="s">
        <v>806</v>
      </c>
      <c r="M123" s="212">
        <v>1907.66</v>
      </c>
      <c r="N123" s="218" t="s">
        <v>190</v>
      </c>
      <c r="O123" s="199" t="s">
        <v>197</v>
      </c>
      <c r="P123" s="200"/>
      <c r="Q123" s="219" t="s">
        <v>623</v>
      </c>
    </row>
    <row r="124" spans="1:17" s="243" customFormat="1">
      <c r="A124" s="205">
        <v>9</v>
      </c>
      <c r="B124" s="205" t="s">
        <v>486</v>
      </c>
      <c r="C124" s="205" t="s">
        <v>485</v>
      </c>
      <c r="D124" s="205" t="s">
        <v>486</v>
      </c>
      <c r="E124" s="217" t="s">
        <v>189</v>
      </c>
      <c r="F124" s="211">
        <v>262</v>
      </c>
      <c r="G124" s="211">
        <v>237</v>
      </c>
      <c r="H124" s="211">
        <v>160</v>
      </c>
      <c r="I124" s="205">
        <v>71</v>
      </c>
      <c r="J124" s="205">
        <v>131</v>
      </c>
      <c r="K124" s="208">
        <v>1.488</v>
      </c>
      <c r="L124" s="209" t="s">
        <v>806</v>
      </c>
      <c r="M124" s="212">
        <v>2024.27</v>
      </c>
      <c r="N124" s="218" t="s">
        <v>190</v>
      </c>
      <c r="O124" s="199" t="s">
        <v>197</v>
      </c>
      <c r="P124" s="200"/>
      <c r="Q124" s="219" t="s">
        <v>623</v>
      </c>
    </row>
    <row r="125" spans="1:17" s="243" customFormat="1">
      <c r="A125" s="205">
        <v>10</v>
      </c>
      <c r="B125" s="205" t="s">
        <v>488</v>
      </c>
      <c r="C125" s="205" t="s">
        <v>487</v>
      </c>
      <c r="D125" s="205" t="s">
        <v>488</v>
      </c>
      <c r="E125" s="217" t="s">
        <v>189</v>
      </c>
      <c r="F125" s="211">
        <v>262</v>
      </c>
      <c r="G125" s="211">
        <v>237</v>
      </c>
      <c r="H125" s="211">
        <v>160</v>
      </c>
      <c r="I125" s="205">
        <v>71</v>
      </c>
      <c r="J125" s="205">
        <v>131</v>
      </c>
      <c r="K125" s="208">
        <v>1.488</v>
      </c>
      <c r="L125" s="209" t="s">
        <v>806</v>
      </c>
      <c r="M125" s="212">
        <v>1948.89</v>
      </c>
      <c r="N125" s="218" t="s">
        <v>190</v>
      </c>
      <c r="O125" s="199" t="s">
        <v>197</v>
      </c>
      <c r="P125" s="200"/>
      <c r="Q125" s="219" t="s">
        <v>623</v>
      </c>
    </row>
    <row r="126" spans="1:17" s="243" customFormat="1">
      <c r="A126" s="205">
        <v>11</v>
      </c>
      <c r="B126" s="205" t="s">
        <v>668</v>
      </c>
      <c r="C126" s="205" t="s">
        <v>685</v>
      </c>
      <c r="D126" s="205" t="s">
        <v>668</v>
      </c>
      <c r="E126" s="217" t="s">
        <v>189</v>
      </c>
      <c r="F126" s="211">
        <v>272</v>
      </c>
      <c r="G126" s="211">
        <v>247</v>
      </c>
      <c r="H126" s="211">
        <v>160</v>
      </c>
      <c r="I126" s="205">
        <v>71</v>
      </c>
      <c r="J126" s="205">
        <v>131</v>
      </c>
      <c r="K126" s="208">
        <v>1.488</v>
      </c>
      <c r="L126" s="209" t="s">
        <v>806</v>
      </c>
      <c r="M126" s="212">
        <v>1994.14</v>
      </c>
      <c r="N126" s="218" t="s">
        <v>190</v>
      </c>
      <c r="O126" s="199" t="s">
        <v>197</v>
      </c>
      <c r="P126" s="200"/>
      <c r="Q126" s="219" t="s">
        <v>622</v>
      </c>
    </row>
    <row r="127" spans="1:17" s="243" customFormat="1">
      <c r="A127" s="205">
        <v>12</v>
      </c>
      <c r="B127" s="205" t="s">
        <v>767</v>
      </c>
      <c r="C127" s="205" t="s">
        <v>759</v>
      </c>
      <c r="D127" s="205" t="s">
        <v>767</v>
      </c>
      <c r="E127" s="217" t="s">
        <v>189</v>
      </c>
      <c r="F127" s="211">
        <v>272</v>
      </c>
      <c r="G127" s="211">
        <v>247</v>
      </c>
      <c r="H127" s="211">
        <v>160</v>
      </c>
      <c r="I127" s="205">
        <v>71</v>
      </c>
      <c r="J127" s="205">
        <v>131</v>
      </c>
      <c r="K127" s="208">
        <v>1.488</v>
      </c>
      <c r="L127" s="209" t="s">
        <v>806</v>
      </c>
      <c r="M127" s="212">
        <v>2033.46</v>
      </c>
      <c r="N127" s="218" t="s">
        <v>190</v>
      </c>
      <c r="O127" s="199" t="s">
        <v>197</v>
      </c>
      <c r="P127" s="200"/>
      <c r="Q127" s="219" t="s">
        <v>622</v>
      </c>
    </row>
    <row r="128" spans="1:17" s="243" customFormat="1">
      <c r="A128" s="205">
        <v>13</v>
      </c>
      <c r="B128" s="205" t="s">
        <v>768</v>
      </c>
      <c r="C128" s="205" t="s">
        <v>761</v>
      </c>
      <c r="D128" s="205" t="s">
        <v>768</v>
      </c>
      <c r="E128" s="217" t="s">
        <v>189</v>
      </c>
      <c r="F128" s="211">
        <v>272</v>
      </c>
      <c r="G128" s="211">
        <v>247</v>
      </c>
      <c r="H128" s="211">
        <v>160</v>
      </c>
      <c r="I128" s="205">
        <v>71</v>
      </c>
      <c r="J128" s="205">
        <v>131</v>
      </c>
      <c r="K128" s="208">
        <v>1.488</v>
      </c>
      <c r="L128" s="209" t="s">
        <v>806</v>
      </c>
      <c r="M128" s="212">
        <v>2332.34</v>
      </c>
      <c r="N128" s="218" t="s">
        <v>190</v>
      </c>
      <c r="O128" s="199" t="s">
        <v>197</v>
      </c>
      <c r="P128" s="200"/>
      <c r="Q128" s="219" t="s">
        <v>622</v>
      </c>
    </row>
    <row r="129" spans="1:17" s="243" customFormat="1">
      <c r="A129" s="205">
        <v>14</v>
      </c>
      <c r="B129" s="205" t="s">
        <v>769</v>
      </c>
      <c r="C129" s="205" t="s">
        <v>760</v>
      </c>
      <c r="D129" s="205" t="s">
        <v>769</v>
      </c>
      <c r="E129" s="217" t="s">
        <v>189</v>
      </c>
      <c r="F129" s="211">
        <v>272</v>
      </c>
      <c r="G129" s="211">
        <v>247</v>
      </c>
      <c r="H129" s="211">
        <v>160</v>
      </c>
      <c r="I129" s="205">
        <v>71</v>
      </c>
      <c r="J129" s="205">
        <v>131</v>
      </c>
      <c r="K129" s="208">
        <v>1.488</v>
      </c>
      <c r="L129" s="209" t="s">
        <v>806</v>
      </c>
      <c r="M129" s="212">
        <v>2335.56</v>
      </c>
      <c r="N129" s="218" t="s">
        <v>190</v>
      </c>
      <c r="O129" s="199" t="s">
        <v>197</v>
      </c>
      <c r="P129" s="200"/>
      <c r="Q129" s="219" t="s">
        <v>622</v>
      </c>
    </row>
    <row r="130" spans="1:17" s="243" customFormat="1">
      <c r="A130" s="205">
        <v>15</v>
      </c>
      <c r="B130" s="205" t="s">
        <v>665</v>
      </c>
      <c r="C130" s="205" t="s">
        <v>655</v>
      </c>
      <c r="D130" s="205" t="s">
        <v>665</v>
      </c>
      <c r="E130" s="217" t="s">
        <v>189</v>
      </c>
      <c r="F130" s="211">
        <v>267</v>
      </c>
      <c r="G130" s="211">
        <v>247</v>
      </c>
      <c r="H130" s="211">
        <v>160</v>
      </c>
      <c r="I130" s="205">
        <v>71</v>
      </c>
      <c r="J130" s="205">
        <v>131</v>
      </c>
      <c r="K130" s="208">
        <v>1.488</v>
      </c>
      <c r="L130" s="209" t="s">
        <v>806</v>
      </c>
      <c r="M130" s="212">
        <v>2011.68</v>
      </c>
      <c r="N130" s="218" t="s">
        <v>190</v>
      </c>
      <c r="O130" s="199" t="s">
        <v>197</v>
      </c>
      <c r="P130" s="200"/>
      <c r="Q130" s="219" t="s">
        <v>623</v>
      </c>
    </row>
    <row r="131" spans="1:17" s="238" customFormat="1">
      <c r="A131" s="205">
        <v>16</v>
      </c>
      <c r="B131" s="205" t="s">
        <v>667</v>
      </c>
      <c r="C131" s="205" t="s">
        <v>666</v>
      </c>
      <c r="D131" s="205" t="s">
        <v>667</v>
      </c>
      <c r="E131" s="217" t="s">
        <v>189</v>
      </c>
      <c r="F131" s="211">
        <v>267</v>
      </c>
      <c r="G131" s="211">
        <v>242</v>
      </c>
      <c r="H131" s="211">
        <v>160</v>
      </c>
      <c r="I131" s="205">
        <v>71</v>
      </c>
      <c r="J131" s="205">
        <v>131</v>
      </c>
      <c r="K131" s="208">
        <v>1.488</v>
      </c>
      <c r="L131" s="209" t="s">
        <v>806</v>
      </c>
      <c r="M131" s="212">
        <v>2242.09</v>
      </c>
      <c r="N131" s="218" t="s">
        <v>190</v>
      </c>
      <c r="O131" s="199" t="s">
        <v>197</v>
      </c>
      <c r="P131" s="200"/>
      <c r="Q131" s="219" t="s">
        <v>623</v>
      </c>
    </row>
    <row r="132" spans="1:17" s="238" customFormat="1">
      <c r="A132" s="205">
        <v>17</v>
      </c>
      <c r="B132" s="205" t="s">
        <v>796</v>
      </c>
      <c r="C132" s="205" t="s">
        <v>793</v>
      </c>
      <c r="D132" s="205" t="s">
        <v>796</v>
      </c>
      <c r="E132" s="217" t="s">
        <v>189</v>
      </c>
      <c r="F132" s="211">
        <v>272</v>
      </c>
      <c r="G132" s="211">
        <v>247</v>
      </c>
      <c r="H132" s="211">
        <v>160</v>
      </c>
      <c r="I132" s="205">
        <v>71</v>
      </c>
      <c r="J132" s="205">
        <v>131</v>
      </c>
      <c r="K132" s="208">
        <v>1.488</v>
      </c>
      <c r="L132" s="209" t="s">
        <v>806</v>
      </c>
      <c r="M132" s="212">
        <v>2244.14</v>
      </c>
      <c r="N132" s="218" t="s">
        <v>190</v>
      </c>
      <c r="O132" s="199" t="s">
        <v>197</v>
      </c>
      <c r="P132" s="200"/>
      <c r="Q132" s="219" t="s">
        <v>622</v>
      </c>
    </row>
    <row r="133" spans="1:17" s="238" customFormat="1">
      <c r="A133" s="205">
        <v>18</v>
      </c>
      <c r="B133" s="205" t="s">
        <v>729</v>
      </c>
      <c r="C133" s="205" t="s">
        <v>742</v>
      </c>
      <c r="D133" s="205" t="s">
        <v>729</v>
      </c>
      <c r="E133" s="217" t="s">
        <v>189</v>
      </c>
      <c r="F133" s="211">
        <v>267</v>
      </c>
      <c r="G133" s="211">
        <v>242</v>
      </c>
      <c r="H133" s="211">
        <v>160</v>
      </c>
      <c r="I133" s="205">
        <v>71</v>
      </c>
      <c r="J133" s="205">
        <v>131</v>
      </c>
      <c r="K133" s="208">
        <v>1.488</v>
      </c>
      <c r="L133" s="209" t="s">
        <v>806</v>
      </c>
      <c r="M133" s="212">
        <v>2327.3000000000002</v>
      </c>
      <c r="N133" s="218" t="s">
        <v>190</v>
      </c>
      <c r="O133" s="199" t="s">
        <v>197</v>
      </c>
      <c r="P133" s="200"/>
      <c r="Q133" s="219" t="s">
        <v>623</v>
      </c>
    </row>
    <row r="134" spans="1:17" s="238" customFormat="1">
      <c r="A134" s="205">
        <v>19</v>
      </c>
      <c r="B134" s="205" t="s">
        <v>752</v>
      </c>
      <c r="C134" s="205" t="s">
        <v>751</v>
      </c>
      <c r="D134" s="205" t="s">
        <v>752</v>
      </c>
      <c r="E134" s="217" t="s">
        <v>189</v>
      </c>
      <c r="F134" s="211">
        <v>267</v>
      </c>
      <c r="G134" s="211">
        <v>247</v>
      </c>
      <c r="H134" s="211">
        <v>160</v>
      </c>
      <c r="I134" s="205">
        <v>71</v>
      </c>
      <c r="J134" s="205">
        <v>131</v>
      </c>
      <c r="K134" s="208">
        <v>1.488</v>
      </c>
      <c r="L134" s="209" t="s">
        <v>806</v>
      </c>
      <c r="M134" s="212">
        <v>2051</v>
      </c>
      <c r="N134" s="218" t="s">
        <v>190</v>
      </c>
      <c r="O134" s="199" t="s">
        <v>197</v>
      </c>
      <c r="P134" s="243"/>
      <c r="Q134" s="219" t="s">
        <v>623</v>
      </c>
    </row>
    <row r="135" spans="1:17" s="238" customFormat="1">
      <c r="A135" s="205">
        <v>20</v>
      </c>
      <c r="B135" s="205" t="s">
        <v>734</v>
      </c>
      <c r="C135" s="205" t="s">
        <v>747</v>
      </c>
      <c r="D135" s="205" t="s">
        <v>734</v>
      </c>
      <c r="E135" s="217" t="s">
        <v>189</v>
      </c>
      <c r="F135" s="211">
        <v>267</v>
      </c>
      <c r="G135" s="211">
        <v>242</v>
      </c>
      <c r="H135" s="211">
        <v>160</v>
      </c>
      <c r="I135" s="205">
        <v>71</v>
      </c>
      <c r="J135" s="205">
        <v>131</v>
      </c>
      <c r="K135" s="208">
        <v>1.488</v>
      </c>
      <c r="L135" s="209" t="s">
        <v>806</v>
      </c>
      <c r="M135" s="212">
        <v>2359.7800000000002</v>
      </c>
      <c r="N135" s="218" t="s">
        <v>190</v>
      </c>
      <c r="O135" s="199" t="s">
        <v>197</v>
      </c>
      <c r="P135" s="243"/>
      <c r="Q135" s="219" t="s">
        <v>623</v>
      </c>
    </row>
    <row r="136" spans="1:17" s="238" customFormat="1">
      <c r="A136" s="205">
        <v>21</v>
      </c>
      <c r="B136" s="205" t="s">
        <v>732</v>
      </c>
      <c r="C136" s="205" t="s">
        <v>745</v>
      </c>
      <c r="D136" s="205" t="s">
        <v>732</v>
      </c>
      <c r="E136" s="217" t="s">
        <v>189</v>
      </c>
      <c r="F136" s="211">
        <v>267</v>
      </c>
      <c r="G136" s="211">
        <v>242</v>
      </c>
      <c r="H136" s="211">
        <v>160</v>
      </c>
      <c r="I136" s="205">
        <v>71</v>
      </c>
      <c r="J136" s="205">
        <v>131</v>
      </c>
      <c r="K136" s="208">
        <v>1.488</v>
      </c>
      <c r="L136" s="209" t="s">
        <v>806</v>
      </c>
      <c r="M136" s="212">
        <v>2284.4</v>
      </c>
      <c r="N136" s="218" t="s">
        <v>190</v>
      </c>
      <c r="O136" s="199" t="s">
        <v>197</v>
      </c>
      <c r="P136" s="200"/>
      <c r="Q136" s="219" t="s">
        <v>623</v>
      </c>
    </row>
    <row r="137" spans="1:17" s="238" customFormat="1">
      <c r="A137" s="205">
        <v>22</v>
      </c>
      <c r="B137" s="205" t="s">
        <v>545</v>
      </c>
      <c r="C137" s="205" t="s">
        <v>544</v>
      </c>
      <c r="D137" s="205" t="s">
        <v>545</v>
      </c>
      <c r="E137" s="217" t="s">
        <v>189</v>
      </c>
      <c r="F137" s="211">
        <v>262</v>
      </c>
      <c r="G137" s="211">
        <v>237</v>
      </c>
      <c r="H137" s="211">
        <v>160</v>
      </c>
      <c r="I137" s="205">
        <v>71</v>
      </c>
      <c r="J137" s="205">
        <v>131</v>
      </c>
      <c r="K137" s="208">
        <v>1.488</v>
      </c>
      <c r="L137" s="209" t="s">
        <v>806</v>
      </c>
      <c r="M137" s="212">
        <v>1715.75</v>
      </c>
      <c r="N137" s="218" t="s">
        <v>190</v>
      </c>
      <c r="O137" s="199" t="s">
        <v>197</v>
      </c>
      <c r="P137" s="200"/>
      <c r="Q137" s="219" t="s">
        <v>623</v>
      </c>
    </row>
    <row r="138" spans="1:17" s="238" customFormat="1">
      <c r="A138" s="205">
        <v>23</v>
      </c>
      <c r="B138" s="205" t="s">
        <v>547</v>
      </c>
      <c r="C138" s="205" t="s">
        <v>546</v>
      </c>
      <c r="D138" s="205" t="s">
        <v>547</v>
      </c>
      <c r="E138" s="217" t="s">
        <v>189</v>
      </c>
      <c r="F138" s="211">
        <v>277</v>
      </c>
      <c r="G138" s="211">
        <v>250</v>
      </c>
      <c r="H138" s="211">
        <v>165</v>
      </c>
      <c r="I138" s="205">
        <v>72</v>
      </c>
      <c r="J138" s="205">
        <v>132</v>
      </c>
      <c r="K138" s="208">
        <v>1.5680000000000001</v>
      </c>
      <c r="L138" s="209" t="s">
        <v>806</v>
      </c>
      <c r="M138" s="212">
        <v>1961.05</v>
      </c>
      <c r="N138" s="218" t="s">
        <v>190</v>
      </c>
      <c r="O138" s="199" t="s">
        <v>197</v>
      </c>
      <c r="P138" s="200"/>
      <c r="Q138" s="219" t="s">
        <v>623</v>
      </c>
    </row>
    <row r="139" spans="1:17" s="238" customFormat="1">
      <c r="A139" s="205">
        <v>24</v>
      </c>
      <c r="B139" s="205" t="s">
        <v>790</v>
      </c>
      <c r="C139" s="205" t="s">
        <v>787</v>
      </c>
      <c r="D139" s="205" t="s">
        <v>790</v>
      </c>
      <c r="E139" s="217" t="s">
        <v>189</v>
      </c>
      <c r="F139" s="211">
        <v>277</v>
      </c>
      <c r="G139" s="211">
        <v>250</v>
      </c>
      <c r="H139" s="211">
        <v>165</v>
      </c>
      <c r="I139" s="205">
        <v>72</v>
      </c>
      <c r="J139" s="205">
        <v>132</v>
      </c>
      <c r="K139" s="208">
        <v>1.5680000000000001</v>
      </c>
      <c r="L139" s="209" t="s">
        <v>806</v>
      </c>
      <c r="M139" s="212">
        <v>2313.1</v>
      </c>
      <c r="N139" s="218" t="s">
        <v>190</v>
      </c>
      <c r="O139" s="199" t="s">
        <v>197</v>
      </c>
      <c r="P139" s="200"/>
      <c r="Q139" s="219" t="s">
        <v>623</v>
      </c>
    </row>
    <row r="140" spans="1:17" s="238" customFormat="1">
      <c r="A140" s="205">
        <v>25</v>
      </c>
      <c r="B140" s="205" t="s">
        <v>292</v>
      </c>
      <c r="C140" s="205" t="s">
        <v>291</v>
      </c>
      <c r="D140" s="205" t="s">
        <v>292</v>
      </c>
      <c r="E140" s="217" t="s">
        <v>189</v>
      </c>
      <c r="F140" s="211">
        <v>262</v>
      </c>
      <c r="G140" s="211">
        <v>237</v>
      </c>
      <c r="H140" s="211">
        <v>160</v>
      </c>
      <c r="I140" s="205">
        <v>71</v>
      </c>
      <c r="J140" s="205">
        <v>131</v>
      </c>
      <c r="K140" s="208">
        <v>1.488</v>
      </c>
      <c r="L140" s="209" t="s">
        <v>806</v>
      </c>
      <c r="M140" s="212">
        <v>1753.37</v>
      </c>
      <c r="N140" s="218" t="s">
        <v>190</v>
      </c>
      <c r="O140" s="199" t="s">
        <v>197</v>
      </c>
      <c r="P140" s="200"/>
      <c r="Q140" s="219" t="s">
        <v>623</v>
      </c>
    </row>
    <row r="141" spans="1:17" s="238" customFormat="1">
      <c r="A141" s="205">
        <v>26</v>
      </c>
      <c r="B141" s="205" t="s">
        <v>693</v>
      </c>
      <c r="C141" s="205" t="s">
        <v>714</v>
      </c>
      <c r="D141" s="205" t="s">
        <v>693</v>
      </c>
      <c r="E141" s="217" t="s">
        <v>189</v>
      </c>
      <c r="F141" s="211">
        <v>267</v>
      </c>
      <c r="G141" s="211">
        <v>242</v>
      </c>
      <c r="H141" s="211">
        <v>160</v>
      </c>
      <c r="I141" s="205">
        <v>71</v>
      </c>
      <c r="J141" s="205">
        <v>131</v>
      </c>
      <c r="K141" s="208">
        <v>1.488</v>
      </c>
      <c r="L141" s="209" t="s">
        <v>806</v>
      </c>
      <c r="M141" s="212">
        <v>2074.14</v>
      </c>
      <c r="N141" s="218" t="s">
        <v>190</v>
      </c>
      <c r="O141" s="199" t="s">
        <v>197</v>
      </c>
      <c r="P141" s="200"/>
      <c r="Q141" s="219" t="s">
        <v>623</v>
      </c>
    </row>
    <row r="142" spans="1:17" s="238" customFormat="1">
      <c r="A142" s="205">
        <v>27</v>
      </c>
      <c r="B142" s="205" t="s">
        <v>621</v>
      </c>
      <c r="C142" s="205" t="s">
        <v>618</v>
      </c>
      <c r="D142" s="205" t="s">
        <v>621</v>
      </c>
      <c r="E142" s="217" t="s">
        <v>189</v>
      </c>
      <c r="F142" s="211">
        <v>262</v>
      </c>
      <c r="G142" s="211">
        <v>237</v>
      </c>
      <c r="H142" s="211">
        <v>160</v>
      </c>
      <c r="I142" s="205">
        <v>71</v>
      </c>
      <c r="J142" s="205">
        <v>131</v>
      </c>
      <c r="K142" s="208">
        <v>1.488</v>
      </c>
      <c r="L142" s="209" t="s">
        <v>806</v>
      </c>
      <c r="M142" s="212">
        <v>1742.93</v>
      </c>
      <c r="N142" s="218" t="s">
        <v>190</v>
      </c>
      <c r="O142" s="199" t="s">
        <v>197</v>
      </c>
      <c r="P142" s="243"/>
      <c r="Q142" s="219" t="s">
        <v>623</v>
      </c>
    </row>
    <row r="143" spans="1:17" s="238" customFormat="1">
      <c r="A143" s="205">
        <v>28</v>
      </c>
      <c r="B143" s="205" t="s">
        <v>620</v>
      </c>
      <c r="C143" s="205" t="s">
        <v>619</v>
      </c>
      <c r="D143" s="205" t="s">
        <v>620</v>
      </c>
      <c r="E143" s="217" t="s">
        <v>189</v>
      </c>
      <c r="F143" s="211">
        <v>262</v>
      </c>
      <c r="G143" s="211">
        <v>237</v>
      </c>
      <c r="H143" s="211">
        <v>160</v>
      </c>
      <c r="I143" s="205">
        <v>71</v>
      </c>
      <c r="J143" s="205">
        <v>131</v>
      </c>
      <c r="K143" s="208">
        <v>1.488</v>
      </c>
      <c r="L143" s="209" t="s">
        <v>806</v>
      </c>
      <c r="M143" s="212">
        <v>1742.93</v>
      </c>
      <c r="N143" s="218" t="s">
        <v>190</v>
      </c>
      <c r="O143" s="199" t="s">
        <v>197</v>
      </c>
      <c r="P143" s="243"/>
      <c r="Q143" s="219" t="s">
        <v>623</v>
      </c>
    </row>
    <row r="144" spans="1:17" s="238" customFormat="1">
      <c r="A144" s="205">
        <v>29</v>
      </c>
      <c r="B144" s="205" t="s">
        <v>302</v>
      </c>
      <c r="C144" s="205" t="s">
        <v>301</v>
      </c>
      <c r="D144" s="205" t="s">
        <v>302</v>
      </c>
      <c r="E144" s="217" t="s">
        <v>189</v>
      </c>
      <c r="F144" s="211">
        <v>259</v>
      </c>
      <c r="G144" s="211">
        <v>239</v>
      </c>
      <c r="H144" s="211">
        <v>160</v>
      </c>
      <c r="I144" s="205">
        <v>71</v>
      </c>
      <c r="J144" s="205">
        <v>131</v>
      </c>
      <c r="K144" s="208">
        <v>1.488</v>
      </c>
      <c r="L144" s="209" t="s">
        <v>806</v>
      </c>
      <c r="M144" s="212">
        <v>1922.95</v>
      </c>
      <c r="N144" s="218" t="s">
        <v>190</v>
      </c>
      <c r="O144" s="199" t="s">
        <v>197</v>
      </c>
      <c r="P144" s="200"/>
      <c r="Q144" s="219" t="s">
        <v>623</v>
      </c>
    </row>
    <row r="145" spans="1:17" s="238" customFormat="1">
      <c r="A145" s="205">
        <v>30</v>
      </c>
      <c r="B145" s="205" t="s">
        <v>22</v>
      </c>
      <c r="C145" s="205" t="s">
        <v>21</v>
      </c>
      <c r="D145" s="205" t="s">
        <v>22</v>
      </c>
      <c r="E145" s="217" t="s">
        <v>189</v>
      </c>
      <c r="F145" s="211">
        <v>266</v>
      </c>
      <c r="G145" s="211">
        <v>246</v>
      </c>
      <c r="H145" s="211">
        <v>160</v>
      </c>
      <c r="I145" s="205">
        <v>71</v>
      </c>
      <c r="J145" s="205">
        <v>131</v>
      </c>
      <c r="K145" s="208">
        <v>1.488</v>
      </c>
      <c r="L145" s="209" t="s">
        <v>806</v>
      </c>
      <c r="M145" s="212">
        <v>2237.4299999999998</v>
      </c>
      <c r="N145" s="218" t="s">
        <v>190</v>
      </c>
      <c r="O145" s="199" t="s">
        <v>197</v>
      </c>
      <c r="P145" s="200"/>
      <c r="Q145" s="219" t="s">
        <v>623</v>
      </c>
    </row>
    <row r="146" spans="1:17" s="243" customFormat="1">
      <c r="A146" s="205">
        <v>31</v>
      </c>
      <c r="B146" s="205" t="s">
        <v>239</v>
      </c>
      <c r="C146" s="205" t="s">
        <v>238</v>
      </c>
      <c r="D146" s="205" t="s">
        <v>239</v>
      </c>
      <c r="E146" s="217" t="s">
        <v>189</v>
      </c>
      <c r="F146" s="211">
        <v>266</v>
      </c>
      <c r="G146" s="211">
        <v>246</v>
      </c>
      <c r="H146" s="211">
        <v>160</v>
      </c>
      <c r="I146" s="205">
        <v>71</v>
      </c>
      <c r="J146" s="205">
        <v>131</v>
      </c>
      <c r="K146" s="208">
        <v>1.488</v>
      </c>
      <c r="L146" s="209" t="s">
        <v>806</v>
      </c>
      <c r="M146" s="212">
        <v>2007.44</v>
      </c>
      <c r="N146" s="218" t="s">
        <v>190</v>
      </c>
      <c r="O146" s="199" t="s">
        <v>197</v>
      </c>
      <c r="P146" s="200"/>
      <c r="Q146" s="219" t="s">
        <v>622</v>
      </c>
    </row>
    <row r="147" spans="1:17" s="243" customFormat="1">
      <c r="A147" s="205">
        <v>32</v>
      </c>
      <c r="B147" s="205" t="s">
        <v>241</v>
      </c>
      <c r="C147" s="205" t="s">
        <v>240</v>
      </c>
      <c r="D147" s="205" t="s">
        <v>241</v>
      </c>
      <c r="E147" s="217" t="s">
        <v>189</v>
      </c>
      <c r="F147" s="211">
        <v>266</v>
      </c>
      <c r="G147" s="211">
        <v>246</v>
      </c>
      <c r="H147" s="211">
        <v>160</v>
      </c>
      <c r="I147" s="205">
        <v>71</v>
      </c>
      <c r="J147" s="205">
        <v>131</v>
      </c>
      <c r="K147" s="208">
        <v>1.488</v>
      </c>
      <c r="L147" s="209" t="s">
        <v>806</v>
      </c>
      <c r="M147" s="212">
        <v>2007.44</v>
      </c>
      <c r="N147" s="218" t="s">
        <v>190</v>
      </c>
      <c r="O147" s="199" t="s">
        <v>197</v>
      </c>
      <c r="P147" s="200"/>
      <c r="Q147" s="219" t="s">
        <v>622</v>
      </c>
    </row>
    <row r="148" spans="1:17" s="238" customFormat="1">
      <c r="A148" s="205">
        <v>33</v>
      </c>
      <c r="B148" s="205" t="s">
        <v>679</v>
      </c>
      <c r="C148" s="205" t="s">
        <v>687</v>
      </c>
      <c r="D148" s="205" t="s">
        <v>679</v>
      </c>
      <c r="E148" s="217" t="s">
        <v>189</v>
      </c>
      <c r="F148" s="211">
        <v>276</v>
      </c>
      <c r="G148" s="211">
        <v>256</v>
      </c>
      <c r="H148" s="211">
        <v>160</v>
      </c>
      <c r="I148" s="205">
        <v>71</v>
      </c>
      <c r="J148" s="205">
        <v>131</v>
      </c>
      <c r="K148" s="208">
        <v>1.488</v>
      </c>
      <c r="L148" s="209" t="s">
        <v>806</v>
      </c>
      <c r="M148" s="212">
        <v>2322.35</v>
      </c>
      <c r="N148" s="218" t="s">
        <v>190</v>
      </c>
      <c r="O148" s="199" t="s">
        <v>197</v>
      </c>
      <c r="P148" s="200"/>
      <c r="Q148" s="219" t="s">
        <v>622</v>
      </c>
    </row>
    <row r="149" spans="1:17" s="238" customFormat="1">
      <c r="A149" s="205">
        <v>34</v>
      </c>
      <c r="B149" s="205" t="s">
        <v>678</v>
      </c>
      <c r="C149" s="205" t="s">
        <v>686</v>
      </c>
      <c r="D149" s="205" t="s">
        <v>678</v>
      </c>
      <c r="E149" s="217" t="s">
        <v>189</v>
      </c>
      <c r="F149" s="211">
        <v>276</v>
      </c>
      <c r="G149" s="211">
        <v>256</v>
      </c>
      <c r="H149" s="211">
        <v>160</v>
      </c>
      <c r="I149" s="205">
        <v>71</v>
      </c>
      <c r="J149" s="205">
        <v>131</v>
      </c>
      <c r="K149" s="208">
        <v>1.488</v>
      </c>
      <c r="L149" s="209" t="s">
        <v>806</v>
      </c>
      <c r="M149" s="212">
        <v>2322.35</v>
      </c>
      <c r="N149" s="218" t="s">
        <v>190</v>
      </c>
      <c r="O149" s="199" t="s">
        <v>197</v>
      </c>
      <c r="P149" s="200"/>
      <c r="Q149" s="219" t="s">
        <v>622</v>
      </c>
    </row>
    <row r="150" spans="1:17" s="243" customFormat="1">
      <c r="A150" s="205">
        <v>35</v>
      </c>
      <c r="B150" s="205" t="s">
        <v>804</v>
      </c>
      <c r="C150" s="205" t="s">
        <v>783</v>
      </c>
      <c r="D150" s="205" t="s">
        <v>804</v>
      </c>
      <c r="E150" s="217" t="s">
        <v>189</v>
      </c>
      <c r="F150" s="211">
        <v>276</v>
      </c>
      <c r="G150" s="211">
        <v>256</v>
      </c>
      <c r="H150" s="211">
        <v>160</v>
      </c>
      <c r="I150" s="205">
        <v>71</v>
      </c>
      <c r="J150" s="205">
        <v>131</v>
      </c>
      <c r="K150" s="208">
        <v>1.488</v>
      </c>
      <c r="L150" s="209" t="s">
        <v>806</v>
      </c>
      <c r="M150" s="212">
        <v>2329.5100000000002</v>
      </c>
      <c r="N150" s="218" t="s">
        <v>190</v>
      </c>
      <c r="O150" s="199" t="s">
        <v>197</v>
      </c>
      <c r="Q150" s="219" t="s">
        <v>622</v>
      </c>
    </row>
    <row r="151" spans="1:17" s="238" customFormat="1">
      <c r="A151" s="205">
        <v>36</v>
      </c>
      <c r="B151" s="205" t="s">
        <v>700</v>
      </c>
      <c r="C151" s="205" t="s">
        <v>701</v>
      </c>
      <c r="D151" s="205" t="s">
        <v>700</v>
      </c>
      <c r="E151" s="217" t="s">
        <v>189</v>
      </c>
      <c r="F151" s="211">
        <v>276</v>
      </c>
      <c r="G151" s="211">
        <v>256</v>
      </c>
      <c r="H151" s="211">
        <v>160</v>
      </c>
      <c r="I151" s="205">
        <v>71</v>
      </c>
      <c r="J151" s="205">
        <v>131</v>
      </c>
      <c r="K151" s="208">
        <v>1.488</v>
      </c>
      <c r="L151" s="209" t="s">
        <v>806</v>
      </c>
      <c r="M151" s="212">
        <v>2322.35</v>
      </c>
      <c r="N151" s="218" t="s">
        <v>190</v>
      </c>
      <c r="O151" s="199" t="s">
        <v>197</v>
      </c>
      <c r="P151" s="200"/>
      <c r="Q151" s="219" t="s">
        <v>622</v>
      </c>
    </row>
    <row r="152" spans="1:17" s="238" customFormat="1">
      <c r="A152" s="205">
        <v>37</v>
      </c>
      <c r="B152" s="205" t="s">
        <v>411</v>
      </c>
      <c r="C152" s="205" t="s">
        <v>410</v>
      </c>
      <c r="D152" s="205" t="s">
        <v>411</v>
      </c>
      <c r="E152" s="217" t="s">
        <v>189</v>
      </c>
      <c r="F152" s="211">
        <v>266</v>
      </c>
      <c r="G152" s="211">
        <v>246</v>
      </c>
      <c r="H152" s="211">
        <v>160</v>
      </c>
      <c r="I152" s="205">
        <v>71</v>
      </c>
      <c r="J152" s="205">
        <v>131</v>
      </c>
      <c r="K152" s="208">
        <v>1.488</v>
      </c>
      <c r="L152" s="209" t="s">
        <v>806</v>
      </c>
      <c r="M152" s="212">
        <v>2042.57</v>
      </c>
      <c r="N152" s="218" t="s">
        <v>190</v>
      </c>
      <c r="O152" s="199" t="s">
        <v>197</v>
      </c>
      <c r="P152" s="200"/>
      <c r="Q152" s="219" t="s">
        <v>622</v>
      </c>
    </row>
    <row r="153" spans="1:17" s="238" customFormat="1">
      <c r="A153" s="205">
        <v>38</v>
      </c>
      <c r="B153" s="205" t="s">
        <v>461</v>
      </c>
      <c r="C153" s="205" t="s">
        <v>412</v>
      </c>
      <c r="D153" s="205" t="s">
        <v>461</v>
      </c>
      <c r="E153" s="217" t="s">
        <v>189</v>
      </c>
      <c r="F153" s="211">
        <v>266</v>
      </c>
      <c r="G153" s="211">
        <v>246</v>
      </c>
      <c r="H153" s="211">
        <v>160</v>
      </c>
      <c r="I153" s="205">
        <v>71</v>
      </c>
      <c r="J153" s="205">
        <v>131</v>
      </c>
      <c r="K153" s="208">
        <v>1.488</v>
      </c>
      <c r="L153" s="209" t="s">
        <v>806</v>
      </c>
      <c r="M153" s="212">
        <v>2042.33</v>
      </c>
      <c r="N153" s="218" t="s">
        <v>190</v>
      </c>
      <c r="O153" s="199" t="s">
        <v>197</v>
      </c>
      <c r="P153" s="200"/>
      <c r="Q153" s="219" t="s">
        <v>622</v>
      </c>
    </row>
    <row r="154" spans="1:17" s="238" customFormat="1">
      <c r="A154" s="205">
        <v>39</v>
      </c>
      <c r="B154" s="205" t="s">
        <v>294</v>
      </c>
      <c r="C154" s="205" t="s">
        <v>293</v>
      </c>
      <c r="D154" s="205" t="s">
        <v>294</v>
      </c>
      <c r="E154" s="217" t="s">
        <v>189</v>
      </c>
      <c r="F154" s="211">
        <v>266</v>
      </c>
      <c r="G154" s="211">
        <v>246</v>
      </c>
      <c r="H154" s="211">
        <v>160</v>
      </c>
      <c r="I154" s="205">
        <v>71</v>
      </c>
      <c r="J154" s="205">
        <v>131</v>
      </c>
      <c r="K154" s="208">
        <v>1.488</v>
      </c>
      <c r="L154" s="209" t="s">
        <v>806</v>
      </c>
      <c r="M154" s="212">
        <v>2316.54</v>
      </c>
      <c r="N154" s="218" t="s">
        <v>190</v>
      </c>
      <c r="O154" s="199" t="s">
        <v>197</v>
      </c>
      <c r="P154" s="200"/>
      <c r="Q154" s="219" t="s">
        <v>622</v>
      </c>
    </row>
    <row r="155" spans="1:17" s="238" customFormat="1">
      <c r="A155" s="205">
        <v>40</v>
      </c>
      <c r="B155" s="205" t="s">
        <v>296</v>
      </c>
      <c r="C155" s="205" t="s">
        <v>295</v>
      </c>
      <c r="D155" s="205" t="s">
        <v>296</v>
      </c>
      <c r="E155" s="217" t="s">
        <v>189</v>
      </c>
      <c r="F155" s="211">
        <v>266</v>
      </c>
      <c r="G155" s="211">
        <v>246</v>
      </c>
      <c r="H155" s="211">
        <v>160</v>
      </c>
      <c r="I155" s="205">
        <v>71</v>
      </c>
      <c r="J155" s="205">
        <v>131</v>
      </c>
      <c r="K155" s="208">
        <v>1.488</v>
      </c>
      <c r="L155" s="209" t="s">
        <v>806</v>
      </c>
      <c r="M155" s="212">
        <v>2316.54</v>
      </c>
      <c r="N155" s="218" t="s">
        <v>190</v>
      </c>
      <c r="O155" s="199" t="s">
        <v>197</v>
      </c>
      <c r="P155" s="200"/>
      <c r="Q155" s="219" t="s">
        <v>622</v>
      </c>
    </row>
    <row r="156" spans="1:17" s="238" customFormat="1">
      <c r="A156" s="205">
        <v>41</v>
      </c>
      <c r="B156" s="205" t="s">
        <v>298</v>
      </c>
      <c r="C156" s="205" t="s">
        <v>297</v>
      </c>
      <c r="D156" s="205" t="s">
        <v>298</v>
      </c>
      <c r="E156" s="217" t="s">
        <v>189</v>
      </c>
      <c r="F156" s="211">
        <v>266</v>
      </c>
      <c r="G156" s="211">
        <v>246</v>
      </c>
      <c r="H156" s="211">
        <v>160</v>
      </c>
      <c r="I156" s="205">
        <v>71</v>
      </c>
      <c r="J156" s="205">
        <v>131</v>
      </c>
      <c r="K156" s="208">
        <v>1.488</v>
      </c>
      <c r="L156" s="209" t="s">
        <v>806</v>
      </c>
      <c r="M156" s="212">
        <v>2240.87</v>
      </c>
      <c r="N156" s="218" t="s">
        <v>190</v>
      </c>
      <c r="O156" s="199" t="s">
        <v>197</v>
      </c>
      <c r="P156" s="200"/>
      <c r="Q156" s="219" t="s">
        <v>622</v>
      </c>
    </row>
    <row r="157" spans="1:17" s="238" customFormat="1">
      <c r="A157" s="205">
        <v>42</v>
      </c>
      <c r="B157" s="205" t="s">
        <v>300</v>
      </c>
      <c r="C157" s="205" t="s">
        <v>299</v>
      </c>
      <c r="D157" s="205" t="s">
        <v>300</v>
      </c>
      <c r="E157" s="217" t="s">
        <v>189</v>
      </c>
      <c r="F157" s="211">
        <v>266</v>
      </c>
      <c r="G157" s="211">
        <v>246</v>
      </c>
      <c r="H157" s="211">
        <v>160</v>
      </c>
      <c r="I157" s="205">
        <v>71</v>
      </c>
      <c r="J157" s="205">
        <v>131</v>
      </c>
      <c r="K157" s="208">
        <v>1.488</v>
      </c>
      <c r="L157" s="209" t="s">
        <v>806</v>
      </c>
      <c r="M157" s="212">
        <v>2240.9899999999998</v>
      </c>
      <c r="N157" s="218" t="s">
        <v>190</v>
      </c>
      <c r="O157" s="199" t="s">
        <v>197</v>
      </c>
      <c r="P157" s="200"/>
      <c r="Q157" s="219" t="s">
        <v>622</v>
      </c>
    </row>
    <row r="158" spans="1:17" s="238" customFormat="1">
      <c r="A158" s="205">
        <v>43</v>
      </c>
      <c r="B158" s="205" t="s">
        <v>243</v>
      </c>
      <c r="C158" s="205" t="s">
        <v>242</v>
      </c>
      <c r="D158" s="205" t="s">
        <v>243</v>
      </c>
      <c r="E158" s="217" t="s">
        <v>189</v>
      </c>
      <c r="F158" s="211">
        <v>266</v>
      </c>
      <c r="G158" s="211">
        <v>246</v>
      </c>
      <c r="H158" s="211">
        <v>160</v>
      </c>
      <c r="I158" s="205">
        <v>71</v>
      </c>
      <c r="J158" s="205">
        <v>131</v>
      </c>
      <c r="K158" s="208">
        <v>1.488</v>
      </c>
      <c r="L158" s="209" t="s">
        <v>806</v>
      </c>
      <c r="M158" s="212">
        <v>2382.1799999999998</v>
      </c>
      <c r="N158" s="218" t="s">
        <v>190</v>
      </c>
      <c r="O158" s="199" t="s">
        <v>197</v>
      </c>
      <c r="P158" s="200"/>
      <c r="Q158" s="219" t="s">
        <v>622</v>
      </c>
    </row>
    <row r="159" spans="1:17" s="238" customFormat="1">
      <c r="A159" s="205">
        <v>44</v>
      </c>
      <c r="B159" s="205" t="s">
        <v>245</v>
      </c>
      <c r="C159" s="205" t="s">
        <v>244</v>
      </c>
      <c r="D159" s="205" t="s">
        <v>245</v>
      </c>
      <c r="E159" s="217" t="s">
        <v>189</v>
      </c>
      <c r="F159" s="211">
        <v>266</v>
      </c>
      <c r="G159" s="211">
        <v>246</v>
      </c>
      <c r="H159" s="211">
        <v>160</v>
      </c>
      <c r="I159" s="205">
        <v>71</v>
      </c>
      <c r="J159" s="205">
        <v>131</v>
      </c>
      <c r="K159" s="208">
        <v>1.488</v>
      </c>
      <c r="L159" s="209" t="s">
        <v>806</v>
      </c>
      <c r="M159" s="212">
        <v>2382.1799999999998</v>
      </c>
      <c r="N159" s="218" t="s">
        <v>190</v>
      </c>
      <c r="O159" s="199" t="s">
        <v>197</v>
      </c>
      <c r="P159" s="200"/>
      <c r="Q159" s="219"/>
    </row>
    <row r="160" spans="1:17" s="238" customFormat="1">
      <c r="A160" s="205">
        <v>45</v>
      </c>
      <c r="B160" s="205" t="s">
        <v>820</v>
      </c>
      <c r="C160" s="205" t="s">
        <v>818</v>
      </c>
      <c r="D160" s="205" t="s">
        <v>820</v>
      </c>
      <c r="E160" s="217" t="s">
        <v>189</v>
      </c>
      <c r="F160" s="211">
        <v>276</v>
      </c>
      <c r="G160" s="211">
        <v>256</v>
      </c>
      <c r="H160" s="211">
        <v>160</v>
      </c>
      <c r="I160" s="205">
        <v>71</v>
      </c>
      <c r="J160" s="205">
        <v>131</v>
      </c>
      <c r="K160" s="208">
        <v>1.488</v>
      </c>
      <c r="L160" s="209" t="s">
        <v>806</v>
      </c>
      <c r="M160" s="212">
        <v>2636.23</v>
      </c>
      <c r="N160" s="218" t="s">
        <v>190</v>
      </c>
      <c r="O160" s="199" t="s">
        <v>197</v>
      </c>
      <c r="P160" s="200"/>
      <c r="Q160" s="219" t="s">
        <v>622</v>
      </c>
    </row>
    <row r="161" spans="1:17" s="238" customFormat="1">
      <c r="A161" s="205">
        <v>46</v>
      </c>
      <c r="B161" s="205" t="s">
        <v>822</v>
      </c>
      <c r="C161" s="205" t="s">
        <v>821</v>
      </c>
      <c r="D161" s="205" t="s">
        <v>822</v>
      </c>
      <c r="E161" s="217" t="s">
        <v>189</v>
      </c>
      <c r="F161" s="211">
        <v>276</v>
      </c>
      <c r="G161" s="211">
        <v>256</v>
      </c>
      <c r="H161" s="211">
        <v>160</v>
      </c>
      <c r="I161" s="205">
        <v>71</v>
      </c>
      <c r="J161" s="205">
        <v>131</v>
      </c>
      <c r="K161" s="208">
        <v>1.488</v>
      </c>
      <c r="L161" s="209" t="s">
        <v>806</v>
      </c>
      <c r="M161" s="212">
        <v>2368.41</v>
      </c>
      <c r="N161" s="218" t="s">
        <v>190</v>
      </c>
      <c r="O161" s="199" t="s">
        <v>197</v>
      </c>
      <c r="P161" s="200"/>
      <c r="Q161" s="219" t="s">
        <v>622</v>
      </c>
    </row>
    <row r="162" spans="1:17" s="238" customFormat="1">
      <c r="A162" s="205">
        <v>47</v>
      </c>
      <c r="B162" s="205" t="s">
        <v>828</v>
      </c>
      <c r="C162" s="205" t="s">
        <v>827</v>
      </c>
      <c r="D162" s="205" t="s">
        <v>828</v>
      </c>
      <c r="E162" s="217" t="s">
        <v>189</v>
      </c>
      <c r="F162" s="211">
        <v>276</v>
      </c>
      <c r="G162" s="211">
        <v>256</v>
      </c>
      <c r="H162" s="211">
        <v>160</v>
      </c>
      <c r="I162" s="205">
        <v>71</v>
      </c>
      <c r="J162" s="205">
        <v>131</v>
      </c>
      <c r="K162" s="208">
        <v>1.488</v>
      </c>
      <c r="L162" s="209" t="s">
        <v>806</v>
      </c>
      <c r="M162" s="212">
        <v>2638.89</v>
      </c>
      <c r="N162" s="218" t="s">
        <v>190</v>
      </c>
      <c r="O162" s="199" t="s">
        <v>197</v>
      </c>
      <c r="P162" s="200"/>
      <c r="Q162" s="219" t="s">
        <v>622</v>
      </c>
    </row>
    <row r="163" spans="1:17" s="238" customFormat="1">
      <c r="A163" s="205"/>
      <c r="B163" s="205"/>
      <c r="C163" s="205"/>
      <c r="D163" s="205"/>
      <c r="E163" s="217" t="s">
        <v>189</v>
      </c>
      <c r="F163" s="211"/>
      <c r="G163" s="211"/>
      <c r="H163" s="211"/>
      <c r="I163" s="205"/>
      <c r="J163" s="205"/>
      <c r="K163" s="208"/>
      <c r="L163" s="209" t="s">
        <v>806</v>
      </c>
      <c r="M163" s="212"/>
      <c r="N163" s="218" t="s">
        <v>190</v>
      </c>
      <c r="O163" s="199" t="s">
        <v>197</v>
      </c>
      <c r="P163" s="200"/>
      <c r="Q163" s="219"/>
    </row>
    <row r="164" spans="1:17" s="238" customFormat="1">
      <c r="A164" s="205"/>
      <c r="B164" s="205"/>
      <c r="C164" s="205"/>
      <c r="D164" s="205"/>
      <c r="E164" s="217" t="s">
        <v>189</v>
      </c>
      <c r="F164" s="211"/>
      <c r="G164" s="211"/>
      <c r="H164" s="211"/>
      <c r="I164" s="205"/>
      <c r="J164" s="205"/>
      <c r="K164" s="208"/>
      <c r="L164" s="209" t="s">
        <v>806</v>
      </c>
      <c r="M164" s="212"/>
      <c r="N164" s="218" t="s">
        <v>190</v>
      </c>
      <c r="O164" s="199" t="s">
        <v>197</v>
      </c>
      <c r="P164" s="200"/>
      <c r="Q164" s="219"/>
    </row>
    <row r="165" spans="1:17" s="238" customFormat="1">
      <c r="A165" s="205">
        <v>1</v>
      </c>
      <c r="B165" s="205" t="s">
        <v>339</v>
      </c>
      <c r="C165" s="205" t="s">
        <v>338</v>
      </c>
      <c r="D165" s="205" t="s">
        <v>339</v>
      </c>
      <c r="E165" s="217" t="s">
        <v>189</v>
      </c>
      <c r="F165" s="211">
        <v>260</v>
      </c>
      <c r="G165" s="211">
        <v>235</v>
      </c>
      <c r="H165" s="211">
        <v>162</v>
      </c>
      <c r="I165" s="205">
        <v>70</v>
      </c>
      <c r="J165" s="205">
        <v>124</v>
      </c>
      <c r="K165" s="208">
        <v>1.407</v>
      </c>
      <c r="L165" s="209" t="s">
        <v>806</v>
      </c>
      <c r="M165" s="212">
        <v>1857.91</v>
      </c>
      <c r="N165" s="218" t="s">
        <v>190</v>
      </c>
      <c r="O165" s="199" t="s">
        <v>197</v>
      </c>
      <c r="P165" s="200"/>
      <c r="Q165" s="219" t="s">
        <v>622</v>
      </c>
    </row>
    <row r="166" spans="1:17" s="238" customFormat="1">
      <c r="A166" s="205">
        <v>2</v>
      </c>
      <c r="B166" s="205" t="s">
        <v>341</v>
      </c>
      <c r="C166" s="205" t="s">
        <v>340</v>
      </c>
      <c r="D166" s="205" t="s">
        <v>341</v>
      </c>
      <c r="E166" s="217" t="s">
        <v>189</v>
      </c>
      <c r="F166" s="211">
        <v>260</v>
      </c>
      <c r="G166" s="211">
        <v>235</v>
      </c>
      <c r="H166" s="211">
        <v>162</v>
      </c>
      <c r="I166" s="205">
        <v>70</v>
      </c>
      <c r="J166" s="205">
        <v>124</v>
      </c>
      <c r="K166" s="208">
        <v>1.407</v>
      </c>
      <c r="L166" s="209" t="s">
        <v>806</v>
      </c>
      <c r="M166" s="212">
        <v>2271.86</v>
      </c>
      <c r="N166" s="218" t="s">
        <v>190</v>
      </c>
      <c r="O166" s="199" t="s">
        <v>197</v>
      </c>
      <c r="P166" s="200"/>
      <c r="Q166" s="219" t="s">
        <v>622</v>
      </c>
    </row>
    <row r="167" spans="1:17" s="238" customFormat="1">
      <c r="A167" s="205">
        <v>3</v>
      </c>
      <c r="B167" s="205" t="s">
        <v>343</v>
      </c>
      <c r="C167" s="205" t="s">
        <v>342</v>
      </c>
      <c r="D167" s="205" t="s">
        <v>343</v>
      </c>
      <c r="E167" s="217" t="s">
        <v>189</v>
      </c>
      <c r="F167" s="211">
        <v>260</v>
      </c>
      <c r="G167" s="211">
        <v>235</v>
      </c>
      <c r="H167" s="211">
        <v>162</v>
      </c>
      <c r="I167" s="205">
        <v>70</v>
      </c>
      <c r="J167" s="205">
        <v>124</v>
      </c>
      <c r="K167" s="208">
        <v>1.407</v>
      </c>
      <c r="L167" s="209" t="s">
        <v>806</v>
      </c>
      <c r="M167" s="212">
        <v>2027.82</v>
      </c>
      <c r="N167" s="218" t="s">
        <v>190</v>
      </c>
      <c r="O167" s="199" t="s">
        <v>197</v>
      </c>
      <c r="P167" s="200"/>
      <c r="Q167" s="219" t="s">
        <v>622</v>
      </c>
    </row>
    <row r="168" spans="1:17" s="238" customFormat="1">
      <c r="A168" s="205">
        <v>4</v>
      </c>
      <c r="B168" s="205" t="s">
        <v>279</v>
      </c>
      <c r="C168" s="205" t="s">
        <v>278</v>
      </c>
      <c r="D168" s="205" t="s">
        <v>279</v>
      </c>
      <c r="E168" s="217" t="s">
        <v>189</v>
      </c>
      <c r="F168" s="211">
        <v>238</v>
      </c>
      <c r="G168" s="211">
        <v>216</v>
      </c>
      <c r="H168" s="211">
        <v>163</v>
      </c>
      <c r="I168" s="205">
        <v>65</v>
      </c>
      <c r="J168" s="205">
        <v>124</v>
      </c>
      <c r="K168" s="208">
        <v>1.3140000000000001</v>
      </c>
      <c r="L168" s="209" t="s">
        <v>806</v>
      </c>
      <c r="M168" s="212">
        <v>1762.09</v>
      </c>
      <c r="N168" s="218" t="s">
        <v>190</v>
      </c>
      <c r="O168" s="199" t="s">
        <v>197</v>
      </c>
      <c r="P168" s="200"/>
      <c r="Q168" s="219" t="s">
        <v>623</v>
      </c>
    </row>
    <row r="169" spans="1:17" s="238" customFormat="1">
      <c r="A169" s="205">
        <v>5</v>
      </c>
      <c r="B169" s="205" t="s">
        <v>281</v>
      </c>
      <c r="C169" s="205" t="s">
        <v>280</v>
      </c>
      <c r="D169" s="205" t="s">
        <v>281</v>
      </c>
      <c r="E169" s="217" t="s">
        <v>189</v>
      </c>
      <c r="F169" s="211">
        <v>238</v>
      </c>
      <c r="G169" s="211">
        <v>216</v>
      </c>
      <c r="H169" s="211">
        <v>163</v>
      </c>
      <c r="I169" s="205">
        <v>65</v>
      </c>
      <c r="J169" s="205">
        <v>124</v>
      </c>
      <c r="K169" s="208">
        <v>1.3140000000000001</v>
      </c>
      <c r="L169" s="209" t="s">
        <v>806</v>
      </c>
      <c r="M169" s="212">
        <v>1810.62</v>
      </c>
      <c r="N169" s="218" t="s">
        <v>190</v>
      </c>
      <c r="O169" s="199" t="s">
        <v>197</v>
      </c>
      <c r="P169" s="243"/>
      <c r="Q169" s="219" t="s">
        <v>623</v>
      </c>
    </row>
    <row r="170" spans="1:17" s="238" customFormat="1">
      <c r="A170" s="205">
        <v>6</v>
      </c>
      <c r="B170" s="205" t="s">
        <v>709</v>
      </c>
      <c r="C170" s="205" t="s">
        <v>705</v>
      </c>
      <c r="D170" s="205" t="s">
        <v>709</v>
      </c>
      <c r="E170" s="217" t="s">
        <v>189</v>
      </c>
      <c r="F170" s="211">
        <v>238</v>
      </c>
      <c r="G170" s="211">
        <v>216</v>
      </c>
      <c r="H170" s="211">
        <v>163</v>
      </c>
      <c r="I170" s="205">
        <v>65</v>
      </c>
      <c r="J170" s="205">
        <v>124</v>
      </c>
      <c r="K170" s="208">
        <v>1.3140000000000001</v>
      </c>
      <c r="L170" s="209" t="s">
        <v>806</v>
      </c>
      <c r="M170" s="212">
        <v>1763.16</v>
      </c>
      <c r="N170" s="218" t="s">
        <v>190</v>
      </c>
      <c r="O170" s="199" t="s">
        <v>197</v>
      </c>
      <c r="P170" s="243"/>
      <c r="Q170" s="219" t="s">
        <v>623</v>
      </c>
    </row>
    <row r="171" spans="1:17" s="238" customFormat="1">
      <c r="A171" s="205">
        <v>7</v>
      </c>
      <c r="B171" s="205" t="s">
        <v>710</v>
      </c>
      <c r="C171" s="205" t="s">
        <v>706</v>
      </c>
      <c r="D171" s="205" t="s">
        <v>710</v>
      </c>
      <c r="E171" s="217" t="s">
        <v>189</v>
      </c>
      <c r="F171" s="211">
        <v>238</v>
      </c>
      <c r="G171" s="211">
        <v>216</v>
      </c>
      <c r="H171" s="211">
        <v>163</v>
      </c>
      <c r="I171" s="205">
        <v>65</v>
      </c>
      <c r="J171" s="205">
        <v>124</v>
      </c>
      <c r="K171" s="208">
        <v>1.3140000000000001</v>
      </c>
      <c r="L171" s="209" t="s">
        <v>806</v>
      </c>
      <c r="M171" s="212">
        <v>1763.16</v>
      </c>
      <c r="N171" s="218" t="s">
        <v>190</v>
      </c>
      <c r="O171" s="199" t="s">
        <v>197</v>
      </c>
      <c r="P171" s="243"/>
      <c r="Q171" s="219" t="s">
        <v>623</v>
      </c>
    </row>
    <row r="172" spans="1:17" s="238" customFormat="1">
      <c r="A172" s="205">
        <v>8</v>
      </c>
      <c r="B172" s="205" t="s">
        <v>283</v>
      </c>
      <c r="C172" s="205" t="s">
        <v>282</v>
      </c>
      <c r="D172" s="205" t="s">
        <v>283</v>
      </c>
      <c r="E172" s="217" t="s">
        <v>189</v>
      </c>
      <c r="F172" s="211">
        <v>238</v>
      </c>
      <c r="G172" s="211">
        <v>216</v>
      </c>
      <c r="H172" s="211">
        <v>163</v>
      </c>
      <c r="I172" s="205">
        <v>65</v>
      </c>
      <c r="J172" s="205">
        <v>124</v>
      </c>
      <c r="K172" s="208">
        <v>1.3140000000000001</v>
      </c>
      <c r="L172" s="209" t="s">
        <v>806</v>
      </c>
      <c r="M172" s="212">
        <v>1936.91</v>
      </c>
      <c r="N172" s="218" t="s">
        <v>190</v>
      </c>
      <c r="O172" s="199" t="s">
        <v>197</v>
      </c>
      <c r="P172" s="243"/>
      <c r="Q172" s="219" t="s">
        <v>623</v>
      </c>
    </row>
    <row r="173" spans="1:17" s="238" customFormat="1">
      <c r="A173" s="205">
        <v>9</v>
      </c>
      <c r="B173" s="205" t="s">
        <v>271</v>
      </c>
      <c r="C173" s="205" t="s">
        <v>270</v>
      </c>
      <c r="D173" s="205" t="s">
        <v>271</v>
      </c>
      <c r="E173" s="217" t="s">
        <v>189</v>
      </c>
      <c r="F173" s="211">
        <v>254</v>
      </c>
      <c r="G173" s="211">
        <v>229</v>
      </c>
      <c r="H173" s="211">
        <v>163</v>
      </c>
      <c r="I173" s="205">
        <v>70</v>
      </c>
      <c r="J173" s="205">
        <v>130</v>
      </c>
      <c r="K173" s="208">
        <v>1.484</v>
      </c>
      <c r="L173" s="209" t="s">
        <v>806</v>
      </c>
      <c r="M173" s="212">
        <v>1932.62</v>
      </c>
      <c r="N173" s="218" t="s">
        <v>190</v>
      </c>
      <c r="O173" s="199" t="s">
        <v>197</v>
      </c>
      <c r="P173" s="200"/>
      <c r="Q173" s="219" t="s">
        <v>623</v>
      </c>
    </row>
    <row r="174" spans="1:17" s="238" customFormat="1">
      <c r="A174" s="205">
        <v>10</v>
      </c>
      <c r="B174" s="205" t="s">
        <v>273</v>
      </c>
      <c r="C174" s="205" t="s">
        <v>272</v>
      </c>
      <c r="D174" s="205" t="s">
        <v>273</v>
      </c>
      <c r="E174" s="217" t="s">
        <v>189</v>
      </c>
      <c r="F174" s="211">
        <v>254</v>
      </c>
      <c r="G174" s="211">
        <v>229</v>
      </c>
      <c r="H174" s="211">
        <v>163</v>
      </c>
      <c r="I174" s="205">
        <v>70</v>
      </c>
      <c r="J174" s="205">
        <v>130</v>
      </c>
      <c r="K174" s="208">
        <v>1.484</v>
      </c>
      <c r="L174" s="209" t="s">
        <v>806</v>
      </c>
      <c r="M174" s="212">
        <v>1981.59</v>
      </c>
      <c r="N174" s="218" t="s">
        <v>190</v>
      </c>
      <c r="O174" s="199" t="s">
        <v>197</v>
      </c>
      <c r="P174" s="200"/>
      <c r="Q174" s="219" t="s">
        <v>623</v>
      </c>
    </row>
    <row r="175" spans="1:17" s="243" customFormat="1">
      <c r="A175" s="205">
        <v>11</v>
      </c>
      <c r="B175" s="205" t="s">
        <v>711</v>
      </c>
      <c r="C175" s="205" t="s">
        <v>707</v>
      </c>
      <c r="D175" s="205" t="s">
        <v>711</v>
      </c>
      <c r="E175" s="217" t="s">
        <v>189</v>
      </c>
      <c r="F175" s="211">
        <v>254</v>
      </c>
      <c r="G175" s="211">
        <v>229</v>
      </c>
      <c r="H175" s="211">
        <v>163</v>
      </c>
      <c r="I175" s="205">
        <v>70</v>
      </c>
      <c r="J175" s="205">
        <v>130</v>
      </c>
      <c r="K175" s="208">
        <v>1.484</v>
      </c>
      <c r="L175" s="209" t="s">
        <v>806</v>
      </c>
      <c r="M175" s="212">
        <v>1911.01</v>
      </c>
      <c r="N175" s="218" t="s">
        <v>190</v>
      </c>
      <c r="O175" s="199" t="s">
        <v>197</v>
      </c>
      <c r="P175" s="200"/>
      <c r="Q175" s="219" t="s">
        <v>623</v>
      </c>
    </row>
    <row r="176" spans="1:17" s="243" customFormat="1">
      <c r="A176" s="205">
        <v>12</v>
      </c>
      <c r="B176" s="205" t="s">
        <v>712</v>
      </c>
      <c r="C176" s="205" t="s">
        <v>708</v>
      </c>
      <c r="D176" s="205" t="s">
        <v>712</v>
      </c>
      <c r="E176" s="217" t="s">
        <v>189</v>
      </c>
      <c r="F176" s="211">
        <v>254</v>
      </c>
      <c r="G176" s="211">
        <v>229</v>
      </c>
      <c r="H176" s="211">
        <v>163</v>
      </c>
      <c r="I176" s="205">
        <v>70</v>
      </c>
      <c r="J176" s="205">
        <v>130</v>
      </c>
      <c r="K176" s="208">
        <v>1.484</v>
      </c>
      <c r="L176" s="209" t="s">
        <v>806</v>
      </c>
      <c r="M176" s="212">
        <v>1911.01</v>
      </c>
      <c r="N176" s="218" t="s">
        <v>190</v>
      </c>
      <c r="O176" s="199" t="s">
        <v>197</v>
      </c>
      <c r="P176" s="200"/>
      <c r="Q176" s="219" t="s">
        <v>623</v>
      </c>
    </row>
    <row r="177" spans="1:17" s="243" customFormat="1">
      <c r="A177" s="205">
        <v>13</v>
      </c>
      <c r="B177" s="205" t="s">
        <v>275</v>
      </c>
      <c r="C177" s="205" t="s">
        <v>274</v>
      </c>
      <c r="D177" s="205" t="s">
        <v>275</v>
      </c>
      <c r="E177" s="217" t="s">
        <v>189</v>
      </c>
      <c r="F177" s="211">
        <v>254</v>
      </c>
      <c r="G177" s="211">
        <v>229</v>
      </c>
      <c r="H177" s="211">
        <v>163</v>
      </c>
      <c r="I177" s="205">
        <v>70</v>
      </c>
      <c r="J177" s="205">
        <v>130</v>
      </c>
      <c r="K177" s="208">
        <v>1.484</v>
      </c>
      <c r="L177" s="209" t="s">
        <v>806</v>
      </c>
      <c r="M177" s="212">
        <v>2119.6799999999998</v>
      </c>
      <c r="N177" s="218" t="s">
        <v>190</v>
      </c>
      <c r="O177" s="199" t="s">
        <v>197</v>
      </c>
      <c r="P177" s="200"/>
      <c r="Q177" s="219" t="s">
        <v>623</v>
      </c>
    </row>
    <row r="178" spans="1:17" s="243" customFormat="1">
      <c r="A178" s="205">
        <v>14</v>
      </c>
      <c r="B178" s="205" t="s">
        <v>308</v>
      </c>
      <c r="C178" s="205" t="s">
        <v>307</v>
      </c>
      <c r="D178" s="205" t="s">
        <v>308</v>
      </c>
      <c r="E178" s="217" t="s">
        <v>189</v>
      </c>
      <c r="F178" s="211">
        <v>254</v>
      </c>
      <c r="G178" s="211">
        <v>229</v>
      </c>
      <c r="H178" s="211">
        <v>163</v>
      </c>
      <c r="I178" s="205">
        <v>70</v>
      </c>
      <c r="J178" s="205">
        <v>130</v>
      </c>
      <c r="K178" s="208">
        <v>1.484</v>
      </c>
      <c r="L178" s="209" t="s">
        <v>806</v>
      </c>
      <c r="M178" s="212">
        <v>1971.94</v>
      </c>
      <c r="N178" s="218" t="s">
        <v>190</v>
      </c>
      <c r="O178" s="199" t="s">
        <v>197</v>
      </c>
      <c r="P178" s="200"/>
      <c r="Q178" s="219" t="s">
        <v>623</v>
      </c>
    </row>
    <row r="179" spans="1:17" s="238" customFormat="1">
      <c r="A179" s="205">
        <v>15</v>
      </c>
      <c r="B179" s="205" t="s">
        <v>719</v>
      </c>
      <c r="C179" s="205" t="s">
        <v>718</v>
      </c>
      <c r="D179" s="205" t="s">
        <v>719</v>
      </c>
      <c r="E179" s="217" t="s">
        <v>189</v>
      </c>
      <c r="F179" s="211">
        <v>259</v>
      </c>
      <c r="G179" s="211">
        <v>234</v>
      </c>
      <c r="H179" s="211">
        <v>163</v>
      </c>
      <c r="I179" s="205">
        <v>70</v>
      </c>
      <c r="J179" s="205">
        <v>130</v>
      </c>
      <c r="K179" s="208">
        <v>1.484</v>
      </c>
      <c r="L179" s="209" t="s">
        <v>806</v>
      </c>
      <c r="M179" s="212">
        <v>2325.4699999999998</v>
      </c>
      <c r="N179" s="218" t="s">
        <v>190</v>
      </c>
      <c r="O179" s="199" t="s">
        <v>197</v>
      </c>
      <c r="P179" s="200"/>
      <c r="Q179" s="219" t="s">
        <v>623</v>
      </c>
    </row>
    <row r="180" spans="1:17" s="243" customFormat="1">
      <c r="A180" s="205">
        <v>16</v>
      </c>
      <c r="B180" s="205" t="s">
        <v>285</v>
      </c>
      <c r="C180" s="205" t="s">
        <v>284</v>
      </c>
      <c r="D180" s="205" t="s">
        <v>285</v>
      </c>
      <c r="E180" s="217" t="s">
        <v>189</v>
      </c>
      <c r="F180" s="211">
        <v>238</v>
      </c>
      <c r="G180" s="211">
        <v>216</v>
      </c>
      <c r="H180" s="211">
        <v>163</v>
      </c>
      <c r="I180" s="205">
        <v>65</v>
      </c>
      <c r="J180" s="205">
        <v>124</v>
      </c>
      <c r="K180" s="208">
        <v>1.3140000000000001</v>
      </c>
      <c r="L180" s="209" t="s">
        <v>806</v>
      </c>
      <c r="M180" s="212">
        <v>1982.09</v>
      </c>
      <c r="N180" s="218" t="s">
        <v>190</v>
      </c>
      <c r="O180" s="199" t="s">
        <v>197</v>
      </c>
      <c r="P180" s="200"/>
      <c r="Q180" s="219" t="s">
        <v>623</v>
      </c>
    </row>
    <row r="181" spans="1:17" s="243" customFormat="1">
      <c r="A181" s="205">
        <v>17</v>
      </c>
      <c r="B181" s="205" t="s">
        <v>277</v>
      </c>
      <c r="C181" s="205" t="s">
        <v>276</v>
      </c>
      <c r="D181" s="205" t="s">
        <v>277</v>
      </c>
      <c r="E181" s="217" t="s">
        <v>189</v>
      </c>
      <c r="F181" s="211">
        <v>254</v>
      </c>
      <c r="G181" s="211">
        <v>229</v>
      </c>
      <c r="H181" s="211">
        <v>163</v>
      </c>
      <c r="I181" s="205">
        <v>70</v>
      </c>
      <c r="J181" s="205">
        <v>130</v>
      </c>
      <c r="K181" s="208">
        <v>1.484</v>
      </c>
      <c r="L181" s="209" t="s">
        <v>806</v>
      </c>
      <c r="M181" s="212">
        <v>2168.64</v>
      </c>
      <c r="N181" s="218" t="s">
        <v>190</v>
      </c>
      <c r="O181" s="199" t="s">
        <v>197</v>
      </c>
      <c r="P181" s="200"/>
      <c r="Q181" s="219" t="s">
        <v>623</v>
      </c>
    </row>
    <row r="182" spans="1:17" s="243" customFormat="1">
      <c r="A182" s="205">
        <v>18</v>
      </c>
      <c r="B182" s="205" t="s">
        <v>674</v>
      </c>
      <c r="C182" s="205" t="s">
        <v>670</v>
      </c>
      <c r="D182" s="205" t="s">
        <v>674</v>
      </c>
      <c r="E182" s="217" t="s">
        <v>189</v>
      </c>
      <c r="F182" s="211">
        <v>238</v>
      </c>
      <c r="G182" s="211">
        <v>216</v>
      </c>
      <c r="H182" s="211">
        <v>163</v>
      </c>
      <c r="I182" s="205">
        <v>65</v>
      </c>
      <c r="J182" s="205">
        <v>124</v>
      </c>
      <c r="K182" s="208">
        <v>1.3140000000000001</v>
      </c>
      <c r="L182" s="209" t="s">
        <v>806</v>
      </c>
      <c r="M182" s="212">
        <v>2109.62</v>
      </c>
      <c r="N182" s="218" t="s">
        <v>190</v>
      </c>
      <c r="O182" s="199" t="s">
        <v>197</v>
      </c>
      <c r="P182" s="200"/>
      <c r="Q182" s="219" t="s">
        <v>623</v>
      </c>
    </row>
    <row r="183" spans="1:17" s="243" customFormat="1">
      <c r="A183" s="205">
        <v>19</v>
      </c>
      <c r="B183" s="205" t="s">
        <v>720</v>
      </c>
      <c r="C183" s="205" t="s">
        <v>717</v>
      </c>
      <c r="D183" s="205" t="s">
        <v>720</v>
      </c>
      <c r="E183" s="217" t="s">
        <v>189</v>
      </c>
      <c r="F183" s="211">
        <v>243</v>
      </c>
      <c r="G183" s="211">
        <v>221</v>
      </c>
      <c r="H183" s="211">
        <v>163</v>
      </c>
      <c r="I183" s="205">
        <v>65</v>
      </c>
      <c r="J183" s="205">
        <v>124</v>
      </c>
      <c r="K183" s="208">
        <v>1.3140000000000001</v>
      </c>
      <c r="L183" s="209" t="s">
        <v>806</v>
      </c>
      <c r="M183" s="212">
        <v>2158.3000000000002</v>
      </c>
      <c r="N183" s="218" t="s">
        <v>190</v>
      </c>
      <c r="O183" s="199" t="s">
        <v>197</v>
      </c>
      <c r="P183" s="200"/>
      <c r="Q183" s="219" t="s">
        <v>623</v>
      </c>
    </row>
    <row r="184" spans="1:17" s="243" customFormat="1">
      <c r="A184" s="205">
        <v>20</v>
      </c>
      <c r="B184" s="205" t="s">
        <v>675</v>
      </c>
      <c r="C184" s="205" t="s">
        <v>671</v>
      </c>
      <c r="D184" s="205" t="s">
        <v>675</v>
      </c>
      <c r="E184" s="217" t="s">
        <v>189</v>
      </c>
      <c r="F184" s="211">
        <v>243</v>
      </c>
      <c r="G184" s="211">
        <v>221</v>
      </c>
      <c r="H184" s="211">
        <v>163</v>
      </c>
      <c r="I184" s="205">
        <v>65</v>
      </c>
      <c r="J184" s="205">
        <v>124</v>
      </c>
      <c r="K184" s="208">
        <v>1.3140000000000001</v>
      </c>
      <c r="L184" s="209" t="s">
        <v>806</v>
      </c>
      <c r="M184" s="212">
        <v>2289.52</v>
      </c>
      <c r="N184" s="218" t="s">
        <v>190</v>
      </c>
      <c r="O184" s="199" t="s">
        <v>197</v>
      </c>
      <c r="P184" s="200"/>
      <c r="Q184" s="219" t="s">
        <v>623</v>
      </c>
    </row>
    <row r="185" spans="1:17" s="243" customFormat="1">
      <c r="A185" s="205">
        <v>21</v>
      </c>
      <c r="B185" s="205" t="s">
        <v>788</v>
      </c>
      <c r="C185" s="205" t="s">
        <v>786</v>
      </c>
      <c r="D185" s="205" t="s">
        <v>788</v>
      </c>
      <c r="E185" s="217" t="s">
        <v>189</v>
      </c>
      <c r="F185" s="211">
        <v>243</v>
      </c>
      <c r="G185" s="211">
        <v>221</v>
      </c>
      <c r="H185" s="211">
        <v>163</v>
      </c>
      <c r="I185" s="205">
        <v>65</v>
      </c>
      <c r="J185" s="205">
        <v>124</v>
      </c>
      <c r="K185" s="208">
        <v>1.3140000000000001</v>
      </c>
      <c r="L185" s="209" t="s">
        <v>806</v>
      </c>
      <c r="M185" s="212">
        <v>2334.7600000000002</v>
      </c>
      <c r="N185" s="218" t="s">
        <v>190</v>
      </c>
      <c r="O185" s="199" t="s">
        <v>197</v>
      </c>
      <c r="Q185" s="219" t="s">
        <v>623</v>
      </c>
    </row>
    <row r="186" spans="1:17" s="243" customFormat="1">
      <c r="A186" s="205">
        <v>22</v>
      </c>
      <c r="B186" s="205" t="s">
        <v>676</v>
      </c>
      <c r="C186" s="205" t="s">
        <v>672</v>
      </c>
      <c r="D186" s="205" t="s">
        <v>676</v>
      </c>
      <c r="E186" s="217" t="s">
        <v>189</v>
      </c>
      <c r="F186" s="211">
        <v>254</v>
      </c>
      <c r="G186" s="211">
        <v>229</v>
      </c>
      <c r="H186" s="211">
        <v>163</v>
      </c>
      <c r="I186" s="205">
        <v>70</v>
      </c>
      <c r="J186" s="205">
        <v>130</v>
      </c>
      <c r="K186" s="208">
        <v>1.484</v>
      </c>
      <c r="L186" s="209" t="s">
        <v>806</v>
      </c>
      <c r="M186" s="212">
        <v>2286.0700000000002</v>
      </c>
      <c r="N186" s="218" t="s">
        <v>190</v>
      </c>
      <c r="O186" s="199" t="s">
        <v>197</v>
      </c>
      <c r="Q186" s="219" t="s">
        <v>623</v>
      </c>
    </row>
    <row r="187" spans="1:17" s="243" customFormat="1">
      <c r="A187" s="205">
        <v>23</v>
      </c>
      <c r="B187" s="205" t="s">
        <v>716</v>
      </c>
      <c r="C187" s="205" t="s">
        <v>715</v>
      </c>
      <c r="D187" s="205" t="s">
        <v>716</v>
      </c>
      <c r="E187" s="217" t="s">
        <v>189</v>
      </c>
      <c r="F187" s="211">
        <v>259</v>
      </c>
      <c r="G187" s="211">
        <v>234</v>
      </c>
      <c r="H187" s="211">
        <v>163</v>
      </c>
      <c r="I187" s="205">
        <v>70</v>
      </c>
      <c r="J187" s="205">
        <v>130</v>
      </c>
      <c r="K187" s="208">
        <v>1.484</v>
      </c>
      <c r="L187" s="209" t="s">
        <v>806</v>
      </c>
      <c r="M187" s="212">
        <v>2335.04</v>
      </c>
      <c r="N187" s="218" t="s">
        <v>190</v>
      </c>
      <c r="O187" s="199" t="s">
        <v>197</v>
      </c>
      <c r="Q187" s="219" t="s">
        <v>623</v>
      </c>
    </row>
    <row r="188" spans="1:17" s="243" customFormat="1">
      <c r="A188" s="205">
        <v>24</v>
      </c>
      <c r="B188" s="205" t="s">
        <v>677</v>
      </c>
      <c r="C188" s="205" t="s">
        <v>673</v>
      </c>
      <c r="D188" s="205" t="s">
        <v>677</v>
      </c>
      <c r="E188" s="217" t="s">
        <v>189</v>
      </c>
      <c r="F188" s="211">
        <v>259</v>
      </c>
      <c r="G188" s="211">
        <v>234</v>
      </c>
      <c r="H188" s="211">
        <v>163</v>
      </c>
      <c r="I188" s="205">
        <v>70</v>
      </c>
      <c r="J188" s="205">
        <v>130</v>
      </c>
      <c r="K188" s="208">
        <v>1.484</v>
      </c>
      <c r="L188" s="209" t="s">
        <v>806</v>
      </c>
      <c r="M188" s="212">
        <v>2478.0500000000002</v>
      </c>
      <c r="N188" s="218" t="s">
        <v>190</v>
      </c>
      <c r="O188" s="199" t="s">
        <v>197</v>
      </c>
      <c r="P188" s="200"/>
      <c r="Q188" s="219" t="s">
        <v>623</v>
      </c>
    </row>
    <row r="189" spans="1:17" s="243" customFormat="1">
      <c r="A189" s="205">
        <v>25</v>
      </c>
      <c r="B189" s="205" t="s">
        <v>789</v>
      </c>
      <c r="C189" s="205" t="s">
        <v>785</v>
      </c>
      <c r="D189" s="205" t="s">
        <v>789</v>
      </c>
      <c r="E189" s="217" t="s">
        <v>189</v>
      </c>
      <c r="F189" s="211">
        <v>259</v>
      </c>
      <c r="G189" s="211">
        <v>234</v>
      </c>
      <c r="H189" s="211">
        <v>163</v>
      </c>
      <c r="I189" s="205">
        <v>70</v>
      </c>
      <c r="J189" s="205">
        <v>130</v>
      </c>
      <c r="K189" s="208">
        <v>1.48</v>
      </c>
      <c r="L189" s="209" t="s">
        <v>806</v>
      </c>
      <c r="M189" s="212">
        <v>2527.0300000000002</v>
      </c>
      <c r="N189" s="218" t="s">
        <v>190</v>
      </c>
      <c r="O189" s="199" t="s">
        <v>197</v>
      </c>
      <c r="P189" s="200"/>
      <c r="Q189" s="219" t="s">
        <v>623</v>
      </c>
    </row>
    <row r="190" spans="1:17" s="243" customFormat="1">
      <c r="A190" s="205">
        <v>26</v>
      </c>
      <c r="B190" s="205" t="s">
        <v>255</v>
      </c>
      <c r="C190" s="205" t="s">
        <v>254</v>
      </c>
      <c r="D190" s="205" t="s">
        <v>255</v>
      </c>
      <c r="E190" s="217" t="s">
        <v>189</v>
      </c>
      <c r="F190" s="211">
        <v>223</v>
      </c>
      <c r="G190" s="211">
        <v>205</v>
      </c>
      <c r="H190" s="211">
        <v>156</v>
      </c>
      <c r="I190" s="205">
        <v>68</v>
      </c>
      <c r="J190" s="205">
        <v>119</v>
      </c>
      <c r="K190" s="208">
        <v>1.262</v>
      </c>
      <c r="L190" s="209" t="s">
        <v>806</v>
      </c>
      <c r="M190" s="212">
        <v>2438.2600000000002</v>
      </c>
      <c r="N190" s="218" t="s">
        <v>190</v>
      </c>
      <c r="O190" s="199" t="s">
        <v>197</v>
      </c>
      <c r="P190" s="200"/>
      <c r="Q190" s="219" t="s">
        <v>622</v>
      </c>
    </row>
    <row r="191" spans="1:17" s="243" customFormat="1">
      <c r="A191" s="205">
        <v>27</v>
      </c>
      <c r="B191" s="205" t="s">
        <v>247</v>
      </c>
      <c r="C191" s="205" t="s">
        <v>246</v>
      </c>
      <c r="D191" s="205" t="s">
        <v>247</v>
      </c>
      <c r="E191" s="217" t="s">
        <v>189</v>
      </c>
      <c r="F191" s="211">
        <v>223</v>
      </c>
      <c r="G191" s="211">
        <v>205</v>
      </c>
      <c r="H191" s="211">
        <v>156</v>
      </c>
      <c r="I191" s="205">
        <v>68</v>
      </c>
      <c r="J191" s="205">
        <v>119</v>
      </c>
      <c r="K191" s="208">
        <v>1.262</v>
      </c>
      <c r="L191" s="209" t="s">
        <v>806</v>
      </c>
      <c r="M191" s="212">
        <v>2438.67</v>
      </c>
      <c r="N191" s="218" t="s">
        <v>190</v>
      </c>
      <c r="O191" s="199" t="s">
        <v>197</v>
      </c>
      <c r="P191" s="200"/>
      <c r="Q191" s="219" t="s">
        <v>622</v>
      </c>
    </row>
    <row r="192" spans="1:17" s="243" customFormat="1">
      <c r="A192" s="205">
        <v>28</v>
      </c>
      <c r="B192" s="205" t="s">
        <v>251</v>
      </c>
      <c r="C192" s="205" t="s">
        <v>250</v>
      </c>
      <c r="D192" s="205" t="s">
        <v>251</v>
      </c>
      <c r="E192" s="217" t="s">
        <v>189</v>
      </c>
      <c r="F192" s="211">
        <v>223</v>
      </c>
      <c r="G192" s="211">
        <v>205</v>
      </c>
      <c r="H192" s="211">
        <v>156</v>
      </c>
      <c r="I192" s="205">
        <v>68</v>
      </c>
      <c r="J192" s="205">
        <v>119</v>
      </c>
      <c r="K192" s="208">
        <v>1.262</v>
      </c>
      <c r="L192" s="209" t="s">
        <v>806</v>
      </c>
      <c r="M192" s="212">
        <v>2437.5300000000002</v>
      </c>
      <c r="N192" s="218" t="s">
        <v>190</v>
      </c>
      <c r="O192" s="199" t="s">
        <v>197</v>
      </c>
      <c r="Q192" s="219" t="s">
        <v>622</v>
      </c>
    </row>
    <row r="193" spans="1:17" s="243" customFormat="1">
      <c r="A193" s="205">
        <v>29</v>
      </c>
      <c r="B193" s="205" t="s">
        <v>257</v>
      </c>
      <c r="C193" s="205" t="s">
        <v>256</v>
      </c>
      <c r="D193" s="205" t="s">
        <v>257</v>
      </c>
      <c r="E193" s="217" t="s">
        <v>189</v>
      </c>
      <c r="F193" s="211">
        <v>223</v>
      </c>
      <c r="G193" s="211">
        <v>205</v>
      </c>
      <c r="H193" s="211">
        <v>156</v>
      </c>
      <c r="I193" s="205">
        <v>68</v>
      </c>
      <c r="J193" s="205">
        <v>119</v>
      </c>
      <c r="K193" s="208">
        <v>1.262</v>
      </c>
      <c r="L193" s="209" t="s">
        <v>806</v>
      </c>
      <c r="M193" s="212">
        <v>2526.67</v>
      </c>
      <c r="N193" s="218" t="s">
        <v>190</v>
      </c>
      <c r="O193" s="199" t="s">
        <v>197</v>
      </c>
      <c r="P193" s="200"/>
      <c r="Q193" s="219" t="s">
        <v>622</v>
      </c>
    </row>
    <row r="194" spans="1:17" s="243" customFormat="1">
      <c r="A194" s="205">
        <v>30</v>
      </c>
      <c r="B194" s="205" t="s">
        <v>249</v>
      </c>
      <c r="C194" s="205" t="s">
        <v>248</v>
      </c>
      <c r="D194" s="205" t="s">
        <v>249</v>
      </c>
      <c r="E194" s="217" t="s">
        <v>189</v>
      </c>
      <c r="F194" s="211">
        <v>223</v>
      </c>
      <c r="G194" s="211">
        <v>205</v>
      </c>
      <c r="H194" s="211">
        <v>156</v>
      </c>
      <c r="I194" s="205">
        <v>68</v>
      </c>
      <c r="J194" s="205">
        <v>119</v>
      </c>
      <c r="K194" s="208">
        <v>1.262</v>
      </c>
      <c r="L194" s="209" t="s">
        <v>806</v>
      </c>
      <c r="M194" s="212">
        <v>2527.0700000000002</v>
      </c>
      <c r="N194" s="218" t="s">
        <v>190</v>
      </c>
      <c r="O194" s="199" t="s">
        <v>197</v>
      </c>
      <c r="P194" s="200"/>
      <c r="Q194" s="219" t="s">
        <v>622</v>
      </c>
    </row>
    <row r="195" spans="1:17" s="243" customFormat="1">
      <c r="A195" s="205">
        <v>31</v>
      </c>
      <c r="B195" s="205" t="s">
        <v>253</v>
      </c>
      <c r="C195" s="205" t="s">
        <v>252</v>
      </c>
      <c r="D195" s="205" t="s">
        <v>253</v>
      </c>
      <c r="E195" s="217" t="s">
        <v>189</v>
      </c>
      <c r="F195" s="211">
        <v>223</v>
      </c>
      <c r="G195" s="211">
        <v>205</v>
      </c>
      <c r="H195" s="211">
        <v>156</v>
      </c>
      <c r="I195" s="205">
        <v>68</v>
      </c>
      <c r="J195" s="205">
        <v>119</v>
      </c>
      <c r="K195" s="208">
        <v>1.262</v>
      </c>
      <c r="L195" s="209" t="s">
        <v>806</v>
      </c>
      <c r="M195" s="212">
        <v>2526.12</v>
      </c>
      <c r="N195" s="218" t="s">
        <v>190</v>
      </c>
      <c r="O195" s="199" t="s">
        <v>197</v>
      </c>
      <c r="P195" s="200"/>
      <c r="Q195" s="219" t="s">
        <v>622</v>
      </c>
    </row>
    <row r="196" spans="1:17" s="243" customFormat="1">
      <c r="A196" s="205">
        <v>32</v>
      </c>
      <c r="B196" s="205" t="s">
        <v>23</v>
      </c>
      <c r="C196" s="205" t="s">
        <v>536</v>
      </c>
      <c r="D196" s="205" t="s">
        <v>23</v>
      </c>
      <c r="E196" s="217" t="s">
        <v>189</v>
      </c>
      <c r="F196" s="211">
        <v>223</v>
      </c>
      <c r="G196" s="211">
        <v>205</v>
      </c>
      <c r="H196" s="211">
        <v>156</v>
      </c>
      <c r="I196" s="205">
        <v>68</v>
      </c>
      <c r="J196" s="205">
        <v>119</v>
      </c>
      <c r="K196" s="208">
        <v>1.262</v>
      </c>
      <c r="L196" s="209" t="s">
        <v>806</v>
      </c>
      <c r="M196" s="212">
        <v>2702.64</v>
      </c>
      <c r="N196" s="218" t="s">
        <v>190</v>
      </c>
      <c r="O196" s="199" t="s">
        <v>197</v>
      </c>
      <c r="Q196" s="219" t="s">
        <v>622</v>
      </c>
    </row>
    <row r="197" spans="1:17" s="243" customFormat="1">
      <c r="A197" s="205">
        <v>33</v>
      </c>
      <c r="B197" s="205" t="s">
        <v>808</v>
      </c>
      <c r="C197" s="205" t="s">
        <v>812</v>
      </c>
      <c r="D197" s="205" t="s">
        <v>808</v>
      </c>
      <c r="E197" s="217" t="s">
        <v>189</v>
      </c>
      <c r="F197" s="211">
        <v>232</v>
      </c>
      <c r="G197" s="211">
        <v>212</v>
      </c>
      <c r="H197" s="211">
        <v>156</v>
      </c>
      <c r="I197" s="205">
        <v>68</v>
      </c>
      <c r="J197" s="205">
        <v>119</v>
      </c>
      <c r="K197" s="208">
        <v>1.262</v>
      </c>
      <c r="L197" s="209" t="s">
        <v>806</v>
      </c>
      <c r="M197" s="212">
        <v>2827.91</v>
      </c>
      <c r="N197" s="236" t="s">
        <v>190</v>
      </c>
      <c r="O197" s="199" t="s">
        <v>197</v>
      </c>
      <c r="Q197" s="219" t="s">
        <v>622</v>
      </c>
    </row>
    <row r="198" spans="1:17" s="243" customFormat="1">
      <c r="A198" s="205">
        <v>34</v>
      </c>
      <c r="B198" s="205" t="s">
        <v>267</v>
      </c>
      <c r="C198" s="205" t="s">
        <v>266</v>
      </c>
      <c r="D198" s="205" t="s">
        <v>267</v>
      </c>
      <c r="E198" s="217" t="s">
        <v>189</v>
      </c>
      <c r="F198" s="211">
        <v>262</v>
      </c>
      <c r="G198" s="211">
        <v>242</v>
      </c>
      <c r="H198" s="211">
        <v>164</v>
      </c>
      <c r="I198" s="205">
        <v>73</v>
      </c>
      <c r="J198" s="205">
        <v>126</v>
      </c>
      <c r="K198" s="208">
        <v>1.518</v>
      </c>
      <c r="L198" s="209" t="s">
        <v>806</v>
      </c>
      <c r="M198" s="212">
        <v>2594.8000000000002</v>
      </c>
      <c r="N198" s="236" t="s">
        <v>190</v>
      </c>
      <c r="O198" s="199" t="s">
        <v>197</v>
      </c>
      <c r="P198" s="200"/>
      <c r="Q198" s="219" t="s">
        <v>622</v>
      </c>
    </row>
    <row r="199" spans="1:17" s="243" customFormat="1">
      <c r="A199" s="205">
        <v>35</v>
      </c>
      <c r="B199" s="205" t="s">
        <v>259</v>
      </c>
      <c r="C199" s="205" t="s">
        <v>258</v>
      </c>
      <c r="D199" s="205" t="s">
        <v>259</v>
      </c>
      <c r="E199" s="217" t="s">
        <v>189</v>
      </c>
      <c r="F199" s="211">
        <v>262</v>
      </c>
      <c r="G199" s="211">
        <v>242</v>
      </c>
      <c r="H199" s="211">
        <v>164</v>
      </c>
      <c r="I199" s="205">
        <v>73</v>
      </c>
      <c r="J199" s="205">
        <v>126</v>
      </c>
      <c r="K199" s="208">
        <v>1.518</v>
      </c>
      <c r="L199" s="209" t="s">
        <v>806</v>
      </c>
      <c r="M199" s="212">
        <v>2593.11</v>
      </c>
      <c r="N199" s="218" t="s">
        <v>190</v>
      </c>
      <c r="O199" s="199" t="s">
        <v>197</v>
      </c>
      <c r="P199" s="200"/>
      <c r="Q199" s="219" t="s">
        <v>622</v>
      </c>
    </row>
    <row r="200" spans="1:17" s="243" customFormat="1">
      <c r="A200" s="205">
        <v>36</v>
      </c>
      <c r="B200" s="205" t="s">
        <v>263</v>
      </c>
      <c r="C200" s="205" t="s">
        <v>262</v>
      </c>
      <c r="D200" s="205" t="s">
        <v>263</v>
      </c>
      <c r="E200" s="217" t="s">
        <v>189</v>
      </c>
      <c r="F200" s="211">
        <v>262</v>
      </c>
      <c r="G200" s="211">
        <v>242</v>
      </c>
      <c r="H200" s="211">
        <v>164</v>
      </c>
      <c r="I200" s="205">
        <v>73</v>
      </c>
      <c r="J200" s="205">
        <v>126</v>
      </c>
      <c r="K200" s="208">
        <v>1.518</v>
      </c>
      <c r="L200" s="209" t="s">
        <v>806</v>
      </c>
      <c r="M200" s="212">
        <v>2593.2199999999998</v>
      </c>
      <c r="N200" s="218" t="s">
        <v>190</v>
      </c>
      <c r="O200" s="199" t="s">
        <v>197</v>
      </c>
      <c r="P200" s="200"/>
      <c r="Q200" s="219" t="s">
        <v>622</v>
      </c>
    </row>
    <row r="201" spans="1:17" s="243" customFormat="1">
      <c r="A201" s="205">
        <v>37</v>
      </c>
      <c r="B201" s="205" t="s">
        <v>269</v>
      </c>
      <c r="C201" s="205" t="s">
        <v>268</v>
      </c>
      <c r="D201" s="205" t="s">
        <v>269</v>
      </c>
      <c r="E201" s="217" t="s">
        <v>189</v>
      </c>
      <c r="F201" s="211">
        <v>262</v>
      </c>
      <c r="G201" s="211">
        <v>242</v>
      </c>
      <c r="H201" s="211">
        <v>164</v>
      </c>
      <c r="I201" s="205">
        <v>73</v>
      </c>
      <c r="J201" s="205">
        <v>126</v>
      </c>
      <c r="K201" s="208">
        <v>1.518</v>
      </c>
      <c r="L201" s="209" t="s">
        <v>806</v>
      </c>
      <c r="M201" s="212">
        <v>2594.7800000000002</v>
      </c>
      <c r="N201" s="218" t="s">
        <v>190</v>
      </c>
      <c r="O201" s="199" t="s">
        <v>197</v>
      </c>
      <c r="P201" s="200"/>
      <c r="Q201" s="219" t="s">
        <v>622</v>
      </c>
    </row>
    <row r="202" spans="1:17" s="243" customFormat="1">
      <c r="A202" s="205">
        <v>38</v>
      </c>
      <c r="B202" s="205" t="s">
        <v>261</v>
      </c>
      <c r="C202" s="205" t="s">
        <v>260</v>
      </c>
      <c r="D202" s="205" t="s">
        <v>261</v>
      </c>
      <c r="E202" s="217" t="s">
        <v>189</v>
      </c>
      <c r="F202" s="211">
        <v>262</v>
      </c>
      <c r="G202" s="211">
        <v>242</v>
      </c>
      <c r="H202" s="211">
        <v>164</v>
      </c>
      <c r="I202" s="205">
        <v>73</v>
      </c>
      <c r="J202" s="205">
        <v>126</v>
      </c>
      <c r="K202" s="208">
        <v>1.518</v>
      </c>
      <c r="L202" s="209" t="s">
        <v>806</v>
      </c>
      <c r="M202" s="212">
        <v>2593.09</v>
      </c>
      <c r="N202" s="218" t="s">
        <v>190</v>
      </c>
      <c r="O202" s="199" t="s">
        <v>197</v>
      </c>
      <c r="P202" s="200"/>
      <c r="Q202" s="219" t="s">
        <v>622</v>
      </c>
    </row>
    <row r="203" spans="1:17" s="243" customFormat="1">
      <c r="A203" s="205">
        <v>39</v>
      </c>
      <c r="B203" s="205" t="s">
        <v>265</v>
      </c>
      <c r="C203" s="205" t="s">
        <v>264</v>
      </c>
      <c r="D203" s="205" t="s">
        <v>265</v>
      </c>
      <c r="E203" s="217" t="s">
        <v>189</v>
      </c>
      <c r="F203" s="211">
        <v>262</v>
      </c>
      <c r="G203" s="211">
        <v>242</v>
      </c>
      <c r="H203" s="211">
        <v>164</v>
      </c>
      <c r="I203" s="205">
        <v>73</v>
      </c>
      <c r="J203" s="205">
        <v>126</v>
      </c>
      <c r="K203" s="208">
        <v>1.518</v>
      </c>
      <c r="L203" s="209" t="s">
        <v>806</v>
      </c>
      <c r="M203" s="212">
        <v>2593.2199999999998</v>
      </c>
      <c r="N203" s="218" t="s">
        <v>190</v>
      </c>
      <c r="O203" s="199" t="s">
        <v>197</v>
      </c>
      <c r="P203" s="200"/>
      <c r="Q203" s="219" t="s">
        <v>622</v>
      </c>
    </row>
    <row r="204" spans="1:17" s="243" customFormat="1">
      <c r="A204" s="205">
        <v>40</v>
      </c>
      <c r="B204" s="205" t="s">
        <v>304</v>
      </c>
      <c r="C204" s="205" t="s">
        <v>303</v>
      </c>
      <c r="D204" s="205" t="s">
        <v>304</v>
      </c>
      <c r="E204" s="217" t="s">
        <v>189</v>
      </c>
      <c r="F204" s="211">
        <v>194</v>
      </c>
      <c r="G204" s="211">
        <v>174</v>
      </c>
      <c r="H204" s="211">
        <v>157</v>
      </c>
      <c r="I204" s="205">
        <v>62</v>
      </c>
      <c r="J204" s="205">
        <v>116</v>
      </c>
      <c r="K204" s="208">
        <v>1.129</v>
      </c>
      <c r="L204" s="209" t="s">
        <v>806</v>
      </c>
      <c r="M204" s="212">
        <v>1379.26</v>
      </c>
      <c r="N204" s="218" t="s">
        <v>190</v>
      </c>
      <c r="O204" s="199" t="s">
        <v>286</v>
      </c>
      <c r="P204" s="200"/>
      <c r="Q204" s="219" t="s">
        <v>623</v>
      </c>
    </row>
    <row r="205" spans="1:17" s="243" customFormat="1">
      <c r="A205" s="205">
        <v>41</v>
      </c>
      <c r="B205" s="205" t="s">
        <v>306</v>
      </c>
      <c r="C205" s="205" t="s">
        <v>305</v>
      </c>
      <c r="D205" s="205" t="s">
        <v>306</v>
      </c>
      <c r="E205" s="217" t="s">
        <v>189</v>
      </c>
      <c r="F205" s="211">
        <v>215</v>
      </c>
      <c r="G205" s="211">
        <v>194</v>
      </c>
      <c r="H205" s="211">
        <v>158</v>
      </c>
      <c r="I205" s="205">
        <v>62</v>
      </c>
      <c r="J205" s="205">
        <v>121</v>
      </c>
      <c r="K205" s="208">
        <v>1.1850000000000001</v>
      </c>
      <c r="L205" s="209" t="s">
        <v>806</v>
      </c>
      <c r="M205" s="212">
        <v>1481.8</v>
      </c>
      <c r="N205" s="218" t="s">
        <v>190</v>
      </c>
      <c r="O205" s="199" t="s">
        <v>286</v>
      </c>
      <c r="P205" s="200"/>
      <c r="Q205" s="219" t="s">
        <v>623</v>
      </c>
    </row>
    <row r="206" spans="1:17" s="243" customFormat="1">
      <c r="A206" s="205">
        <v>42</v>
      </c>
      <c r="B206" s="205" t="s">
        <v>541</v>
      </c>
      <c r="C206" s="205" t="s">
        <v>539</v>
      </c>
      <c r="D206" s="205" t="s">
        <v>541</v>
      </c>
      <c r="E206" s="217" t="s">
        <v>189</v>
      </c>
      <c r="F206" s="211">
        <v>193</v>
      </c>
      <c r="G206" s="211">
        <v>183</v>
      </c>
      <c r="H206" s="211">
        <v>157</v>
      </c>
      <c r="I206" s="205">
        <v>62</v>
      </c>
      <c r="J206" s="205">
        <v>116</v>
      </c>
      <c r="K206" s="208">
        <v>1.129</v>
      </c>
      <c r="L206" s="209" t="s">
        <v>806</v>
      </c>
      <c r="M206" s="212">
        <v>1508.08</v>
      </c>
      <c r="N206" s="218" t="s">
        <v>190</v>
      </c>
      <c r="O206" s="199" t="s">
        <v>286</v>
      </c>
      <c r="P206" s="200"/>
      <c r="Q206" s="219" t="s">
        <v>623</v>
      </c>
    </row>
    <row r="207" spans="1:17" s="243" customFormat="1">
      <c r="A207" s="205">
        <v>43</v>
      </c>
      <c r="B207" s="205" t="s">
        <v>542</v>
      </c>
      <c r="C207" s="205" t="s">
        <v>540</v>
      </c>
      <c r="D207" s="205" t="s">
        <v>542</v>
      </c>
      <c r="E207" s="217" t="s">
        <v>189</v>
      </c>
      <c r="F207" s="211">
        <v>213</v>
      </c>
      <c r="G207" s="211">
        <v>203</v>
      </c>
      <c r="H207" s="211">
        <v>158</v>
      </c>
      <c r="I207" s="205">
        <v>62</v>
      </c>
      <c r="J207" s="205">
        <v>121</v>
      </c>
      <c r="K207" s="208">
        <v>1.1850000000000001</v>
      </c>
      <c r="L207" s="209" t="s">
        <v>806</v>
      </c>
      <c r="M207" s="212">
        <v>1655.83</v>
      </c>
      <c r="N207" s="218" t="s">
        <v>190</v>
      </c>
      <c r="O207" s="199" t="s">
        <v>286</v>
      </c>
      <c r="P207" s="200"/>
      <c r="Q207" s="219" t="s">
        <v>623</v>
      </c>
    </row>
    <row r="208" spans="1:17" s="238" customFormat="1">
      <c r="A208" s="205">
        <v>1</v>
      </c>
      <c r="B208" s="205" t="s">
        <v>846</v>
      </c>
      <c r="C208" s="205" t="s">
        <v>857</v>
      </c>
      <c r="D208" s="205" t="s">
        <v>846</v>
      </c>
      <c r="E208" s="217" t="s">
        <v>189</v>
      </c>
      <c r="F208" s="211">
        <v>260</v>
      </c>
      <c r="G208" s="211">
        <v>235</v>
      </c>
      <c r="H208" s="211">
        <v>162</v>
      </c>
      <c r="I208" s="205">
        <v>70</v>
      </c>
      <c r="J208" s="205">
        <v>124</v>
      </c>
      <c r="K208" s="208">
        <v>1.407</v>
      </c>
      <c r="L208" s="209" t="s">
        <v>806</v>
      </c>
      <c r="M208" s="212">
        <v>2049.3000000000002</v>
      </c>
      <c r="N208" s="218" t="s">
        <v>190</v>
      </c>
      <c r="O208" s="199" t="s">
        <v>197</v>
      </c>
      <c r="P208" s="200"/>
      <c r="Q208" s="219" t="s">
        <v>622</v>
      </c>
    </row>
    <row r="209" spans="1:17" s="238" customFormat="1">
      <c r="A209" s="205">
        <v>2</v>
      </c>
      <c r="B209" s="205" t="s">
        <v>847</v>
      </c>
      <c r="C209" s="205" t="s">
        <v>854</v>
      </c>
      <c r="D209" s="205" t="s">
        <v>847</v>
      </c>
      <c r="E209" s="217" t="s">
        <v>189</v>
      </c>
      <c r="F209" s="211">
        <v>265</v>
      </c>
      <c r="G209" s="211">
        <v>240</v>
      </c>
      <c r="H209" s="211">
        <v>162</v>
      </c>
      <c r="I209" s="205">
        <v>70</v>
      </c>
      <c r="J209" s="205">
        <v>124</v>
      </c>
      <c r="K209" s="208">
        <v>1.407</v>
      </c>
      <c r="L209" s="209" t="s">
        <v>806</v>
      </c>
      <c r="M209" s="212">
        <v>2375.44</v>
      </c>
      <c r="N209" s="218" t="s">
        <v>190</v>
      </c>
      <c r="O209" s="199" t="s">
        <v>197</v>
      </c>
      <c r="P209" s="200"/>
      <c r="Q209" s="219" t="s">
        <v>622</v>
      </c>
    </row>
    <row r="210" spans="1:17" s="238" customFormat="1">
      <c r="A210" s="205">
        <v>3</v>
      </c>
      <c r="B210" s="205" t="s">
        <v>848</v>
      </c>
      <c r="C210" s="205" t="s">
        <v>852</v>
      </c>
      <c r="D210" s="205" t="s">
        <v>848</v>
      </c>
      <c r="E210" s="217" t="s">
        <v>189</v>
      </c>
      <c r="F210" s="211">
        <v>265</v>
      </c>
      <c r="G210" s="211">
        <v>240</v>
      </c>
      <c r="H210" s="211">
        <v>162</v>
      </c>
      <c r="I210" s="205">
        <v>70</v>
      </c>
      <c r="J210" s="205">
        <v>124</v>
      </c>
      <c r="K210" s="208">
        <v>1.407</v>
      </c>
      <c r="L210" s="209" t="s">
        <v>806</v>
      </c>
      <c r="M210" s="212">
        <v>2210.5700000000002</v>
      </c>
      <c r="N210" s="218" t="s">
        <v>190</v>
      </c>
      <c r="O210" s="199" t="s">
        <v>197</v>
      </c>
      <c r="P210" s="200"/>
      <c r="Q210" s="219" t="s">
        <v>622</v>
      </c>
    </row>
    <row r="211" spans="1:17">
      <c r="A211" s="205"/>
      <c r="B211" s="205" t="s">
        <v>849</v>
      </c>
      <c r="C211" s="205" t="s">
        <v>853</v>
      </c>
      <c r="D211" s="205" t="s">
        <v>849</v>
      </c>
      <c r="E211" s="217" t="s">
        <v>189</v>
      </c>
      <c r="F211" s="211">
        <v>265</v>
      </c>
      <c r="G211" s="211">
        <v>240</v>
      </c>
      <c r="H211" s="211">
        <v>162</v>
      </c>
      <c r="I211" s="205">
        <v>70</v>
      </c>
      <c r="J211" s="205">
        <v>124</v>
      </c>
      <c r="K211" s="208">
        <v>1.407</v>
      </c>
      <c r="L211" s="209" t="s">
        <v>806</v>
      </c>
      <c r="M211" s="212">
        <v>2608.91</v>
      </c>
      <c r="N211" s="218" t="s">
        <v>190</v>
      </c>
      <c r="O211" s="199" t="s">
        <v>197</v>
      </c>
      <c r="P211" s="200"/>
      <c r="Q211" s="219" t="s">
        <v>622</v>
      </c>
    </row>
    <row r="212" spans="1:17">
      <c r="A212" s="205"/>
      <c r="B212" s="205" t="s">
        <v>850</v>
      </c>
      <c r="C212" s="205" t="s">
        <v>855</v>
      </c>
      <c r="D212" s="205" t="s">
        <v>850</v>
      </c>
      <c r="E212" s="217" t="s">
        <v>189</v>
      </c>
      <c r="F212" s="211">
        <v>260</v>
      </c>
      <c r="G212" s="211">
        <v>235</v>
      </c>
      <c r="H212" s="211">
        <v>162</v>
      </c>
      <c r="I212" s="205">
        <v>70</v>
      </c>
      <c r="J212" s="205">
        <v>124</v>
      </c>
      <c r="K212" s="208">
        <v>1.407</v>
      </c>
      <c r="L212" s="209" t="s">
        <v>806</v>
      </c>
      <c r="M212" s="212">
        <v>1884.72</v>
      </c>
      <c r="N212" s="218" t="s">
        <v>190</v>
      </c>
      <c r="O212" s="199" t="s">
        <v>197</v>
      </c>
      <c r="P212" s="200"/>
      <c r="Q212" s="219" t="s">
        <v>622</v>
      </c>
    </row>
    <row r="213" spans="1:17">
      <c r="A213" s="205"/>
      <c r="B213" s="205" t="s">
        <v>851</v>
      </c>
      <c r="C213" s="205" t="s">
        <v>856</v>
      </c>
      <c r="D213" s="205" t="s">
        <v>851</v>
      </c>
      <c r="E213" s="217" t="s">
        <v>189</v>
      </c>
      <c r="F213" s="211">
        <v>260</v>
      </c>
      <c r="G213" s="211">
        <v>235</v>
      </c>
      <c r="H213" s="211">
        <v>162</v>
      </c>
      <c r="I213" s="205">
        <v>70</v>
      </c>
      <c r="J213" s="205">
        <v>124</v>
      </c>
      <c r="K213" s="208">
        <v>1.407</v>
      </c>
      <c r="L213" s="209" t="s">
        <v>806</v>
      </c>
      <c r="M213" s="212">
        <v>2283.0300000000002</v>
      </c>
      <c r="N213" s="218" t="s">
        <v>190</v>
      </c>
      <c r="O213" s="199" t="s">
        <v>197</v>
      </c>
      <c r="P213" s="200"/>
      <c r="Q213" s="219" t="s">
        <v>622</v>
      </c>
    </row>
    <row r="214" spans="1:17">
      <c r="A214" s="205"/>
      <c r="B214" s="205"/>
      <c r="C214" s="205"/>
      <c r="D214" s="205"/>
      <c r="E214" s="217" t="s">
        <v>189</v>
      </c>
      <c r="F214" s="211"/>
      <c r="G214" s="211"/>
      <c r="H214" s="211"/>
      <c r="I214" s="205"/>
      <c r="J214" s="205"/>
      <c r="K214" s="208"/>
      <c r="L214" s="209"/>
      <c r="M214" s="223"/>
      <c r="N214" s="218" t="s">
        <v>190</v>
      </c>
      <c r="O214" s="199"/>
      <c r="P214" s="200"/>
      <c r="Q214" s="219"/>
    </row>
    <row r="215" spans="1:17">
      <c r="A215" s="205"/>
      <c r="B215" s="205"/>
      <c r="C215" s="205"/>
      <c r="D215" s="205"/>
      <c r="E215" s="217" t="s">
        <v>189</v>
      </c>
      <c r="F215" s="211"/>
      <c r="G215" s="211"/>
      <c r="H215" s="211"/>
      <c r="I215" s="205"/>
      <c r="J215" s="205"/>
      <c r="K215" s="208"/>
      <c r="L215" s="209"/>
      <c r="M215" s="223"/>
      <c r="N215" s="218" t="s">
        <v>190</v>
      </c>
      <c r="O215" s="199"/>
      <c r="P215" s="200"/>
      <c r="Q215" s="219"/>
    </row>
    <row r="216" spans="1:17" s="243" customFormat="1">
      <c r="A216" s="205"/>
      <c r="B216" s="205"/>
      <c r="C216" s="205"/>
      <c r="D216" s="205"/>
      <c r="E216" s="217" t="s">
        <v>189</v>
      </c>
      <c r="F216" s="211"/>
      <c r="G216" s="211"/>
      <c r="H216" s="211"/>
      <c r="I216" s="205"/>
      <c r="J216" s="205"/>
      <c r="K216" s="208"/>
      <c r="L216" s="209"/>
      <c r="M216" s="212"/>
      <c r="N216" s="218" t="s">
        <v>190</v>
      </c>
      <c r="O216" s="199"/>
      <c r="P216" s="200"/>
      <c r="Q216" s="219"/>
    </row>
    <row r="217" spans="1:17" s="243" customFormat="1">
      <c r="A217" s="205">
        <v>1</v>
      </c>
      <c r="B217" s="205" t="s">
        <v>353</v>
      </c>
      <c r="C217" s="205" t="s">
        <v>352</v>
      </c>
      <c r="D217" s="205" t="s">
        <v>353</v>
      </c>
      <c r="E217" s="217" t="s">
        <v>189</v>
      </c>
      <c r="F217" s="211">
        <v>305</v>
      </c>
      <c r="G217" s="211">
        <v>269</v>
      </c>
      <c r="H217" s="211">
        <v>169</v>
      </c>
      <c r="I217" s="205">
        <v>55</v>
      </c>
      <c r="J217" s="205">
        <v>165</v>
      </c>
      <c r="K217" s="208">
        <v>1.534</v>
      </c>
      <c r="L217" s="209" t="s">
        <v>807</v>
      </c>
      <c r="M217" s="212">
        <v>3674.36</v>
      </c>
      <c r="N217" s="218" t="s">
        <v>190</v>
      </c>
      <c r="O217" s="199" t="s">
        <v>197</v>
      </c>
      <c r="P217" s="200"/>
      <c r="Q217" s="219" t="s">
        <v>622</v>
      </c>
    </row>
    <row r="218" spans="1:17" s="243" customFormat="1">
      <c r="A218" s="205">
        <v>2</v>
      </c>
      <c r="B218" s="205" t="s">
        <v>355</v>
      </c>
      <c r="C218" s="205" t="s">
        <v>354</v>
      </c>
      <c r="D218" s="205" t="s">
        <v>355</v>
      </c>
      <c r="E218" s="217" t="s">
        <v>189</v>
      </c>
      <c r="F218" s="211">
        <v>297</v>
      </c>
      <c r="G218" s="211">
        <v>262</v>
      </c>
      <c r="H218" s="211">
        <v>169</v>
      </c>
      <c r="I218" s="205">
        <v>55</v>
      </c>
      <c r="J218" s="205">
        <v>165</v>
      </c>
      <c r="K218" s="208">
        <v>1.534</v>
      </c>
      <c r="L218" s="209" t="s">
        <v>807</v>
      </c>
      <c r="M218" s="212">
        <v>3607.72</v>
      </c>
      <c r="N218" s="218" t="s">
        <v>190</v>
      </c>
      <c r="O218" s="199" t="s">
        <v>197</v>
      </c>
      <c r="P218" s="200"/>
      <c r="Q218" s="219" t="s">
        <v>623</v>
      </c>
    </row>
    <row r="219" spans="1:17" s="243" customFormat="1">
      <c r="A219" s="205">
        <v>3</v>
      </c>
      <c r="B219" s="205" t="s">
        <v>357</v>
      </c>
      <c r="C219" s="205" t="s">
        <v>356</v>
      </c>
      <c r="D219" s="205" t="s">
        <v>357</v>
      </c>
      <c r="E219" s="217" t="s">
        <v>189</v>
      </c>
      <c r="F219" s="211">
        <v>305</v>
      </c>
      <c r="G219" s="211">
        <v>269</v>
      </c>
      <c r="H219" s="211">
        <v>169</v>
      </c>
      <c r="I219" s="205">
        <v>55</v>
      </c>
      <c r="J219" s="205">
        <v>165</v>
      </c>
      <c r="K219" s="208">
        <v>1.534</v>
      </c>
      <c r="L219" s="209" t="s">
        <v>807</v>
      </c>
      <c r="M219" s="212">
        <v>3675.11</v>
      </c>
      <c r="N219" s="218" t="s">
        <v>190</v>
      </c>
      <c r="O219" s="199" t="s">
        <v>197</v>
      </c>
      <c r="P219" s="200"/>
      <c r="Q219" s="219" t="s">
        <v>622</v>
      </c>
    </row>
    <row r="220" spans="1:17" s="243" customFormat="1">
      <c r="A220" s="205">
        <v>4</v>
      </c>
      <c r="B220" s="205" t="s">
        <v>359</v>
      </c>
      <c r="C220" s="205" t="s">
        <v>358</v>
      </c>
      <c r="D220" s="205" t="s">
        <v>359</v>
      </c>
      <c r="E220" s="217" t="s">
        <v>189</v>
      </c>
      <c r="F220" s="211">
        <v>298</v>
      </c>
      <c r="G220" s="211">
        <v>262</v>
      </c>
      <c r="H220" s="211">
        <v>169</v>
      </c>
      <c r="I220" s="205">
        <v>55</v>
      </c>
      <c r="J220" s="205">
        <v>165</v>
      </c>
      <c r="K220" s="208">
        <v>1.534</v>
      </c>
      <c r="L220" s="209" t="s">
        <v>807</v>
      </c>
      <c r="M220" s="212">
        <v>3638.5</v>
      </c>
      <c r="N220" s="218" t="s">
        <v>190</v>
      </c>
      <c r="O220" s="199" t="s">
        <v>197</v>
      </c>
      <c r="P220" s="200"/>
      <c r="Q220" s="219" t="s">
        <v>623</v>
      </c>
    </row>
    <row r="221" spans="1:17" s="243" customFormat="1">
      <c r="A221" s="205">
        <v>5</v>
      </c>
      <c r="B221" s="205" t="s">
        <v>527</v>
      </c>
      <c r="C221" s="205" t="s">
        <v>526</v>
      </c>
      <c r="D221" s="205" t="s">
        <v>527</v>
      </c>
      <c r="E221" s="217" t="s">
        <v>189</v>
      </c>
      <c r="F221" s="211">
        <v>305</v>
      </c>
      <c r="G221" s="211">
        <v>269</v>
      </c>
      <c r="H221" s="211">
        <v>169</v>
      </c>
      <c r="I221" s="205">
        <v>55</v>
      </c>
      <c r="J221" s="205">
        <v>165</v>
      </c>
      <c r="K221" s="208">
        <v>1.534</v>
      </c>
      <c r="L221" s="209" t="s">
        <v>807</v>
      </c>
      <c r="M221" s="212">
        <v>4028.1</v>
      </c>
      <c r="N221" s="218" t="s">
        <v>190</v>
      </c>
      <c r="O221" s="199" t="s">
        <v>197</v>
      </c>
      <c r="P221" s="200"/>
      <c r="Q221" s="219" t="s">
        <v>622</v>
      </c>
    </row>
    <row r="222" spans="1:17" s="243" customFormat="1">
      <c r="A222" s="205">
        <v>6</v>
      </c>
      <c r="B222" s="205" t="s">
        <v>513</v>
      </c>
      <c r="C222" s="205" t="s">
        <v>512</v>
      </c>
      <c r="D222" s="205" t="s">
        <v>513</v>
      </c>
      <c r="E222" s="217" t="s">
        <v>189</v>
      </c>
      <c r="F222" s="211">
        <v>305</v>
      </c>
      <c r="G222" s="211">
        <v>269</v>
      </c>
      <c r="H222" s="211">
        <v>169</v>
      </c>
      <c r="I222" s="205">
        <v>55</v>
      </c>
      <c r="J222" s="205">
        <v>165</v>
      </c>
      <c r="K222" s="208">
        <v>1.534</v>
      </c>
      <c r="L222" s="209" t="s">
        <v>807</v>
      </c>
      <c r="M222" s="212">
        <v>3987.83</v>
      </c>
      <c r="N222" s="218" t="s">
        <v>190</v>
      </c>
      <c r="O222" s="199" t="s">
        <v>197</v>
      </c>
      <c r="P222" s="200"/>
      <c r="Q222" s="219" t="s">
        <v>623</v>
      </c>
    </row>
    <row r="223" spans="1:17" s="243" customFormat="1">
      <c r="A223" s="205">
        <v>7</v>
      </c>
      <c r="B223" s="205" t="s">
        <v>39</v>
      </c>
      <c r="C223" s="205" t="s">
        <v>38</v>
      </c>
      <c r="D223" s="205" t="s">
        <v>39</v>
      </c>
      <c r="E223" s="217" t="s">
        <v>189</v>
      </c>
      <c r="F223" s="211">
        <v>305</v>
      </c>
      <c r="G223" s="211">
        <v>269</v>
      </c>
      <c r="H223" s="211">
        <v>169</v>
      </c>
      <c r="I223" s="205">
        <v>55</v>
      </c>
      <c r="J223" s="205">
        <v>165</v>
      </c>
      <c r="K223" s="208">
        <v>1.534</v>
      </c>
      <c r="L223" s="209" t="s">
        <v>807</v>
      </c>
      <c r="M223" s="212">
        <v>4028.02</v>
      </c>
      <c r="N223" s="218" t="s">
        <v>190</v>
      </c>
      <c r="O223" s="199" t="s">
        <v>197</v>
      </c>
      <c r="P223" s="200"/>
      <c r="Q223" s="219" t="s">
        <v>622</v>
      </c>
    </row>
    <row r="224" spans="1:17" s="243" customFormat="1">
      <c r="A224" s="205">
        <v>8</v>
      </c>
      <c r="B224" s="205" t="s">
        <v>809</v>
      </c>
      <c r="C224" s="205" t="s">
        <v>813</v>
      </c>
      <c r="D224" s="205" t="s">
        <v>809</v>
      </c>
      <c r="E224" s="217" t="s">
        <v>189</v>
      </c>
      <c r="F224" s="211">
        <v>311</v>
      </c>
      <c r="G224" s="211">
        <v>275</v>
      </c>
      <c r="H224" s="211">
        <v>169</v>
      </c>
      <c r="I224" s="205">
        <v>55</v>
      </c>
      <c r="J224" s="205">
        <v>165</v>
      </c>
      <c r="K224" s="208">
        <v>1.534</v>
      </c>
      <c r="L224" s="209" t="s">
        <v>807</v>
      </c>
      <c r="M224" s="212">
        <v>5304.71</v>
      </c>
      <c r="N224" s="218" t="s">
        <v>190</v>
      </c>
      <c r="O224" s="199" t="s">
        <v>197</v>
      </c>
      <c r="P224" s="200"/>
      <c r="Q224" s="219" t="s">
        <v>622</v>
      </c>
    </row>
    <row r="225" spans="1:17" s="243" customFormat="1">
      <c r="A225" s="205">
        <v>9</v>
      </c>
      <c r="B225" s="205" t="s">
        <v>772</v>
      </c>
      <c r="C225" s="205" t="s">
        <v>771</v>
      </c>
      <c r="D225" s="205" t="s">
        <v>772</v>
      </c>
      <c r="E225" s="217" t="s">
        <v>189</v>
      </c>
      <c r="F225" s="211">
        <v>311</v>
      </c>
      <c r="G225" s="211">
        <v>275</v>
      </c>
      <c r="H225" s="211">
        <v>169</v>
      </c>
      <c r="I225" s="205">
        <v>55</v>
      </c>
      <c r="J225" s="205">
        <v>165</v>
      </c>
      <c r="K225" s="208">
        <v>1.534</v>
      </c>
      <c r="L225" s="209" t="s">
        <v>807</v>
      </c>
      <c r="M225" s="212">
        <v>5376.68</v>
      </c>
      <c r="N225" s="218" t="s">
        <v>190</v>
      </c>
      <c r="O225" s="199" t="s">
        <v>197</v>
      </c>
      <c r="P225" s="200"/>
      <c r="Q225" s="219" t="s">
        <v>622</v>
      </c>
    </row>
    <row r="226" spans="1:17" s="243" customFormat="1">
      <c r="A226" s="205">
        <v>10</v>
      </c>
      <c r="B226" s="205" t="s">
        <v>367</v>
      </c>
      <c r="C226" s="205" t="s">
        <v>366</v>
      </c>
      <c r="D226" s="205" t="s">
        <v>367</v>
      </c>
      <c r="E226" s="217" t="s">
        <v>189</v>
      </c>
      <c r="F226" s="211">
        <v>305</v>
      </c>
      <c r="G226" s="211">
        <v>269</v>
      </c>
      <c r="H226" s="211">
        <v>169</v>
      </c>
      <c r="I226" s="205">
        <v>55</v>
      </c>
      <c r="J226" s="205">
        <v>165</v>
      </c>
      <c r="K226" s="208">
        <v>1.534</v>
      </c>
      <c r="L226" s="209" t="s">
        <v>807</v>
      </c>
      <c r="M226" s="212">
        <v>4808.7</v>
      </c>
      <c r="N226" s="218" t="s">
        <v>190</v>
      </c>
      <c r="O226" s="199" t="s">
        <v>197</v>
      </c>
      <c r="P226" s="200"/>
      <c r="Q226" s="219" t="s">
        <v>622</v>
      </c>
    </row>
    <row r="227" spans="1:17" s="243" customFormat="1">
      <c r="A227" s="205">
        <v>11</v>
      </c>
      <c r="B227" s="205" t="s">
        <v>369</v>
      </c>
      <c r="C227" s="205" t="s">
        <v>368</v>
      </c>
      <c r="D227" s="205" t="s">
        <v>369</v>
      </c>
      <c r="E227" s="217" t="s">
        <v>189</v>
      </c>
      <c r="F227" s="211">
        <v>297</v>
      </c>
      <c r="G227" s="211">
        <v>262</v>
      </c>
      <c r="H227" s="211">
        <v>169</v>
      </c>
      <c r="I227" s="205">
        <v>55</v>
      </c>
      <c r="J227" s="205">
        <v>165</v>
      </c>
      <c r="K227" s="208">
        <v>1.534</v>
      </c>
      <c r="L227" s="209" t="s">
        <v>807</v>
      </c>
      <c r="M227" s="212">
        <v>4622.43</v>
      </c>
      <c r="N227" s="218" t="s">
        <v>190</v>
      </c>
      <c r="O227" s="199" t="s">
        <v>197</v>
      </c>
      <c r="P227" s="200"/>
      <c r="Q227" s="219" t="s">
        <v>623</v>
      </c>
    </row>
    <row r="228" spans="1:17" s="243" customFormat="1">
      <c r="A228" s="205">
        <v>12</v>
      </c>
      <c r="B228" s="205" t="s">
        <v>371</v>
      </c>
      <c r="C228" s="205" t="s">
        <v>370</v>
      </c>
      <c r="D228" s="205" t="s">
        <v>371</v>
      </c>
      <c r="E228" s="217" t="s">
        <v>189</v>
      </c>
      <c r="F228" s="211">
        <v>305</v>
      </c>
      <c r="G228" s="211">
        <v>269</v>
      </c>
      <c r="H228" s="211">
        <v>169</v>
      </c>
      <c r="I228" s="205">
        <v>55</v>
      </c>
      <c r="J228" s="205">
        <v>165</v>
      </c>
      <c r="K228" s="208">
        <v>1.534</v>
      </c>
      <c r="L228" s="209" t="s">
        <v>807</v>
      </c>
      <c r="M228" s="212">
        <v>4809.47</v>
      </c>
      <c r="N228" s="218" t="s">
        <v>190</v>
      </c>
      <c r="O228" s="199" t="s">
        <v>197</v>
      </c>
      <c r="P228" s="200"/>
      <c r="Q228" s="219" t="s">
        <v>622</v>
      </c>
    </row>
    <row r="229" spans="1:17" s="243" customFormat="1">
      <c r="A229" s="205">
        <v>13</v>
      </c>
      <c r="B229" s="205" t="s">
        <v>361</v>
      </c>
      <c r="C229" s="205" t="s">
        <v>360</v>
      </c>
      <c r="D229" s="205" t="s">
        <v>361</v>
      </c>
      <c r="E229" s="217" t="s">
        <v>189</v>
      </c>
      <c r="F229" s="211">
        <v>305</v>
      </c>
      <c r="G229" s="211">
        <v>269</v>
      </c>
      <c r="H229" s="211">
        <v>169</v>
      </c>
      <c r="I229" s="205">
        <v>55</v>
      </c>
      <c r="J229" s="205">
        <v>165</v>
      </c>
      <c r="K229" s="208">
        <v>1.534</v>
      </c>
      <c r="L229" s="209" t="s">
        <v>807</v>
      </c>
      <c r="M229" s="212">
        <v>4808.58</v>
      </c>
      <c r="N229" s="218" t="s">
        <v>190</v>
      </c>
      <c r="O229" s="199" t="s">
        <v>197</v>
      </c>
      <c r="P229" s="200"/>
      <c r="Q229" s="219" t="s">
        <v>622</v>
      </c>
    </row>
    <row r="230" spans="1:17" s="243" customFormat="1">
      <c r="A230" s="205">
        <v>14</v>
      </c>
      <c r="B230" s="205" t="s">
        <v>363</v>
      </c>
      <c r="C230" s="205" t="s">
        <v>362</v>
      </c>
      <c r="D230" s="205" t="s">
        <v>363</v>
      </c>
      <c r="E230" s="217" t="s">
        <v>189</v>
      </c>
      <c r="F230" s="211">
        <v>297</v>
      </c>
      <c r="G230" s="211">
        <v>262</v>
      </c>
      <c r="H230" s="211">
        <v>169</v>
      </c>
      <c r="I230" s="205">
        <v>55</v>
      </c>
      <c r="J230" s="205">
        <v>165</v>
      </c>
      <c r="K230" s="208">
        <v>1.534</v>
      </c>
      <c r="L230" s="209" t="s">
        <v>807</v>
      </c>
      <c r="M230" s="212">
        <v>4743.3100000000004</v>
      </c>
      <c r="N230" s="218" t="s">
        <v>190</v>
      </c>
      <c r="O230" s="199" t="s">
        <v>197</v>
      </c>
      <c r="P230" s="200"/>
      <c r="Q230" s="219" t="s">
        <v>623</v>
      </c>
    </row>
    <row r="231" spans="1:17" s="243" customFormat="1">
      <c r="A231" s="205">
        <v>15</v>
      </c>
      <c r="B231" s="205" t="s">
        <v>365</v>
      </c>
      <c r="C231" s="205" t="s">
        <v>364</v>
      </c>
      <c r="D231" s="205" t="s">
        <v>365</v>
      </c>
      <c r="E231" s="217" t="s">
        <v>189</v>
      </c>
      <c r="F231" s="211">
        <v>305</v>
      </c>
      <c r="G231" s="211">
        <v>269</v>
      </c>
      <c r="H231" s="211">
        <v>169</v>
      </c>
      <c r="I231" s="205">
        <v>55</v>
      </c>
      <c r="J231" s="205">
        <v>165</v>
      </c>
      <c r="K231" s="208">
        <v>1.534</v>
      </c>
      <c r="L231" s="209" t="s">
        <v>807</v>
      </c>
      <c r="M231" s="212">
        <v>4809.33</v>
      </c>
      <c r="N231" s="218" t="s">
        <v>190</v>
      </c>
      <c r="O231" s="199" t="s">
        <v>197</v>
      </c>
      <c r="P231" s="200"/>
      <c r="Q231" s="219" t="s">
        <v>622</v>
      </c>
    </row>
    <row r="232" spans="1:17" s="243" customFormat="1">
      <c r="A232" s="205">
        <v>16</v>
      </c>
      <c r="B232" s="205" t="s">
        <v>373</v>
      </c>
      <c r="C232" s="205" t="s">
        <v>372</v>
      </c>
      <c r="D232" s="205" t="s">
        <v>373</v>
      </c>
      <c r="E232" s="217" t="s">
        <v>189</v>
      </c>
      <c r="F232" s="211">
        <v>323</v>
      </c>
      <c r="G232" s="211">
        <v>285</v>
      </c>
      <c r="H232" s="211">
        <v>199</v>
      </c>
      <c r="I232" s="205">
        <v>55</v>
      </c>
      <c r="J232" s="205">
        <v>165</v>
      </c>
      <c r="K232" s="208">
        <v>1.806</v>
      </c>
      <c r="L232" s="209" t="s">
        <v>807</v>
      </c>
      <c r="M232" s="212">
        <v>5246.75</v>
      </c>
      <c r="N232" s="218" t="s">
        <v>190</v>
      </c>
      <c r="O232" s="199" t="s">
        <v>197</v>
      </c>
      <c r="P232" s="200"/>
      <c r="Q232" s="219" t="s">
        <v>622</v>
      </c>
    </row>
    <row r="233" spans="1:17" s="243" customFormat="1">
      <c r="A233" s="205">
        <v>17</v>
      </c>
      <c r="B233" s="205" t="s">
        <v>377</v>
      </c>
      <c r="C233" s="205" t="s">
        <v>376</v>
      </c>
      <c r="D233" s="205" t="s">
        <v>377</v>
      </c>
      <c r="E233" s="217" t="s">
        <v>189</v>
      </c>
      <c r="F233" s="211">
        <v>323</v>
      </c>
      <c r="G233" s="211">
        <v>285</v>
      </c>
      <c r="H233" s="211">
        <v>199</v>
      </c>
      <c r="I233" s="205">
        <v>55</v>
      </c>
      <c r="J233" s="205">
        <v>165</v>
      </c>
      <c r="K233" s="208">
        <v>1.806</v>
      </c>
      <c r="L233" s="209" t="s">
        <v>807</v>
      </c>
      <c r="M233" s="212">
        <v>5214.53</v>
      </c>
      <c r="N233" s="218" t="s">
        <v>190</v>
      </c>
      <c r="O233" s="199" t="s">
        <v>197</v>
      </c>
      <c r="P233" s="200"/>
      <c r="Q233" s="219" t="s">
        <v>622</v>
      </c>
    </row>
    <row r="234" spans="1:17" s="243" customFormat="1">
      <c r="A234" s="205">
        <v>18</v>
      </c>
      <c r="B234" s="205" t="s">
        <v>375</v>
      </c>
      <c r="C234" s="205" t="s">
        <v>374</v>
      </c>
      <c r="D234" s="205" t="s">
        <v>375</v>
      </c>
      <c r="E234" s="217" t="s">
        <v>189</v>
      </c>
      <c r="F234" s="211">
        <v>317</v>
      </c>
      <c r="G234" s="211">
        <v>279</v>
      </c>
      <c r="H234" s="211">
        <v>199</v>
      </c>
      <c r="I234" s="205">
        <v>55</v>
      </c>
      <c r="J234" s="205">
        <v>165</v>
      </c>
      <c r="K234" s="208">
        <v>1.806</v>
      </c>
      <c r="L234" s="209" t="s">
        <v>807</v>
      </c>
      <c r="M234" s="212">
        <v>5230.09</v>
      </c>
      <c r="N234" s="218" t="s">
        <v>190</v>
      </c>
      <c r="O234" s="199" t="s">
        <v>197</v>
      </c>
      <c r="P234" s="200"/>
      <c r="Q234" s="219" t="s">
        <v>622</v>
      </c>
    </row>
    <row r="235" spans="1:17" s="243" customFormat="1">
      <c r="A235" s="205">
        <v>19</v>
      </c>
      <c r="B235" s="205" t="s">
        <v>379</v>
      </c>
      <c r="C235" s="205" t="s">
        <v>378</v>
      </c>
      <c r="D235" s="205" t="s">
        <v>379</v>
      </c>
      <c r="E235" s="217" t="s">
        <v>189</v>
      </c>
      <c r="F235" s="211">
        <v>317</v>
      </c>
      <c r="G235" s="211">
        <v>279</v>
      </c>
      <c r="H235" s="211">
        <v>199</v>
      </c>
      <c r="I235" s="205">
        <v>55</v>
      </c>
      <c r="J235" s="205">
        <v>165</v>
      </c>
      <c r="K235" s="208">
        <v>1.806</v>
      </c>
      <c r="L235" s="209" t="s">
        <v>807</v>
      </c>
      <c r="M235" s="212">
        <v>5229.3900000000003</v>
      </c>
      <c r="N235" s="218" t="s">
        <v>190</v>
      </c>
      <c r="O235" s="199" t="s">
        <v>197</v>
      </c>
      <c r="P235" s="200"/>
      <c r="Q235" s="219" t="s">
        <v>622</v>
      </c>
    </row>
    <row r="236" spans="1:17" s="243" customFormat="1">
      <c r="A236" s="205">
        <v>20</v>
      </c>
      <c r="B236" s="205" t="s">
        <v>385</v>
      </c>
      <c r="C236" s="205" t="s">
        <v>384</v>
      </c>
      <c r="D236" s="205" t="s">
        <v>385</v>
      </c>
      <c r="E236" s="217" t="s">
        <v>189</v>
      </c>
      <c r="F236" s="211">
        <v>305</v>
      </c>
      <c r="G236" s="211">
        <v>269</v>
      </c>
      <c r="H236" s="211">
        <v>169</v>
      </c>
      <c r="I236" s="205">
        <v>55</v>
      </c>
      <c r="J236" s="205">
        <v>165</v>
      </c>
      <c r="K236" s="208">
        <v>1.534</v>
      </c>
      <c r="L236" s="209" t="s">
        <v>807</v>
      </c>
      <c r="M236" s="212">
        <v>3584.04</v>
      </c>
      <c r="N236" s="218" t="s">
        <v>190</v>
      </c>
      <c r="O236" s="199" t="s">
        <v>197</v>
      </c>
      <c r="Q236" s="219" t="s">
        <v>622</v>
      </c>
    </row>
    <row r="237" spans="1:17" s="243" customFormat="1">
      <c r="A237" s="205">
        <v>21</v>
      </c>
      <c r="B237" s="205" t="s">
        <v>383</v>
      </c>
      <c r="C237" s="205" t="s">
        <v>382</v>
      </c>
      <c r="D237" s="205" t="s">
        <v>383</v>
      </c>
      <c r="E237" s="217" t="s">
        <v>189</v>
      </c>
      <c r="F237" s="211">
        <v>305</v>
      </c>
      <c r="G237" s="211">
        <v>269</v>
      </c>
      <c r="H237" s="211">
        <v>169</v>
      </c>
      <c r="I237" s="205">
        <v>55</v>
      </c>
      <c r="J237" s="205">
        <v>165</v>
      </c>
      <c r="K237" s="208">
        <v>1.534</v>
      </c>
      <c r="L237" s="209" t="s">
        <v>807</v>
      </c>
      <c r="M237" s="212">
        <v>3584.04</v>
      </c>
      <c r="N237" s="218" t="s">
        <v>190</v>
      </c>
      <c r="O237" s="199" t="s">
        <v>197</v>
      </c>
      <c r="Q237" s="219" t="s">
        <v>622</v>
      </c>
    </row>
    <row r="238" spans="1:17" s="243" customFormat="1">
      <c r="A238" s="205">
        <v>22</v>
      </c>
      <c r="B238" s="205" t="s">
        <v>492</v>
      </c>
      <c r="C238" s="205" t="s">
        <v>491</v>
      </c>
      <c r="D238" s="205" t="s">
        <v>492</v>
      </c>
      <c r="E238" s="217" t="s">
        <v>189</v>
      </c>
      <c r="F238" s="211">
        <v>305</v>
      </c>
      <c r="G238" s="211">
        <v>269</v>
      </c>
      <c r="H238" s="211">
        <v>169</v>
      </c>
      <c r="I238" s="205">
        <v>55</v>
      </c>
      <c r="J238" s="205">
        <v>165</v>
      </c>
      <c r="K238" s="208">
        <v>1.534</v>
      </c>
      <c r="L238" s="209" t="s">
        <v>807</v>
      </c>
      <c r="M238" s="212">
        <v>3970.42</v>
      </c>
      <c r="N238" s="218" t="s">
        <v>190</v>
      </c>
      <c r="O238" s="199" t="s">
        <v>197</v>
      </c>
      <c r="Q238" s="219" t="s">
        <v>622</v>
      </c>
    </row>
    <row r="239" spans="1:17" s="243" customFormat="1">
      <c r="A239" s="205">
        <v>23</v>
      </c>
      <c r="B239" s="205" t="s">
        <v>490</v>
      </c>
      <c r="C239" s="205" t="s">
        <v>489</v>
      </c>
      <c r="D239" s="205" t="s">
        <v>490</v>
      </c>
      <c r="E239" s="217" t="s">
        <v>189</v>
      </c>
      <c r="F239" s="211">
        <v>305</v>
      </c>
      <c r="G239" s="211">
        <v>269</v>
      </c>
      <c r="H239" s="211">
        <v>169</v>
      </c>
      <c r="I239" s="205">
        <v>55</v>
      </c>
      <c r="J239" s="205">
        <v>165</v>
      </c>
      <c r="K239" s="208">
        <v>1.534</v>
      </c>
      <c r="L239" s="209" t="s">
        <v>807</v>
      </c>
      <c r="M239" s="212">
        <v>3970.83</v>
      </c>
      <c r="N239" s="218" t="s">
        <v>190</v>
      </c>
      <c r="O239" s="199" t="s">
        <v>197</v>
      </c>
      <c r="Q239" s="219" t="s">
        <v>622</v>
      </c>
    </row>
    <row r="240" spans="1:17" s="243" customFormat="1">
      <c r="A240" s="205">
        <v>24</v>
      </c>
      <c r="B240" s="205" t="s">
        <v>395</v>
      </c>
      <c r="C240" s="205" t="s">
        <v>394</v>
      </c>
      <c r="D240" s="205" t="s">
        <v>395</v>
      </c>
      <c r="E240" s="217" t="s">
        <v>189</v>
      </c>
      <c r="F240" s="211">
        <v>328</v>
      </c>
      <c r="G240" s="211">
        <v>292</v>
      </c>
      <c r="H240" s="211">
        <v>199</v>
      </c>
      <c r="I240" s="205">
        <v>55</v>
      </c>
      <c r="J240" s="205">
        <v>165</v>
      </c>
      <c r="K240" s="208">
        <v>1.806</v>
      </c>
      <c r="L240" s="209" t="s">
        <v>807</v>
      </c>
      <c r="M240" s="212">
        <v>3765.3</v>
      </c>
      <c r="N240" s="218" t="s">
        <v>190</v>
      </c>
      <c r="O240" s="199" t="s">
        <v>197</v>
      </c>
      <c r="Q240" s="219" t="s">
        <v>622</v>
      </c>
    </row>
    <row r="241" spans="1:17" s="243" customFormat="1">
      <c r="A241" s="205">
        <v>25</v>
      </c>
      <c r="B241" s="205" t="s">
        <v>393</v>
      </c>
      <c r="C241" s="205" t="s">
        <v>392</v>
      </c>
      <c r="D241" s="205" t="s">
        <v>393</v>
      </c>
      <c r="E241" s="217" t="s">
        <v>189</v>
      </c>
      <c r="F241" s="211">
        <v>328</v>
      </c>
      <c r="G241" s="211">
        <v>292</v>
      </c>
      <c r="H241" s="211">
        <v>199</v>
      </c>
      <c r="I241" s="205">
        <v>55</v>
      </c>
      <c r="J241" s="205">
        <v>165</v>
      </c>
      <c r="K241" s="208">
        <v>1.806</v>
      </c>
      <c r="L241" s="209" t="s">
        <v>807</v>
      </c>
      <c r="M241" s="212">
        <v>3765.4</v>
      </c>
      <c r="N241" s="218" t="s">
        <v>190</v>
      </c>
      <c r="O241" s="199" t="s">
        <v>197</v>
      </c>
      <c r="P241" s="200"/>
      <c r="Q241" s="219" t="s">
        <v>622</v>
      </c>
    </row>
    <row r="242" spans="1:17" s="243" customFormat="1">
      <c r="A242" s="205">
        <v>26</v>
      </c>
      <c r="B242" s="205" t="s">
        <v>496</v>
      </c>
      <c r="C242" s="205" t="s">
        <v>495</v>
      </c>
      <c r="D242" s="205" t="s">
        <v>496</v>
      </c>
      <c r="E242" s="217" t="s">
        <v>189</v>
      </c>
      <c r="F242" s="211">
        <v>328</v>
      </c>
      <c r="G242" s="211">
        <v>292</v>
      </c>
      <c r="H242" s="211">
        <v>199</v>
      </c>
      <c r="I242" s="205">
        <v>55</v>
      </c>
      <c r="J242" s="205">
        <v>165</v>
      </c>
      <c r="K242" s="208">
        <v>1.806</v>
      </c>
      <c r="L242" s="209" t="s">
        <v>807</v>
      </c>
      <c r="M242" s="212">
        <v>4176.8500000000004</v>
      </c>
      <c r="N242" s="218" t="s">
        <v>190</v>
      </c>
      <c r="O242" s="199" t="s">
        <v>197</v>
      </c>
      <c r="Q242" s="219" t="s">
        <v>622</v>
      </c>
    </row>
    <row r="243" spans="1:17" s="243" customFormat="1">
      <c r="A243" s="205">
        <v>27</v>
      </c>
      <c r="B243" s="205" t="s">
        <v>494</v>
      </c>
      <c r="C243" s="205" t="s">
        <v>493</v>
      </c>
      <c r="D243" s="205" t="s">
        <v>494</v>
      </c>
      <c r="E243" s="217" t="s">
        <v>189</v>
      </c>
      <c r="F243" s="211">
        <v>328</v>
      </c>
      <c r="G243" s="211">
        <v>292</v>
      </c>
      <c r="H243" s="211">
        <v>199</v>
      </c>
      <c r="I243" s="205">
        <v>55</v>
      </c>
      <c r="J243" s="205">
        <v>165</v>
      </c>
      <c r="K243" s="208">
        <v>1.806</v>
      </c>
      <c r="L243" s="209" t="s">
        <v>807</v>
      </c>
      <c r="M243" s="212">
        <v>4176.8500000000004</v>
      </c>
      <c r="N243" s="218" t="s">
        <v>190</v>
      </c>
      <c r="O243" s="199" t="s">
        <v>197</v>
      </c>
      <c r="Q243" s="219" t="s">
        <v>622</v>
      </c>
    </row>
    <row r="244" spans="1:17" s="243" customFormat="1">
      <c r="A244" s="205">
        <v>28</v>
      </c>
      <c r="B244" s="205" t="s">
        <v>537</v>
      </c>
      <c r="C244" s="205" t="s">
        <v>346</v>
      </c>
      <c r="D244" s="205" t="s">
        <v>537</v>
      </c>
      <c r="E244" s="217" t="s">
        <v>189</v>
      </c>
      <c r="F244" s="211">
        <v>338</v>
      </c>
      <c r="G244" s="211">
        <v>297</v>
      </c>
      <c r="H244" s="211">
        <v>199</v>
      </c>
      <c r="I244" s="205">
        <v>55</v>
      </c>
      <c r="J244" s="205">
        <v>165</v>
      </c>
      <c r="K244" s="208">
        <v>1.806</v>
      </c>
      <c r="L244" s="209" t="s">
        <v>807</v>
      </c>
      <c r="M244" s="212">
        <v>4933.43</v>
      </c>
      <c r="N244" s="218" t="s">
        <v>190</v>
      </c>
      <c r="O244" s="199" t="s">
        <v>197</v>
      </c>
      <c r="P244" s="200"/>
      <c r="Q244" s="219" t="s">
        <v>623</v>
      </c>
    </row>
    <row r="245" spans="1:17" s="243" customFormat="1">
      <c r="A245" s="205">
        <v>29</v>
      </c>
      <c r="B245" s="205" t="s">
        <v>401</v>
      </c>
      <c r="C245" s="205" t="s">
        <v>400</v>
      </c>
      <c r="D245" s="205" t="s">
        <v>401</v>
      </c>
      <c r="E245" s="217" t="s">
        <v>189</v>
      </c>
      <c r="F245" s="211">
        <v>338</v>
      </c>
      <c r="G245" s="211">
        <v>297</v>
      </c>
      <c r="H245" s="211">
        <v>199</v>
      </c>
      <c r="I245" s="205">
        <v>55</v>
      </c>
      <c r="J245" s="205">
        <v>165</v>
      </c>
      <c r="K245" s="208">
        <v>1.806</v>
      </c>
      <c r="L245" s="209" t="s">
        <v>807</v>
      </c>
      <c r="M245" s="212">
        <v>5653.13</v>
      </c>
      <c r="N245" s="218" t="s">
        <v>190</v>
      </c>
      <c r="O245" s="199" t="s">
        <v>197</v>
      </c>
      <c r="P245" s="200"/>
      <c r="Q245" s="219" t="s">
        <v>622</v>
      </c>
    </row>
    <row r="246" spans="1:17" s="243" customFormat="1">
      <c r="A246" s="205">
        <v>30</v>
      </c>
      <c r="B246" s="205" t="s">
        <v>405</v>
      </c>
      <c r="C246" s="205" t="s">
        <v>403</v>
      </c>
      <c r="D246" s="205" t="s">
        <v>405</v>
      </c>
      <c r="E246" s="217" t="s">
        <v>189</v>
      </c>
      <c r="F246" s="211">
        <v>338</v>
      </c>
      <c r="G246" s="211">
        <v>297</v>
      </c>
      <c r="H246" s="211">
        <v>199</v>
      </c>
      <c r="I246" s="205">
        <v>55</v>
      </c>
      <c r="J246" s="205">
        <v>165</v>
      </c>
      <c r="K246" s="208">
        <v>1.806</v>
      </c>
      <c r="L246" s="209" t="s">
        <v>807</v>
      </c>
      <c r="M246" s="212">
        <v>5585.35</v>
      </c>
      <c r="N246" s="218" t="s">
        <v>190</v>
      </c>
      <c r="O246" s="199" t="s">
        <v>197</v>
      </c>
      <c r="P246" s="200"/>
      <c r="Q246" s="219" t="s">
        <v>622</v>
      </c>
    </row>
    <row r="247" spans="1:17" s="243" customFormat="1">
      <c r="A247" s="205">
        <v>31</v>
      </c>
      <c r="B247" s="205" t="s">
        <v>404</v>
      </c>
      <c r="C247" s="205" t="s">
        <v>402</v>
      </c>
      <c r="D247" s="205" t="s">
        <v>404</v>
      </c>
      <c r="E247" s="217" t="s">
        <v>189</v>
      </c>
      <c r="F247" s="211">
        <v>345</v>
      </c>
      <c r="G247" s="211">
        <v>304</v>
      </c>
      <c r="H247" s="211">
        <v>199</v>
      </c>
      <c r="I247" s="205">
        <v>55</v>
      </c>
      <c r="J247" s="205">
        <v>165</v>
      </c>
      <c r="K247" s="208">
        <v>1.806</v>
      </c>
      <c r="L247" s="209" t="s">
        <v>807</v>
      </c>
      <c r="M247" s="212">
        <v>5477.59</v>
      </c>
      <c r="N247" s="218" t="s">
        <v>190</v>
      </c>
      <c r="O247" s="199" t="s">
        <v>197</v>
      </c>
      <c r="P247" s="200"/>
      <c r="Q247" s="219" t="s">
        <v>622</v>
      </c>
    </row>
    <row r="248" spans="1:17" s="243" customFormat="1">
      <c r="A248" s="205">
        <v>32</v>
      </c>
      <c r="B248" s="205" t="s">
        <v>397</v>
      </c>
      <c r="C248" s="205" t="s">
        <v>396</v>
      </c>
      <c r="D248" s="205" t="s">
        <v>397</v>
      </c>
      <c r="E248" s="217" t="s">
        <v>189</v>
      </c>
      <c r="F248" s="211">
        <v>345</v>
      </c>
      <c r="G248" s="211">
        <v>304</v>
      </c>
      <c r="H248" s="211">
        <v>199</v>
      </c>
      <c r="I248" s="205">
        <v>55</v>
      </c>
      <c r="J248" s="205">
        <v>165</v>
      </c>
      <c r="K248" s="208">
        <v>1.806</v>
      </c>
      <c r="L248" s="209" t="s">
        <v>807</v>
      </c>
      <c r="M248" s="212">
        <v>5479.94</v>
      </c>
      <c r="N248" s="218" t="s">
        <v>190</v>
      </c>
      <c r="O248" s="199" t="s">
        <v>197</v>
      </c>
      <c r="Q248" s="219" t="s">
        <v>622</v>
      </c>
    </row>
    <row r="249" spans="1:17" s="243" customFormat="1">
      <c r="A249" s="205">
        <v>33</v>
      </c>
      <c r="B249" s="205" t="s">
        <v>407</v>
      </c>
      <c r="C249" s="205" t="s">
        <v>406</v>
      </c>
      <c r="D249" s="205" t="s">
        <v>407</v>
      </c>
      <c r="E249" s="217" t="s">
        <v>189</v>
      </c>
      <c r="F249" s="211">
        <v>345</v>
      </c>
      <c r="G249" s="211">
        <v>304</v>
      </c>
      <c r="H249" s="211">
        <v>199</v>
      </c>
      <c r="I249" s="205">
        <v>55</v>
      </c>
      <c r="J249" s="205">
        <v>165</v>
      </c>
      <c r="K249" s="208">
        <v>1.806</v>
      </c>
      <c r="L249" s="209" t="s">
        <v>807</v>
      </c>
      <c r="M249" s="212">
        <v>5477.72</v>
      </c>
      <c r="N249" s="218" t="s">
        <v>190</v>
      </c>
      <c r="O249" s="199" t="s">
        <v>197</v>
      </c>
      <c r="Q249" s="219" t="s">
        <v>622</v>
      </c>
    </row>
    <row r="250" spans="1:17" s="243" customFormat="1">
      <c r="A250" s="205">
        <v>34</v>
      </c>
      <c r="B250" s="205" t="s">
        <v>409</v>
      </c>
      <c r="C250" s="205" t="s">
        <v>408</v>
      </c>
      <c r="D250" s="205" t="s">
        <v>409</v>
      </c>
      <c r="E250" s="217" t="s">
        <v>189</v>
      </c>
      <c r="F250" s="211">
        <v>345</v>
      </c>
      <c r="G250" s="211">
        <v>304</v>
      </c>
      <c r="H250" s="211">
        <v>199</v>
      </c>
      <c r="I250" s="205">
        <v>55</v>
      </c>
      <c r="J250" s="205">
        <v>165</v>
      </c>
      <c r="K250" s="208">
        <v>1.806</v>
      </c>
      <c r="L250" s="209" t="s">
        <v>807</v>
      </c>
      <c r="M250" s="212">
        <v>5474.79</v>
      </c>
      <c r="N250" s="218" t="s">
        <v>190</v>
      </c>
      <c r="O250" s="199" t="s">
        <v>197</v>
      </c>
      <c r="Q250" s="219" t="s">
        <v>622</v>
      </c>
    </row>
    <row r="251" spans="1:17" s="243" customFormat="1">
      <c r="A251" s="205">
        <v>35</v>
      </c>
      <c r="B251" s="205" t="s">
        <v>528</v>
      </c>
      <c r="C251" s="205" t="s">
        <v>649</v>
      </c>
      <c r="D251" s="205" t="s">
        <v>528</v>
      </c>
      <c r="E251" s="217" t="s">
        <v>189</v>
      </c>
      <c r="F251" s="211">
        <v>344</v>
      </c>
      <c r="G251" s="211">
        <v>303</v>
      </c>
      <c r="H251" s="211">
        <v>199</v>
      </c>
      <c r="I251" s="205">
        <v>55</v>
      </c>
      <c r="J251" s="205">
        <v>165</v>
      </c>
      <c r="K251" s="208">
        <v>1.806</v>
      </c>
      <c r="L251" s="209" t="s">
        <v>807</v>
      </c>
      <c r="M251" s="212">
        <v>4842.37</v>
      </c>
      <c r="N251" s="218" t="s">
        <v>190</v>
      </c>
      <c r="O251" s="199" t="s">
        <v>197</v>
      </c>
      <c r="Q251" s="219" t="s">
        <v>622</v>
      </c>
    </row>
    <row r="252" spans="1:17" s="243" customFormat="1">
      <c r="A252" s="205">
        <v>36</v>
      </c>
      <c r="B252" s="205" t="s">
        <v>529</v>
      </c>
      <c r="C252" s="205" t="s">
        <v>650</v>
      </c>
      <c r="D252" s="205" t="s">
        <v>529</v>
      </c>
      <c r="E252" s="217" t="s">
        <v>189</v>
      </c>
      <c r="F252" s="211">
        <v>344</v>
      </c>
      <c r="G252" s="211">
        <v>303</v>
      </c>
      <c r="H252" s="211">
        <v>199</v>
      </c>
      <c r="I252" s="205">
        <v>55</v>
      </c>
      <c r="J252" s="205">
        <v>165</v>
      </c>
      <c r="K252" s="208">
        <v>1.806</v>
      </c>
      <c r="L252" s="209" t="s">
        <v>807</v>
      </c>
      <c r="M252" s="212">
        <v>4842.92</v>
      </c>
      <c r="N252" s="218" t="s">
        <v>190</v>
      </c>
      <c r="O252" s="199" t="s">
        <v>197</v>
      </c>
      <c r="P252" s="200"/>
      <c r="Q252" s="219" t="s">
        <v>622</v>
      </c>
    </row>
    <row r="253" spans="1:17" s="243" customFormat="1">
      <c r="A253" s="205">
        <v>37</v>
      </c>
      <c r="B253" s="205" t="s">
        <v>624</v>
      </c>
      <c r="C253" s="205" t="s">
        <v>814</v>
      </c>
      <c r="D253" s="205" t="s">
        <v>624</v>
      </c>
      <c r="E253" s="217" t="s">
        <v>189</v>
      </c>
      <c r="F253" s="211">
        <v>345</v>
      </c>
      <c r="G253" s="211">
        <v>304</v>
      </c>
      <c r="H253" s="211">
        <v>199</v>
      </c>
      <c r="I253" s="205">
        <v>55</v>
      </c>
      <c r="J253" s="205">
        <v>165</v>
      </c>
      <c r="K253" s="208">
        <v>1.806</v>
      </c>
      <c r="L253" s="209" t="s">
        <v>807</v>
      </c>
      <c r="M253" s="212">
        <v>5527.17</v>
      </c>
      <c r="N253" s="218" t="s">
        <v>190</v>
      </c>
      <c r="O253" s="199" t="s">
        <v>197</v>
      </c>
      <c r="P253" s="200"/>
      <c r="Q253" s="219" t="s">
        <v>623</v>
      </c>
    </row>
    <row r="254" spans="1:17" s="238" customFormat="1">
      <c r="A254" s="205">
        <v>38</v>
      </c>
      <c r="B254" s="205" t="s">
        <v>625</v>
      </c>
      <c r="C254" s="205" t="s">
        <v>815</v>
      </c>
      <c r="D254" s="205" t="s">
        <v>625</v>
      </c>
      <c r="E254" s="217" t="s">
        <v>189</v>
      </c>
      <c r="F254" s="211">
        <v>345</v>
      </c>
      <c r="G254" s="211">
        <v>304</v>
      </c>
      <c r="H254" s="211">
        <v>199</v>
      </c>
      <c r="I254" s="205">
        <v>55</v>
      </c>
      <c r="J254" s="205">
        <v>165</v>
      </c>
      <c r="K254" s="208">
        <v>1.806</v>
      </c>
      <c r="L254" s="209" t="s">
        <v>807</v>
      </c>
      <c r="M254" s="212">
        <v>5527.27</v>
      </c>
      <c r="N254" s="218" t="s">
        <v>190</v>
      </c>
      <c r="O254" s="199" t="s">
        <v>197</v>
      </c>
      <c r="P254" s="200"/>
      <c r="Q254" s="219" t="s">
        <v>622</v>
      </c>
    </row>
    <row r="255" spans="1:17" s="243" customFormat="1">
      <c r="A255" s="205">
        <v>39</v>
      </c>
      <c r="B255" s="205" t="s">
        <v>310</v>
      </c>
      <c r="C255" s="205" t="s">
        <v>309</v>
      </c>
      <c r="D255" s="205" t="s">
        <v>310</v>
      </c>
      <c r="E255" s="217" t="s">
        <v>189</v>
      </c>
      <c r="F255" s="211">
        <v>345</v>
      </c>
      <c r="G255" s="211">
        <v>304</v>
      </c>
      <c r="H255" s="211">
        <v>199</v>
      </c>
      <c r="I255" s="205">
        <v>55</v>
      </c>
      <c r="J255" s="205">
        <v>165</v>
      </c>
      <c r="K255" s="208">
        <v>1.806</v>
      </c>
      <c r="L255" s="209" t="s">
        <v>807</v>
      </c>
      <c r="M255" s="212">
        <v>6107.15</v>
      </c>
      <c r="N255" s="218" t="s">
        <v>190</v>
      </c>
      <c r="O255" s="199" t="s">
        <v>197</v>
      </c>
      <c r="Q255" s="219" t="s">
        <v>622</v>
      </c>
    </row>
    <row r="256" spans="1:17" s="243" customFormat="1">
      <c r="A256" s="205">
        <v>40</v>
      </c>
      <c r="B256" s="205" t="s">
        <v>312</v>
      </c>
      <c r="C256" s="205" t="s">
        <v>311</v>
      </c>
      <c r="D256" s="205" t="s">
        <v>312</v>
      </c>
      <c r="E256" s="217" t="s">
        <v>189</v>
      </c>
      <c r="F256" s="211">
        <v>338</v>
      </c>
      <c r="G256" s="211">
        <v>297</v>
      </c>
      <c r="H256" s="211">
        <v>199</v>
      </c>
      <c r="I256" s="205">
        <v>55</v>
      </c>
      <c r="J256" s="205">
        <v>165</v>
      </c>
      <c r="K256" s="208">
        <v>1.806</v>
      </c>
      <c r="L256" s="209" t="s">
        <v>807</v>
      </c>
      <c r="M256" s="212">
        <v>6078.81</v>
      </c>
      <c r="N256" s="218" t="s">
        <v>190</v>
      </c>
      <c r="O256" s="199" t="s">
        <v>197</v>
      </c>
      <c r="Q256" s="219" t="s">
        <v>623</v>
      </c>
    </row>
    <row r="257" spans="1:17" s="243" customFormat="1">
      <c r="A257" s="205">
        <v>41</v>
      </c>
      <c r="B257" s="205" t="s">
        <v>314</v>
      </c>
      <c r="C257" s="205" t="s">
        <v>313</v>
      </c>
      <c r="D257" s="205" t="s">
        <v>314</v>
      </c>
      <c r="E257" s="217" t="s">
        <v>189</v>
      </c>
      <c r="F257" s="211">
        <v>345</v>
      </c>
      <c r="G257" s="211">
        <v>304</v>
      </c>
      <c r="H257" s="211">
        <v>199</v>
      </c>
      <c r="I257" s="205">
        <v>55</v>
      </c>
      <c r="J257" s="205">
        <v>165</v>
      </c>
      <c r="K257" s="208">
        <v>1.806</v>
      </c>
      <c r="L257" s="209" t="s">
        <v>807</v>
      </c>
      <c r="M257" s="212">
        <v>5930.91</v>
      </c>
      <c r="N257" s="218" t="s">
        <v>190</v>
      </c>
      <c r="O257" s="199" t="s">
        <v>197</v>
      </c>
      <c r="Q257" s="219" t="s">
        <v>622</v>
      </c>
    </row>
    <row r="258" spans="1:17" s="243" customFormat="1">
      <c r="A258" s="205">
        <v>42</v>
      </c>
      <c r="B258" s="205" t="s">
        <v>316</v>
      </c>
      <c r="C258" s="205" t="s">
        <v>315</v>
      </c>
      <c r="D258" s="205" t="s">
        <v>316</v>
      </c>
      <c r="E258" s="217" t="s">
        <v>189</v>
      </c>
      <c r="F258" s="211">
        <v>345</v>
      </c>
      <c r="G258" s="211">
        <v>304</v>
      </c>
      <c r="H258" s="211">
        <v>199</v>
      </c>
      <c r="I258" s="205">
        <v>55</v>
      </c>
      <c r="J258" s="205">
        <v>165</v>
      </c>
      <c r="K258" s="208">
        <v>1.806</v>
      </c>
      <c r="L258" s="209" t="s">
        <v>807</v>
      </c>
      <c r="M258" s="212">
        <v>5930.84</v>
      </c>
      <c r="N258" s="218" t="s">
        <v>190</v>
      </c>
      <c r="O258" s="199" t="s">
        <v>197</v>
      </c>
      <c r="Q258" s="219" t="s">
        <v>622</v>
      </c>
    </row>
    <row r="259" spans="1:17" s="243" customFormat="1">
      <c r="A259" s="205">
        <v>43</v>
      </c>
      <c r="B259" s="205" t="s">
        <v>399</v>
      </c>
      <c r="C259" s="205" t="s">
        <v>398</v>
      </c>
      <c r="D259" s="205" t="s">
        <v>399</v>
      </c>
      <c r="E259" s="217" t="s">
        <v>189</v>
      </c>
      <c r="F259" s="211">
        <v>345</v>
      </c>
      <c r="G259" s="211">
        <v>304</v>
      </c>
      <c r="H259" s="211">
        <v>199</v>
      </c>
      <c r="I259" s="205">
        <v>55</v>
      </c>
      <c r="J259" s="205">
        <v>165</v>
      </c>
      <c r="K259" s="208">
        <v>1.806</v>
      </c>
      <c r="L259" s="209" t="s">
        <v>807</v>
      </c>
      <c r="M259" s="212">
        <v>5931.18</v>
      </c>
      <c r="N259" s="218" t="s">
        <v>190</v>
      </c>
      <c r="O259" s="199" t="s">
        <v>197</v>
      </c>
      <c r="Q259" s="219" t="s">
        <v>622</v>
      </c>
    </row>
    <row r="260" spans="1:17" s="243" customFormat="1">
      <c r="A260" s="205">
        <v>44</v>
      </c>
      <c r="B260" s="205" t="s">
        <v>615</v>
      </c>
      <c r="C260" s="205" t="s">
        <v>614</v>
      </c>
      <c r="D260" s="205" t="s">
        <v>615</v>
      </c>
      <c r="E260" s="217" t="s">
        <v>189</v>
      </c>
      <c r="F260" s="211">
        <v>345</v>
      </c>
      <c r="G260" s="211">
        <v>304</v>
      </c>
      <c r="H260" s="211">
        <v>199</v>
      </c>
      <c r="I260" s="205">
        <v>55</v>
      </c>
      <c r="J260" s="205">
        <v>165</v>
      </c>
      <c r="K260" s="208">
        <v>1.806</v>
      </c>
      <c r="L260" s="209" t="s">
        <v>807</v>
      </c>
      <c r="M260" s="212">
        <v>5927.6</v>
      </c>
      <c r="N260" s="218" t="s">
        <v>190</v>
      </c>
      <c r="O260" s="199" t="s">
        <v>197</v>
      </c>
      <c r="Q260" s="219" t="s">
        <v>622</v>
      </c>
    </row>
    <row r="261" spans="1:17" s="243" customFormat="1">
      <c r="A261" s="205">
        <v>45</v>
      </c>
      <c r="B261" s="205" t="s">
        <v>598</v>
      </c>
      <c r="C261" s="205" t="s">
        <v>597</v>
      </c>
      <c r="D261" s="205" t="s">
        <v>598</v>
      </c>
      <c r="E261" s="217" t="s">
        <v>189</v>
      </c>
      <c r="F261" s="211">
        <v>345</v>
      </c>
      <c r="G261" s="211">
        <v>304</v>
      </c>
      <c r="H261" s="211">
        <v>199</v>
      </c>
      <c r="I261" s="205">
        <v>55</v>
      </c>
      <c r="J261" s="205">
        <v>165</v>
      </c>
      <c r="K261" s="208">
        <v>1.806</v>
      </c>
      <c r="L261" s="209" t="s">
        <v>807</v>
      </c>
      <c r="M261" s="212">
        <v>5980.84</v>
      </c>
      <c r="N261" s="218" t="s">
        <v>190</v>
      </c>
      <c r="O261" s="199" t="s">
        <v>197</v>
      </c>
      <c r="Q261" s="219" t="s">
        <v>622</v>
      </c>
    </row>
    <row r="262" spans="1:17" s="243" customFormat="1">
      <c r="A262" s="205">
        <v>46</v>
      </c>
      <c r="B262" s="205" t="s">
        <v>318</v>
      </c>
      <c r="C262" s="205" t="s">
        <v>317</v>
      </c>
      <c r="D262" s="205" t="s">
        <v>318</v>
      </c>
      <c r="E262" s="217" t="s">
        <v>189</v>
      </c>
      <c r="F262" s="211">
        <v>345</v>
      </c>
      <c r="G262" s="211">
        <v>304</v>
      </c>
      <c r="H262" s="211">
        <v>199</v>
      </c>
      <c r="I262" s="205">
        <v>55</v>
      </c>
      <c r="J262" s="205">
        <v>165</v>
      </c>
      <c r="K262" s="208">
        <v>1.806</v>
      </c>
      <c r="L262" s="209" t="s">
        <v>807</v>
      </c>
      <c r="M262" s="212">
        <v>6794.82</v>
      </c>
      <c r="N262" s="218" t="s">
        <v>190</v>
      </c>
      <c r="O262" s="199" t="s">
        <v>197</v>
      </c>
      <c r="P262" s="200"/>
      <c r="Q262" s="219" t="s">
        <v>622</v>
      </c>
    </row>
    <row r="263" spans="1:17" s="243" customFormat="1">
      <c r="A263" s="205">
        <v>47</v>
      </c>
      <c r="B263" s="205" t="s">
        <v>320</v>
      </c>
      <c r="C263" s="205" t="s">
        <v>319</v>
      </c>
      <c r="D263" s="205" t="s">
        <v>320</v>
      </c>
      <c r="E263" s="217" t="s">
        <v>189</v>
      </c>
      <c r="F263" s="211">
        <v>338</v>
      </c>
      <c r="G263" s="211">
        <v>297</v>
      </c>
      <c r="H263" s="211">
        <v>199</v>
      </c>
      <c r="I263" s="205">
        <v>55</v>
      </c>
      <c r="J263" s="205">
        <v>165</v>
      </c>
      <c r="K263" s="208">
        <v>1.806</v>
      </c>
      <c r="L263" s="209" t="s">
        <v>807</v>
      </c>
      <c r="M263" s="212">
        <v>6728.65</v>
      </c>
      <c r="N263" s="218" t="s">
        <v>190</v>
      </c>
      <c r="O263" s="199" t="s">
        <v>197</v>
      </c>
      <c r="Q263" s="219" t="s">
        <v>623</v>
      </c>
    </row>
    <row r="264" spans="1:17" s="243" customFormat="1">
      <c r="A264" s="205">
        <v>48</v>
      </c>
      <c r="B264" s="205" t="s">
        <v>322</v>
      </c>
      <c r="C264" s="205" t="s">
        <v>321</v>
      </c>
      <c r="D264" s="205" t="s">
        <v>322</v>
      </c>
      <c r="E264" s="217" t="s">
        <v>189</v>
      </c>
      <c r="F264" s="211">
        <v>345</v>
      </c>
      <c r="G264" s="211">
        <v>304</v>
      </c>
      <c r="H264" s="211">
        <v>199</v>
      </c>
      <c r="I264" s="205">
        <v>55</v>
      </c>
      <c r="J264" s="205">
        <v>165</v>
      </c>
      <c r="K264" s="208">
        <v>1.806</v>
      </c>
      <c r="L264" s="209" t="s">
        <v>807</v>
      </c>
      <c r="M264" s="212">
        <v>6497.78</v>
      </c>
      <c r="N264" s="218" t="s">
        <v>190</v>
      </c>
      <c r="O264" s="199" t="s">
        <v>197</v>
      </c>
      <c r="P264" s="200"/>
      <c r="Q264" s="219" t="s">
        <v>622</v>
      </c>
    </row>
    <row r="265" spans="1:17" s="243" customFormat="1">
      <c r="A265" s="205">
        <v>49</v>
      </c>
      <c r="B265" s="205" t="s">
        <v>324</v>
      </c>
      <c r="C265" s="205" t="s">
        <v>323</v>
      </c>
      <c r="D265" s="205" t="s">
        <v>324</v>
      </c>
      <c r="E265" s="217" t="s">
        <v>189</v>
      </c>
      <c r="F265" s="211">
        <v>345</v>
      </c>
      <c r="G265" s="211">
        <v>304</v>
      </c>
      <c r="H265" s="211">
        <v>199</v>
      </c>
      <c r="I265" s="205">
        <v>55</v>
      </c>
      <c r="J265" s="205">
        <v>165</v>
      </c>
      <c r="K265" s="208">
        <v>1.806</v>
      </c>
      <c r="L265" s="209" t="s">
        <v>807</v>
      </c>
      <c r="M265" s="212">
        <v>6610.45</v>
      </c>
      <c r="N265" s="218" t="s">
        <v>190</v>
      </c>
      <c r="O265" s="199" t="s">
        <v>197</v>
      </c>
      <c r="P265" s="200"/>
      <c r="Q265" s="219" t="s">
        <v>622</v>
      </c>
    </row>
    <row r="266" spans="1:17" s="243" customFormat="1">
      <c r="A266" s="205">
        <v>50</v>
      </c>
      <c r="B266" s="205" t="s">
        <v>325</v>
      </c>
      <c r="C266" s="205" t="s">
        <v>326</v>
      </c>
      <c r="D266" s="205" t="s">
        <v>325</v>
      </c>
      <c r="E266" s="217" t="s">
        <v>189</v>
      </c>
      <c r="F266" s="211">
        <v>345</v>
      </c>
      <c r="G266" s="211">
        <v>304</v>
      </c>
      <c r="H266" s="211">
        <v>199</v>
      </c>
      <c r="I266" s="205">
        <v>55</v>
      </c>
      <c r="J266" s="205">
        <v>165</v>
      </c>
      <c r="K266" s="208">
        <v>1.806</v>
      </c>
      <c r="L266" s="209" t="s">
        <v>807</v>
      </c>
      <c r="M266" s="212">
        <v>6793.14</v>
      </c>
      <c r="N266" s="218" t="s">
        <v>190</v>
      </c>
      <c r="O266" s="199" t="s">
        <v>197</v>
      </c>
      <c r="P266" s="200"/>
      <c r="Q266" s="219" t="s">
        <v>622</v>
      </c>
    </row>
    <row r="267" spans="1:17" s="245" customFormat="1">
      <c r="A267" s="205">
        <v>51</v>
      </c>
      <c r="B267" s="221" t="s">
        <v>328</v>
      </c>
      <c r="C267" s="205" t="s">
        <v>327</v>
      </c>
      <c r="D267" s="221" t="s">
        <v>328</v>
      </c>
      <c r="E267" s="222" t="s">
        <v>189</v>
      </c>
      <c r="F267" s="211">
        <v>338</v>
      </c>
      <c r="G267" s="211">
        <v>297</v>
      </c>
      <c r="H267" s="211">
        <v>199</v>
      </c>
      <c r="I267" s="205">
        <v>55</v>
      </c>
      <c r="J267" s="205">
        <v>165</v>
      </c>
      <c r="K267" s="208">
        <v>1.806</v>
      </c>
      <c r="L267" s="209" t="s">
        <v>807</v>
      </c>
      <c r="M267" s="212">
        <v>6727.07</v>
      </c>
      <c r="N267" s="218" t="s">
        <v>190</v>
      </c>
      <c r="O267" s="202" t="s">
        <v>197</v>
      </c>
      <c r="P267" s="244"/>
      <c r="Q267" s="219" t="s">
        <v>623</v>
      </c>
    </row>
    <row r="268" spans="1:17" s="243" customFormat="1">
      <c r="A268" s="205">
        <v>52</v>
      </c>
      <c r="B268" s="205" t="s">
        <v>330</v>
      </c>
      <c r="C268" s="205" t="s">
        <v>329</v>
      </c>
      <c r="D268" s="205" t="s">
        <v>330</v>
      </c>
      <c r="E268" s="217" t="s">
        <v>189</v>
      </c>
      <c r="F268" s="211">
        <v>345</v>
      </c>
      <c r="G268" s="211">
        <v>304</v>
      </c>
      <c r="H268" s="211">
        <v>199</v>
      </c>
      <c r="I268" s="205">
        <v>55</v>
      </c>
      <c r="J268" s="205">
        <v>165</v>
      </c>
      <c r="K268" s="208">
        <v>1.806</v>
      </c>
      <c r="L268" s="209" t="s">
        <v>807</v>
      </c>
      <c r="M268" s="212">
        <v>6617.66</v>
      </c>
      <c r="N268" s="218" t="s">
        <v>190</v>
      </c>
      <c r="O268" s="199" t="s">
        <v>197</v>
      </c>
      <c r="Q268" s="219" t="s">
        <v>622</v>
      </c>
    </row>
    <row r="269" spans="1:17" s="243" customFormat="1">
      <c r="A269" s="205">
        <v>53</v>
      </c>
      <c r="B269" s="205" t="s">
        <v>332</v>
      </c>
      <c r="C269" s="205" t="s">
        <v>331</v>
      </c>
      <c r="D269" s="205" t="s">
        <v>332</v>
      </c>
      <c r="E269" s="217" t="s">
        <v>189</v>
      </c>
      <c r="F269" s="211">
        <v>345</v>
      </c>
      <c r="G269" s="211">
        <v>304</v>
      </c>
      <c r="H269" s="211">
        <v>199</v>
      </c>
      <c r="I269" s="205">
        <v>55</v>
      </c>
      <c r="J269" s="205">
        <v>165</v>
      </c>
      <c r="K269" s="208">
        <v>1.806</v>
      </c>
      <c r="L269" s="209" t="s">
        <v>807</v>
      </c>
      <c r="M269" s="212">
        <v>6620</v>
      </c>
      <c r="N269" s="218" t="s">
        <v>190</v>
      </c>
      <c r="O269" s="199" t="s">
        <v>197</v>
      </c>
      <c r="Q269" s="219" t="s">
        <v>622</v>
      </c>
    </row>
    <row r="270" spans="1:17" s="243" customFormat="1">
      <c r="A270" s="205">
        <v>54</v>
      </c>
      <c r="B270" s="205" t="s">
        <v>334</v>
      </c>
      <c r="C270" s="205" t="s">
        <v>333</v>
      </c>
      <c r="D270" s="205" t="s">
        <v>334</v>
      </c>
      <c r="E270" s="217" t="s">
        <v>189</v>
      </c>
      <c r="F270" s="211">
        <v>345</v>
      </c>
      <c r="G270" s="211">
        <v>304</v>
      </c>
      <c r="H270" s="211">
        <v>199</v>
      </c>
      <c r="I270" s="205">
        <v>55</v>
      </c>
      <c r="J270" s="205">
        <v>165</v>
      </c>
      <c r="K270" s="208">
        <v>1.806</v>
      </c>
      <c r="L270" s="209" t="s">
        <v>807</v>
      </c>
      <c r="M270" s="212">
        <v>6617.58</v>
      </c>
      <c r="N270" s="218" t="s">
        <v>190</v>
      </c>
      <c r="O270" s="199" t="s">
        <v>197</v>
      </c>
      <c r="P270" s="200"/>
      <c r="Q270" s="219" t="s">
        <v>622</v>
      </c>
    </row>
    <row r="271" spans="1:17" s="243" customFormat="1">
      <c r="A271" s="205">
        <v>55</v>
      </c>
      <c r="B271" s="205" t="s">
        <v>531</v>
      </c>
      <c r="C271" s="205" t="s">
        <v>230</v>
      </c>
      <c r="D271" s="205" t="s">
        <v>531</v>
      </c>
      <c r="E271" s="217" t="s">
        <v>189</v>
      </c>
      <c r="F271" s="211">
        <v>344</v>
      </c>
      <c r="G271" s="211">
        <v>303</v>
      </c>
      <c r="H271" s="211">
        <v>199</v>
      </c>
      <c r="I271" s="205">
        <v>55</v>
      </c>
      <c r="J271" s="205">
        <v>165</v>
      </c>
      <c r="K271" s="208">
        <v>1.806</v>
      </c>
      <c r="L271" s="209" t="s">
        <v>807</v>
      </c>
      <c r="M271" s="212">
        <v>4807.88</v>
      </c>
      <c r="N271" s="218" t="s">
        <v>190</v>
      </c>
      <c r="O271" s="199" t="s">
        <v>197</v>
      </c>
      <c r="P271" s="200"/>
      <c r="Q271" s="219" t="s">
        <v>622</v>
      </c>
    </row>
    <row r="272" spans="1:17" s="243" customFormat="1">
      <c r="A272" s="205">
        <v>56</v>
      </c>
      <c r="B272" s="205" t="s">
        <v>530</v>
      </c>
      <c r="C272" s="205" t="s">
        <v>229</v>
      </c>
      <c r="D272" s="205" t="s">
        <v>530</v>
      </c>
      <c r="E272" s="217" t="s">
        <v>189</v>
      </c>
      <c r="F272" s="211">
        <v>344</v>
      </c>
      <c r="G272" s="211">
        <v>303</v>
      </c>
      <c r="H272" s="211">
        <v>199</v>
      </c>
      <c r="I272" s="205">
        <v>55</v>
      </c>
      <c r="J272" s="205">
        <v>165</v>
      </c>
      <c r="K272" s="208">
        <v>1.806</v>
      </c>
      <c r="L272" s="209" t="s">
        <v>807</v>
      </c>
      <c r="M272" s="212">
        <v>4811.41</v>
      </c>
      <c r="N272" s="218" t="s">
        <v>190</v>
      </c>
      <c r="O272" s="199" t="s">
        <v>197</v>
      </c>
      <c r="P272" s="200"/>
      <c r="Q272" s="219" t="s">
        <v>622</v>
      </c>
    </row>
    <row r="273" spans="1:17" s="243" customFormat="1">
      <c r="A273" s="205">
        <v>57</v>
      </c>
      <c r="B273" s="205" t="s">
        <v>682</v>
      </c>
      <c r="C273" s="205" t="s">
        <v>688</v>
      </c>
      <c r="D273" s="205" t="s">
        <v>682</v>
      </c>
      <c r="E273" s="217" t="s">
        <v>189</v>
      </c>
      <c r="F273" s="211">
        <v>310</v>
      </c>
      <c r="G273" s="211">
        <v>274</v>
      </c>
      <c r="H273" s="211">
        <v>169</v>
      </c>
      <c r="I273" s="205">
        <v>55</v>
      </c>
      <c r="J273" s="205">
        <v>165</v>
      </c>
      <c r="K273" s="208">
        <v>1.534</v>
      </c>
      <c r="L273" s="209" t="s">
        <v>807</v>
      </c>
      <c r="M273" s="212">
        <v>4241.92</v>
      </c>
      <c r="N273" s="218" t="s">
        <v>190</v>
      </c>
      <c r="O273" s="199" t="s">
        <v>197</v>
      </c>
      <c r="P273" s="200"/>
      <c r="Q273" s="219" t="s">
        <v>622</v>
      </c>
    </row>
    <row r="274" spans="1:17" s="243" customFormat="1">
      <c r="A274" s="205">
        <v>58</v>
      </c>
      <c r="B274" s="205" t="s">
        <v>669</v>
      </c>
      <c r="C274" s="205" t="s">
        <v>656</v>
      </c>
      <c r="D274" s="205" t="s">
        <v>669</v>
      </c>
      <c r="E274" s="217" t="s">
        <v>189</v>
      </c>
      <c r="F274" s="211">
        <v>302</v>
      </c>
      <c r="G274" s="211">
        <v>267</v>
      </c>
      <c r="H274" s="211">
        <v>169</v>
      </c>
      <c r="I274" s="205">
        <v>55</v>
      </c>
      <c r="J274" s="205">
        <v>165</v>
      </c>
      <c r="K274" s="208">
        <v>1.534</v>
      </c>
      <c r="L274" s="209" t="s">
        <v>807</v>
      </c>
      <c r="M274" s="212">
        <v>4173.6400000000003</v>
      </c>
      <c r="N274" s="218" t="s">
        <v>190</v>
      </c>
      <c r="O274" s="199" t="s">
        <v>197</v>
      </c>
      <c r="P274" s="200"/>
      <c r="Q274" s="219" t="s">
        <v>623</v>
      </c>
    </row>
    <row r="275" spans="1:17" s="243" customFormat="1">
      <c r="A275" s="205">
        <v>59</v>
      </c>
      <c r="B275" s="205" t="s">
        <v>770</v>
      </c>
      <c r="C275" s="205" t="s">
        <v>762</v>
      </c>
      <c r="D275" s="205" t="s">
        <v>770</v>
      </c>
      <c r="E275" s="217" t="s">
        <v>189</v>
      </c>
      <c r="F275" s="211">
        <v>310</v>
      </c>
      <c r="G275" s="211">
        <v>274</v>
      </c>
      <c r="H275" s="211">
        <v>169</v>
      </c>
      <c r="I275" s="205">
        <v>55</v>
      </c>
      <c r="J275" s="205">
        <v>165</v>
      </c>
      <c r="K275" s="208">
        <v>1.534</v>
      </c>
      <c r="L275" s="209" t="s">
        <v>807</v>
      </c>
      <c r="M275" s="212">
        <v>4234.6099999999997</v>
      </c>
      <c r="N275" s="236" t="s">
        <v>190</v>
      </c>
      <c r="O275" s="199" t="s">
        <v>197</v>
      </c>
      <c r="P275" s="200"/>
      <c r="Q275" s="219" t="s">
        <v>622</v>
      </c>
    </row>
    <row r="276" spans="1:17" s="243" customFormat="1">
      <c r="A276" s="205">
        <v>60</v>
      </c>
      <c r="B276" s="205" t="s">
        <v>750</v>
      </c>
      <c r="C276" s="205" t="s">
        <v>749</v>
      </c>
      <c r="D276" s="205" t="s">
        <v>750</v>
      </c>
      <c r="E276" s="217" t="s">
        <v>189</v>
      </c>
      <c r="F276" s="211">
        <v>310</v>
      </c>
      <c r="G276" s="211">
        <v>274</v>
      </c>
      <c r="H276" s="211">
        <v>169</v>
      </c>
      <c r="I276" s="205">
        <v>55</v>
      </c>
      <c r="J276" s="205">
        <v>165</v>
      </c>
      <c r="K276" s="208">
        <v>1.534</v>
      </c>
      <c r="L276" s="209" t="s">
        <v>807</v>
      </c>
      <c r="M276" s="212">
        <v>4234.6099999999997</v>
      </c>
      <c r="N276" s="236" t="s">
        <v>190</v>
      </c>
      <c r="O276" s="199" t="s">
        <v>197</v>
      </c>
      <c r="P276" s="200"/>
      <c r="Q276" s="219" t="s">
        <v>622</v>
      </c>
    </row>
    <row r="277" spans="1:17" s="243" customFormat="1">
      <c r="A277" s="205">
        <v>61</v>
      </c>
      <c r="B277" s="205" t="s">
        <v>805</v>
      </c>
      <c r="C277" s="205" t="s">
        <v>784</v>
      </c>
      <c r="D277" s="205" t="s">
        <v>805</v>
      </c>
      <c r="E277" s="217" t="s">
        <v>189</v>
      </c>
      <c r="F277" s="211">
        <v>310</v>
      </c>
      <c r="G277" s="211">
        <v>274</v>
      </c>
      <c r="H277" s="211">
        <v>169</v>
      </c>
      <c r="I277" s="205">
        <v>55</v>
      </c>
      <c r="J277" s="205">
        <v>165</v>
      </c>
      <c r="K277" s="208">
        <v>1.534</v>
      </c>
      <c r="L277" s="209" t="s">
        <v>807</v>
      </c>
      <c r="M277" s="212">
        <v>4241.6499999999996</v>
      </c>
      <c r="N277" s="236" t="s">
        <v>190</v>
      </c>
      <c r="O277" s="199" t="s">
        <v>197</v>
      </c>
      <c r="P277" s="200"/>
      <c r="Q277" s="219" t="s">
        <v>622</v>
      </c>
    </row>
    <row r="278" spans="1:17" s="243" customFormat="1">
      <c r="A278" s="205">
        <v>62</v>
      </c>
      <c r="B278" s="205" t="s">
        <v>703</v>
      </c>
      <c r="C278" s="205" t="s">
        <v>702</v>
      </c>
      <c r="D278" s="205" t="s">
        <v>703</v>
      </c>
      <c r="E278" s="217" t="s">
        <v>189</v>
      </c>
      <c r="F278" s="211">
        <v>310</v>
      </c>
      <c r="G278" s="211">
        <v>274</v>
      </c>
      <c r="H278" s="211">
        <v>169</v>
      </c>
      <c r="I278" s="205">
        <v>55</v>
      </c>
      <c r="J278" s="205">
        <v>165</v>
      </c>
      <c r="K278" s="208">
        <v>1.534</v>
      </c>
      <c r="L278" s="209" t="s">
        <v>807</v>
      </c>
      <c r="M278" s="212">
        <v>4234.6099999999997</v>
      </c>
      <c r="N278" s="236" t="s">
        <v>190</v>
      </c>
      <c r="O278" s="199" t="s">
        <v>197</v>
      </c>
      <c r="P278" s="200"/>
      <c r="Q278" s="219" t="s">
        <v>622</v>
      </c>
    </row>
    <row r="279" spans="1:17" s="243" customFormat="1">
      <c r="A279" s="205">
        <v>63</v>
      </c>
      <c r="B279" s="205" t="s">
        <v>798</v>
      </c>
      <c r="C279" s="205" t="s">
        <v>797</v>
      </c>
      <c r="D279" s="205" t="s">
        <v>798</v>
      </c>
      <c r="E279" s="217" t="s">
        <v>189</v>
      </c>
      <c r="F279" s="211">
        <v>302</v>
      </c>
      <c r="G279" s="211">
        <v>267</v>
      </c>
      <c r="H279" s="211">
        <v>169</v>
      </c>
      <c r="I279" s="205">
        <v>55</v>
      </c>
      <c r="J279" s="205">
        <v>165</v>
      </c>
      <c r="K279" s="208">
        <v>1.534</v>
      </c>
      <c r="L279" s="209" t="s">
        <v>807</v>
      </c>
      <c r="M279" s="212">
        <v>5308.78</v>
      </c>
      <c r="N279" s="236" t="s">
        <v>190</v>
      </c>
      <c r="O279" s="199" t="s">
        <v>197</v>
      </c>
      <c r="P279" s="200"/>
      <c r="Q279" s="219" t="s">
        <v>623</v>
      </c>
    </row>
    <row r="280" spans="1:17" s="243" customFormat="1">
      <c r="A280" s="205">
        <v>64</v>
      </c>
      <c r="B280" s="205" t="s">
        <v>810</v>
      </c>
      <c r="C280" s="205" t="s">
        <v>811</v>
      </c>
      <c r="D280" s="205" t="s">
        <v>810</v>
      </c>
      <c r="E280" s="217" t="s">
        <v>189</v>
      </c>
      <c r="F280" s="211">
        <v>302</v>
      </c>
      <c r="G280" s="211">
        <v>267</v>
      </c>
      <c r="H280" s="211">
        <v>169</v>
      </c>
      <c r="I280" s="205">
        <v>55</v>
      </c>
      <c r="J280" s="205">
        <v>165</v>
      </c>
      <c r="K280" s="208">
        <v>1.534</v>
      </c>
      <c r="L280" s="209" t="s">
        <v>807</v>
      </c>
      <c r="M280" s="212">
        <v>5376.94</v>
      </c>
      <c r="N280" s="236" t="s">
        <v>190</v>
      </c>
      <c r="O280" s="199" t="s">
        <v>197</v>
      </c>
      <c r="P280" s="200"/>
      <c r="Q280" s="219" t="s">
        <v>622</v>
      </c>
    </row>
    <row r="281" spans="1:17" s="243" customFormat="1">
      <c r="A281" s="205">
        <v>65</v>
      </c>
      <c r="B281" s="205" t="s">
        <v>681</v>
      </c>
      <c r="C281" s="205" t="s">
        <v>680</v>
      </c>
      <c r="D281" s="205" t="s">
        <v>681</v>
      </c>
      <c r="E281" s="217" t="s">
        <v>189</v>
      </c>
      <c r="F281" s="211">
        <v>302</v>
      </c>
      <c r="G281" s="211">
        <v>267</v>
      </c>
      <c r="H281" s="211">
        <v>169</v>
      </c>
      <c r="I281" s="205">
        <v>55</v>
      </c>
      <c r="J281" s="205">
        <v>165</v>
      </c>
      <c r="K281" s="208">
        <v>1.534</v>
      </c>
      <c r="L281" s="209" t="s">
        <v>807</v>
      </c>
      <c r="M281" s="212">
        <v>4553</v>
      </c>
      <c r="N281" s="236" t="s">
        <v>190</v>
      </c>
      <c r="O281" s="199" t="s">
        <v>197</v>
      </c>
      <c r="P281" s="200"/>
      <c r="Q281" s="219" t="s">
        <v>623</v>
      </c>
    </row>
    <row r="282" spans="1:17" s="243" customFormat="1">
      <c r="A282" s="205">
        <v>66</v>
      </c>
      <c r="B282" s="205" t="s">
        <v>823</v>
      </c>
      <c r="C282" s="205" t="s">
        <v>824</v>
      </c>
      <c r="D282" s="205" t="s">
        <v>823</v>
      </c>
      <c r="E282" s="217" t="s">
        <v>189</v>
      </c>
      <c r="F282" s="211">
        <v>310</v>
      </c>
      <c r="G282" s="211">
        <v>274</v>
      </c>
      <c r="H282" s="211">
        <v>169</v>
      </c>
      <c r="I282" s="205">
        <v>55</v>
      </c>
      <c r="J282" s="205">
        <v>165</v>
      </c>
      <c r="K282" s="208">
        <v>1.534</v>
      </c>
      <c r="L282" s="209" t="s">
        <v>807</v>
      </c>
      <c r="M282" s="212">
        <v>4621.8</v>
      </c>
      <c r="N282" s="218" t="s">
        <v>190</v>
      </c>
      <c r="O282" s="199" t="s">
        <v>197</v>
      </c>
      <c r="P282" s="200"/>
      <c r="Q282" s="219" t="s">
        <v>622</v>
      </c>
    </row>
    <row r="283" spans="1:17" s="243" customFormat="1">
      <c r="A283" s="205">
        <v>67</v>
      </c>
      <c r="B283" s="205" t="s">
        <v>860</v>
      </c>
      <c r="C283" s="205" t="s">
        <v>829</v>
      </c>
      <c r="D283" s="205" t="s">
        <v>860</v>
      </c>
      <c r="E283" s="217" t="s">
        <v>189</v>
      </c>
      <c r="F283" s="211">
        <v>310</v>
      </c>
      <c r="G283" s="211">
        <v>274</v>
      </c>
      <c r="H283" s="211">
        <v>169</v>
      </c>
      <c r="I283" s="205">
        <v>55</v>
      </c>
      <c r="J283" s="205">
        <v>165</v>
      </c>
      <c r="K283" s="208">
        <v>1.534</v>
      </c>
      <c r="L283" s="209" t="s">
        <v>807</v>
      </c>
      <c r="M283" s="212">
        <v>4624</v>
      </c>
      <c r="N283" s="218" t="s">
        <v>190</v>
      </c>
      <c r="O283" s="199" t="s">
        <v>197</v>
      </c>
      <c r="P283" s="200"/>
      <c r="Q283" s="219" t="s">
        <v>622</v>
      </c>
    </row>
    <row r="284" spans="1:17" s="243" customFormat="1">
      <c r="A284" s="205">
        <v>68</v>
      </c>
      <c r="B284" s="205" t="s">
        <v>869</v>
      </c>
      <c r="C284" s="205" t="s">
        <v>868</v>
      </c>
      <c r="D284" s="205" t="s">
        <v>869</v>
      </c>
      <c r="E284" s="217" t="s">
        <v>189</v>
      </c>
      <c r="F284" s="211">
        <v>310</v>
      </c>
      <c r="G284" s="211">
        <v>274</v>
      </c>
      <c r="H284" s="211">
        <v>169</v>
      </c>
      <c r="I284" s="205">
        <v>55</v>
      </c>
      <c r="J284" s="205">
        <v>165</v>
      </c>
      <c r="K284" s="208">
        <v>1.534</v>
      </c>
      <c r="L284" s="209" t="s">
        <v>807</v>
      </c>
      <c r="M284" s="212">
        <v>4776.24</v>
      </c>
      <c r="N284" s="218" t="s">
        <v>190</v>
      </c>
      <c r="O284" s="199" t="s">
        <v>197</v>
      </c>
      <c r="P284" s="200"/>
      <c r="Q284" s="219" t="s">
        <v>622</v>
      </c>
    </row>
    <row r="285" spans="1:17" s="243" customFormat="1">
      <c r="A285" s="205"/>
      <c r="B285" s="205"/>
      <c r="C285" s="204"/>
      <c r="D285" s="205"/>
      <c r="E285" s="217" t="s">
        <v>189</v>
      </c>
      <c r="F285" s="207"/>
      <c r="G285" s="205"/>
      <c r="H285" s="205"/>
      <c r="I285" s="205"/>
      <c r="J285" s="205"/>
      <c r="K285" s="208"/>
      <c r="L285" s="209"/>
      <c r="M285" s="212"/>
      <c r="N285" s="236" t="s">
        <v>190</v>
      </c>
      <c r="O285" s="199"/>
      <c r="Q285" s="201"/>
    </row>
    <row r="286" spans="1:17">
      <c r="A286" s="205"/>
      <c r="B286" s="205"/>
      <c r="C286" s="205"/>
      <c r="D286" s="205"/>
      <c r="E286" s="217" t="s">
        <v>189</v>
      </c>
      <c r="F286" s="240"/>
      <c r="G286" s="205"/>
      <c r="H286" s="205"/>
      <c r="I286" s="205"/>
      <c r="J286" s="205"/>
      <c r="K286" s="208"/>
      <c r="L286" s="209"/>
      <c r="M286" s="212"/>
      <c r="N286" s="236" t="s">
        <v>190</v>
      </c>
      <c r="O286" s="199"/>
      <c r="Q286" s="201"/>
    </row>
    <row r="287" spans="1:17">
      <c r="A287" s="205"/>
      <c r="B287" s="205"/>
      <c r="C287" s="204"/>
      <c r="D287" s="205"/>
      <c r="E287" s="217" t="s">
        <v>189</v>
      </c>
      <c r="F287" s="213"/>
      <c r="G287" s="210"/>
      <c r="H287" s="205"/>
      <c r="I287" s="205"/>
      <c r="J287" s="205"/>
      <c r="K287" s="208"/>
      <c r="L287" s="209"/>
      <c r="M287" s="212"/>
      <c r="N287" s="236" t="s">
        <v>190</v>
      </c>
      <c r="O287" s="199"/>
      <c r="Q287" s="201"/>
    </row>
    <row r="288" spans="1:17">
      <c r="A288" s="205"/>
      <c r="B288" s="205"/>
      <c r="C288" s="204"/>
      <c r="D288" s="205"/>
      <c r="E288" s="217" t="s">
        <v>189</v>
      </c>
      <c r="F288" s="213"/>
      <c r="G288" s="210"/>
      <c r="H288" s="205"/>
      <c r="I288" s="205"/>
      <c r="J288" s="205"/>
      <c r="K288" s="208"/>
      <c r="L288" s="209"/>
      <c r="M288" s="212"/>
      <c r="N288" s="236" t="s">
        <v>190</v>
      </c>
      <c r="O288" s="199"/>
      <c r="P288" s="200"/>
      <c r="Q288" s="201"/>
    </row>
    <row r="289" spans="1:17">
      <c r="A289" s="205"/>
      <c r="B289" s="205"/>
      <c r="C289" s="204"/>
      <c r="D289" s="205"/>
      <c r="E289" s="217" t="s">
        <v>189</v>
      </c>
      <c r="F289" s="213"/>
      <c r="G289" s="210"/>
      <c r="H289" s="205"/>
      <c r="I289" s="205"/>
      <c r="J289" s="205"/>
      <c r="K289" s="208"/>
      <c r="L289" s="209"/>
      <c r="M289" s="212"/>
      <c r="N289" s="236" t="s">
        <v>190</v>
      </c>
      <c r="O289" s="199"/>
      <c r="P289" s="200"/>
      <c r="Q289" s="201"/>
    </row>
    <row r="290" spans="1:17">
      <c r="A290" s="205"/>
      <c r="B290" s="205"/>
      <c r="C290" s="204"/>
      <c r="D290" s="205"/>
      <c r="E290" s="217" t="s">
        <v>189</v>
      </c>
      <c r="F290" s="213"/>
      <c r="G290" s="210"/>
      <c r="H290" s="205"/>
      <c r="I290" s="205"/>
      <c r="J290" s="205"/>
      <c r="K290" s="208"/>
      <c r="L290" s="209"/>
      <c r="M290" s="212"/>
      <c r="N290" s="236" t="s">
        <v>190</v>
      </c>
      <c r="O290" s="199"/>
      <c r="P290" s="200"/>
      <c r="Q290" s="201"/>
    </row>
    <row r="291" spans="1:17">
      <c r="A291" s="205"/>
      <c r="B291" s="205"/>
      <c r="C291" s="204"/>
      <c r="D291" s="205"/>
      <c r="E291" s="217" t="s">
        <v>189</v>
      </c>
      <c r="F291" s="213"/>
      <c r="G291" s="210"/>
      <c r="H291" s="205"/>
      <c r="I291" s="205"/>
      <c r="J291" s="205"/>
      <c r="K291" s="208"/>
      <c r="L291" s="209"/>
      <c r="M291" s="212"/>
      <c r="N291" s="236" t="s">
        <v>190</v>
      </c>
      <c r="O291" s="199"/>
      <c r="P291" s="200"/>
      <c r="Q291" s="201"/>
    </row>
    <row r="292" spans="1:17">
      <c r="A292" s="205">
        <v>1</v>
      </c>
      <c r="B292" s="205" t="s">
        <v>380</v>
      </c>
      <c r="C292" s="205" t="s">
        <v>77</v>
      </c>
      <c r="D292" s="205" t="s">
        <v>380</v>
      </c>
      <c r="E292" s="217" t="s">
        <v>189</v>
      </c>
      <c r="F292" s="211">
        <v>9.5</v>
      </c>
      <c r="G292" s="211">
        <v>7.5</v>
      </c>
      <c r="H292" s="211">
        <v>83</v>
      </c>
      <c r="I292" s="205">
        <v>43</v>
      </c>
      <c r="J292" s="205">
        <v>13</v>
      </c>
      <c r="K292" s="208">
        <v>4.5999999999999999E-2</v>
      </c>
      <c r="L292" s="209"/>
      <c r="M292" s="212">
        <v>74.33</v>
      </c>
      <c r="N292" s="236" t="s">
        <v>190</v>
      </c>
      <c r="O292" s="199"/>
      <c r="P292" s="200"/>
      <c r="Q292" s="201"/>
    </row>
    <row r="293" spans="1:17">
      <c r="A293" s="205">
        <v>2</v>
      </c>
      <c r="B293" s="205" t="s">
        <v>381</v>
      </c>
      <c r="C293" s="205" t="s">
        <v>78</v>
      </c>
      <c r="D293" s="205" t="s">
        <v>381</v>
      </c>
      <c r="E293" s="217" t="s">
        <v>189</v>
      </c>
      <c r="F293" s="211">
        <v>7</v>
      </c>
      <c r="G293" s="211">
        <v>6.4</v>
      </c>
      <c r="H293" s="211">
        <v>67</v>
      </c>
      <c r="I293" s="205">
        <v>35</v>
      </c>
      <c r="J293" s="205">
        <v>13.5</v>
      </c>
      <c r="K293" s="208">
        <v>3.2000000000000001E-2</v>
      </c>
      <c r="L293" s="209"/>
      <c r="M293" s="212">
        <v>92.65</v>
      </c>
      <c r="N293" s="236" t="s">
        <v>190</v>
      </c>
      <c r="O293" s="199"/>
      <c r="P293" s="200"/>
      <c r="Q293" s="201"/>
    </row>
    <row r="294" spans="1:17">
      <c r="A294" s="205">
        <v>3</v>
      </c>
      <c r="B294" s="205" t="s">
        <v>192</v>
      </c>
      <c r="C294" s="205" t="s">
        <v>191</v>
      </c>
      <c r="D294" s="205" t="s">
        <v>192</v>
      </c>
      <c r="E294" s="217" t="s">
        <v>189</v>
      </c>
      <c r="F294" s="211">
        <v>7</v>
      </c>
      <c r="G294" s="211">
        <v>6.4</v>
      </c>
      <c r="H294" s="211">
        <v>67</v>
      </c>
      <c r="I294" s="205">
        <v>35</v>
      </c>
      <c r="J294" s="205">
        <v>13.5</v>
      </c>
      <c r="K294" s="208">
        <v>3.2000000000000001E-2</v>
      </c>
      <c r="L294" s="209"/>
      <c r="M294" s="212">
        <v>49.08</v>
      </c>
      <c r="N294" s="236" t="s">
        <v>190</v>
      </c>
      <c r="O294" s="199"/>
      <c r="P294" s="200"/>
      <c r="Q294" s="201"/>
    </row>
    <row r="295" spans="1:17">
      <c r="A295" s="205">
        <v>4</v>
      </c>
      <c r="B295" s="205" t="s">
        <v>639</v>
      </c>
      <c r="C295" s="205" t="s">
        <v>626</v>
      </c>
      <c r="D295" s="205" t="s">
        <v>639</v>
      </c>
      <c r="E295" s="217" t="s">
        <v>189</v>
      </c>
      <c r="F295" s="211">
        <v>7</v>
      </c>
      <c r="G295" s="211">
        <v>6.4</v>
      </c>
      <c r="H295" s="211">
        <v>67</v>
      </c>
      <c r="I295" s="205">
        <v>35</v>
      </c>
      <c r="J295" s="205">
        <v>13.5</v>
      </c>
      <c r="K295" s="208">
        <v>3.2000000000000001E-2</v>
      </c>
      <c r="L295" s="209"/>
      <c r="M295" s="212">
        <v>71.02</v>
      </c>
      <c r="N295" s="218" t="s">
        <v>190</v>
      </c>
      <c r="O295" s="199"/>
      <c r="P295" s="200"/>
      <c r="Q295" s="239"/>
    </row>
    <row r="296" spans="1:17">
      <c r="A296" s="205">
        <v>5</v>
      </c>
      <c r="B296" s="205" t="s">
        <v>640</v>
      </c>
      <c r="C296" s="205" t="s">
        <v>627</v>
      </c>
      <c r="D296" s="205" t="s">
        <v>640</v>
      </c>
      <c r="E296" s="217" t="s">
        <v>189</v>
      </c>
      <c r="F296" s="211">
        <v>7</v>
      </c>
      <c r="G296" s="211">
        <v>6.4</v>
      </c>
      <c r="H296" s="211">
        <v>67</v>
      </c>
      <c r="I296" s="205">
        <v>35</v>
      </c>
      <c r="J296" s="205">
        <v>13.5</v>
      </c>
      <c r="K296" s="208">
        <v>3.2000000000000001E-2</v>
      </c>
      <c r="L296" s="209"/>
      <c r="M296" s="212">
        <v>70.650000000000006</v>
      </c>
      <c r="N296" s="236" t="s">
        <v>190</v>
      </c>
      <c r="O296" s="199"/>
      <c r="P296" s="200"/>
      <c r="Q296" s="201"/>
    </row>
    <row r="297" spans="1:17">
      <c r="A297" s="205">
        <v>6</v>
      </c>
      <c r="B297" s="205" t="s">
        <v>776</v>
      </c>
      <c r="C297" s="205" t="s">
        <v>775</v>
      </c>
      <c r="D297" s="205" t="s">
        <v>776</v>
      </c>
      <c r="E297" s="217" t="s">
        <v>189</v>
      </c>
      <c r="F297" s="211">
        <v>7</v>
      </c>
      <c r="G297" s="211">
        <v>6.4</v>
      </c>
      <c r="H297" s="211">
        <v>67</v>
      </c>
      <c r="I297" s="205">
        <v>35</v>
      </c>
      <c r="J297" s="205">
        <v>14</v>
      </c>
      <c r="K297" s="208">
        <v>3.3000000000000002E-2</v>
      </c>
      <c r="L297" s="209"/>
      <c r="M297" s="212">
        <v>68.709999999999994</v>
      </c>
      <c r="N297" s="236" t="s">
        <v>190</v>
      </c>
      <c r="O297" s="199"/>
      <c r="P297" s="200"/>
      <c r="Q297" s="239"/>
    </row>
    <row r="298" spans="1:17">
      <c r="A298" s="205">
        <v>7</v>
      </c>
      <c r="B298" s="205" t="s">
        <v>594</v>
      </c>
      <c r="C298" s="205" t="s">
        <v>628</v>
      </c>
      <c r="D298" s="205" t="s">
        <v>594</v>
      </c>
      <c r="E298" s="217" t="s">
        <v>189</v>
      </c>
      <c r="F298" s="211">
        <v>7</v>
      </c>
      <c r="G298" s="211">
        <v>6.4</v>
      </c>
      <c r="H298" s="211">
        <v>67</v>
      </c>
      <c r="I298" s="205">
        <v>35</v>
      </c>
      <c r="J298" s="205">
        <v>13.5</v>
      </c>
      <c r="K298" s="208">
        <v>3.2000000000000001E-2</v>
      </c>
      <c r="L298" s="209"/>
      <c r="M298" s="212">
        <v>86.47</v>
      </c>
      <c r="N298" s="236" t="s">
        <v>190</v>
      </c>
      <c r="O298" s="199"/>
      <c r="P298" s="200"/>
      <c r="Q298" s="239"/>
    </row>
    <row r="299" spans="1:17">
      <c r="A299" s="205">
        <v>8</v>
      </c>
      <c r="B299" s="205" t="s">
        <v>641</v>
      </c>
      <c r="C299" s="205" t="s">
        <v>629</v>
      </c>
      <c r="D299" s="205" t="s">
        <v>641</v>
      </c>
      <c r="E299" s="217" t="s">
        <v>189</v>
      </c>
      <c r="F299" s="211">
        <v>7.6</v>
      </c>
      <c r="G299" s="211">
        <v>7</v>
      </c>
      <c r="H299" s="211">
        <v>0</v>
      </c>
      <c r="I299" s="205">
        <v>0</v>
      </c>
      <c r="J299" s="205">
        <v>0</v>
      </c>
      <c r="K299" s="208">
        <v>0.04</v>
      </c>
      <c r="L299" s="209"/>
      <c r="M299" s="212">
        <v>88.99</v>
      </c>
      <c r="N299" s="236" t="s">
        <v>190</v>
      </c>
      <c r="O299" s="199"/>
      <c r="P299" s="200"/>
      <c r="Q299" s="239"/>
    </row>
    <row r="300" spans="1:17">
      <c r="A300" s="205">
        <v>9</v>
      </c>
      <c r="B300" s="205" t="s">
        <v>193</v>
      </c>
      <c r="C300" s="205" t="s">
        <v>630</v>
      </c>
      <c r="D300" s="205" t="s">
        <v>193</v>
      </c>
      <c r="E300" s="217" t="s">
        <v>189</v>
      </c>
      <c r="F300" s="211">
        <v>12.1</v>
      </c>
      <c r="G300" s="211">
        <v>10.1</v>
      </c>
      <c r="H300" s="211">
        <v>90.9</v>
      </c>
      <c r="I300" s="205">
        <v>42.4</v>
      </c>
      <c r="J300" s="205">
        <v>10</v>
      </c>
      <c r="K300" s="208">
        <v>3.9E-2</v>
      </c>
      <c r="L300" s="209"/>
      <c r="M300" s="212">
        <v>344.78</v>
      </c>
      <c r="N300" s="236" t="s">
        <v>190</v>
      </c>
      <c r="O300" s="199"/>
      <c r="P300" s="200"/>
      <c r="Q300" s="239"/>
    </row>
    <row r="301" spans="1:17">
      <c r="A301" s="205">
        <v>10</v>
      </c>
      <c r="B301" s="205" t="s">
        <v>194</v>
      </c>
      <c r="C301" s="205" t="s">
        <v>631</v>
      </c>
      <c r="D301" s="205" t="s">
        <v>194</v>
      </c>
      <c r="E301" s="217" t="s">
        <v>189</v>
      </c>
      <c r="F301" s="211">
        <v>11.6</v>
      </c>
      <c r="G301" s="211">
        <v>9.6</v>
      </c>
      <c r="H301" s="211">
        <v>90.9</v>
      </c>
      <c r="I301" s="205">
        <v>42.4</v>
      </c>
      <c r="J301" s="205">
        <v>10</v>
      </c>
      <c r="K301" s="208">
        <v>3.9E-2</v>
      </c>
      <c r="L301" s="209"/>
      <c r="M301" s="212">
        <v>333.29</v>
      </c>
      <c r="N301" s="236" t="s">
        <v>190</v>
      </c>
      <c r="O301" s="199"/>
      <c r="P301" s="200"/>
      <c r="Q301" s="239"/>
    </row>
    <row r="302" spans="1:17">
      <c r="A302" s="205">
        <v>11</v>
      </c>
      <c r="B302" s="205" t="s">
        <v>642</v>
      </c>
      <c r="C302" s="205" t="s">
        <v>632</v>
      </c>
      <c r="D302" s="205" t="s">
        <v>642</v>
      </c>
      <c r="E302" s="217" t="s">
        <v>189</v>
      </c>
      <c r="F302" s="211">
        <v>8</v>
      </c>
      <c r="G302" s="211">
        <v>7.6</v>
      </c>
      <c r="H302" s="2">
        <v>82</v>
      </c>
      <c r="I302" s="2">
        <v>42</v>
      </c>
      <c r="J302" s="2">
        <v>13</v>
      </c>
      <c r="K302" s="208">
        <v>4.4999999999999998E-2</v>
      </c>
      <c r="L302" s="209"/>
      <c r="M302" s="212">
        <v>85.02</v>
      </c>
      <c r="N302" s="236" t="s">
        <v>190</v>
      </c>
      <c r="O302" s="199"/>
      <c r="P302" s="200"/>
      <c r="Q302" s="239"/>
    </row>
    <row r="303" spans="1:17">
      <c r="A303" s="205">
        <v>12</v>
      </c>
      <c r="B303" s="205" t="s">
        <v>643</v>
      </c>
      <c r="C303" s="205" t="s">
        <v>633</v>
      </c>
      <c r="D303" s="205" t="s">
        <v>643</v>
      </c>
      <c r="E303" s="217" t="s">
        <v>189</v>
      </c>
      <c r="F303" s="211">
        <v>7.6</v>
      </c>
      <c r="G303" s="211">
        <v>7</v>
      </c>
      <c r="H303" s="211">
        <v>0</v>
      </c>
      <c r="I303" s="205">
        <v>0</v>
      </c>
      <c r="J303" s="205">
        <v>0</v>
      </c>
      <c r="K303" s="208">
        <v>0.04</v>
      </c>
      <c r="L303" s="209"/>
      <c r="M303" s="212">
        <v>79.25</v>
      </c>
      <c r="N303" s="236" t="s">
        <v>190</v>
      </c>
      <c r="O303" s="199"/>
      <c r="P303" s="200"/>
      <c r="Q303" s="201"/>
    </row>
    <row r="304" spans="1:17">
      <c r="A304" s="205">
        <v>13</v>
      </c>
      <c r="B304" s="205" t="s">
        <v>600</v>
      </c>
      <c r="C304" s="205" t="s">
        <v>601</v>
      </c>
      <c r="D304" s="205" t="s">
        <v>600</v>
      </c>
      <c r="E304" s="217" t="s">
        <v>189</v>
      </c>
      <c r="F304" s="211">
        <v>7</v>
      </c>
      <c r="G304" s="211">
        <v>6.4</v>
      </c>
      <c r="H304" s="211">
        <v>67</v>
      </c>
      <c r="I304" s="205">
        <v>35</v>
      </c>
      <c r="J304" s="205">
        <v>13.5</v>
      </c>
      <c r="K304" s="208">
        <v>3.2000000000000001E-2</v>
      </c>
      <c r="L304" s="209"/>
      <c r="M304" s="212">
        <v>137.32</v>
      </c>
      <c r="N304" s="236" t="s">
        <v>190</v>
      </c>
      <c r="O304" s="199"/>
      <c r="P304" s="200"/>
      <c r="Q304" s="201"/>
    </row>
    <row r="305" spans="1:20">
      <c r="A305" s="205">
        <v>14</v>
      </c>
      <c r="B305" s="205" t="s">
        <v>15</v>
      </c>
      <c r="C305" s="205" t="s">
        <v>16</v>
      </c>
      <c r="D305" s="205" t="s">
        <v>15</v>
      </c>
      <c r="E305" s="217" t="s">
        <v>189</v>
      </c>
      <c r="F305" s="211">
        <v>8</v>
      </c>
      <c r="G305" s="211">
        <v>7.6</v>
      </c>
      <c r="H305" s="211">
        <v>82</v>
      </c>
      <c r="I305" s="205">
        <v>42</v>
      </c>
      <c r="J305" s="205">
        <v>13</v>
      </c>
      <c r="K305" s="208">
        <v>4.4771999999999999E-2</v>
      </c>
      <c r="L305" s="209"/>
      <c r="M305" s="212">
        <v>92.66</v>
      </c>
      <c r="N305" s="236" t="s">
        <v>190</v>
      </c>
      <c r="O305" s="199"/>
      <c r="P305" s="200"/>
      <c r="Q305" s="201"/>
    </row>
    <row r="306" spans="1:20">
      <c r="A306" s="205">
        <v>15</v>
      </c>
      <c r="B306" s="205" t="s">
        <v>644</v>
      </c>
      <c r="C306" s="205" t="s">
        <v>634</v>
      </c>
      <c r="D306" s="205" t="s">
        <v>644</v>
      </c>
      <c r="E306" s="217" t="s">
        <v>189</v>
      </c>
      <c r="F306" s="211">
        <v>7.6</v>
      </c>
      <c r="G306" s="211">
        <v>7</v>
      </c>
      <c r="H306" s="211">
        <v>0</v>
      </c>
      <c r="I306" s="205">
        <v>0</v>
      </c>
      <c r="J306" s="205">
        <v>0</v>
      </c>
      <c r="K306" s="208">
        <v>0.04</v>
      </c>
      <c r="L306" s="209"/>
      <c r="M306" s="212">
        <v>193.54</v>
      </c>
      <c r="N306" s="236" t="s">
        <v>190</v>
      </c>
      <c r="O306" s="199"/>
      <c r="P306" s="200"/>
      <c r="Q306" s="201"/>
    </row>
    <row r="307" spans="1:20">
      <c r="A307" s="205">
        <v>16</v>
      </c>
      <c r="B307" s="205" t="s">
        <v>645</v>
      </c>
      <c r="C307" s="205" t="s">
        <v>635</v>
      </c>
      <c r="D307" s="205" t="s">
        <v>645</v>
      </c>
      <c r="E307" s="217" t="s">
        <v>189</v>
      </c>
      <c r="F307" s="211">
        <v>0</v>
      </c>
      <c r="G307" s="211">
        <v>0</v>
      </c>
      <c r="H307" s="211">
        <v>0</v>
      </c>
      <c r="I307" s="205">
        <v>0</v>
      </c>
      <c r="J307" s="205">
        <v>0</v>
      </c>
      <c r="K307" s="208">
        <v>0</v>
      </c>
      <c r="L307" s="209"/>
      <c r="M307" s="212">
        <v>92.02</v>
      </c>
      <c r="N307" s="236" t="s">
        <v>190</v>
      </c>
      <c r="O307" s="199"/>
      <c r="P307" s="200"/>
      <c r="Q307" s="201"/>
    </row>
    <row r="308" spans="1:20">
      <c r="A308" s="205">
        <v>17</v>
      </c>
      <c r="B308" s="216" t="s">
        <v>646</v>
      </c>
      <c r="C308" s="205" t="s">
        <v>636</v>
      </c>
      <c r="D308" s="216" t="s">
        <v>646</v>
      </c>
      <c r="E308" s="217" t="s">
        <v>189</v>
      </c>
      <c r="F308" s="211">
        <v>0</v>
      </c>
      <c r="G308" s="211">
        <v>0</v>
      </c>
      <c r="H308" s="211">
        <v>0</v>
      </c>
      <c r="I308" s="205">
        <v>0</v>
      </c>
      <c r="J308" s="205">
        <v>0</v>
      </c>
      <c r="K308" s="208">
        <v>0</v>
      </c>
      <c r="L308" s="215"/>
      <c r="M308" s="212">
        <v>92.02</v>
      </c>
      <c r="N308" s="236" t="s">
        <v>190</v>
      </c>
      <c r="O308" s="199"/>
      <c r="P308" s="200"/>
      <c r="Q308" s="201"/>
    </row>
    <row r="309" spans="1:20">
      <c r="A309" s="205">
        <v>18</v>
      </c>
      <c r="B309" s="205" t="s">
        <v>647</v>
      </c>
      <c r="C309" s="205" t="s">
        <v>637</v>
      </c>
      <c r="D309" s="205" t="s">
        <v>647</v>
      </c>
      <c r="E309" s="217" t="s">
        <v>189</v>
      </c>
      <c r="F309" s="211">
        <v>0</v>
      </c>
      <c r="G309" s="211">
        <v>0</v>
      </c>
      <c r="H309" s="211">
        <v>0</v>
      </c>
      <c r="I309" s="205">
        <v>0</v>
      </c>
      <c r="J309" s="205">
        <v>0</v>
      </c>
      <c r="K309" s="208">
        <v>0</v>
      </c>
      <c r="L309" s="209"/>
      <c r="M309" s="212">
        <v>90.36</v>
      </c>
      <c r="N309" s="236" t="s">
        <v>190</v>
      </c>
      <c r="O309" s="199"/>
      <c r="P309" s="200"/>
      <c r="Q309" s="201"/>
    </row>
    <row r="310" spans="1:20">
      <c r="A310" s="205">
        <v>19</v>
      </c>
      <c r="B310" s="205" t="s">
        <v>648</v>
      </c>
      <c r="C310" s="205" t="s">
        <v>638</v>
      </c>
      <c r="D310" s="205" t="s">
        <v>648</v>
      </c>
      <c r="E310" s="217" t="s">
        <v>189</v>
      </c>
      <c r="F310" s="211">
        <v>0</v>
      </c>
      <c r="G310" s="211">
        <v>0</v>
      </c>
      <c r="H310" s="211">
        <v>0</v>
      </c>
      <c r="I310" s="205">
        <v>0</v>
      </c>
      <c r="J310" s="205">
        <v>0</v>
      </c>
      <c r="K310" s="208">
        <v>0</v>
      </c>
      <c r="L310" s="209"/>
      <c r="M310" s="212">
        <v>117.5</v>
      </c>
      <c r="N310" s="236" t="s">
        <v>190</v>
      </c>
      <c r="O310" s="199"/>
      <c r="P310" s="200"/>
      <c r="Q310" s="201"/>
    </row>
    <row r="311" spans="1:20">
      <c r="A311" s="207"/>
      <c r="B311" s="205"/>
      <c r="C311" s="204"/>
      <c r="D311" s="205"/>
      <c r="E311" s="217" t="s">
        <v>189</v>
      </c>
      <c r="F311" s="207"/>
      <c r="G311" s="205"/>
      <c r="H311" s="205"/>
      <c r="I311" s="205"/>
      <c r="J311" s="205"/>
      <c r="K311" s="208"/>
      <c r="L311" s="209"/>
      <c r="M311" s="212"/>
      <c r="N311" s="218" t="s">
        <v>190</v>
      </c>
      <c r="O311" s="199"/>
      <c r="Q311" s="239"/>
    </row>
    <row r="312" spans="1:20">
      <c r="A312" s="207"/>
      <c r="B312" s="216"/>
      <c r="C312" s="204"/>
      <c r="D312" s="216"/>
      <c r="E312" s="217" t="s">
        <v>189</v>
      </c>
      <c r="F312" s="207"/>
      <c r="G312" s="205"/>
      <c r="H312" s="205"/>
      <c r="I312" s="205"/>
      <c r="J312" s="205"/>
      <c r="K312" s="208"/>
      <c r="L312" s="215"/>
      <c r="M312" s="214"/>
      <c r="N312" s="218" t="s">
        <v>190</v>
      </c>
      <c r="O312" s="199"/>
      <c r="P312" s="200"/>
      <c r="Q312" s="239"/>
    </row>
    <row r="313" spans="1:20">
      <c r="A313" s="207">
        <v>1</v>
      </c>
      <c r="B313" s="205" t="s">
        <v>14</v>
      </c>
      <c r="C313" s="2" t="s">
        <v>188</v>
      </c>
      <c r="D313" s="205" t="s">
        <v>14</v>
      </c>
      <c r="E313" s="128" t="s">
        <v>189</v>
      </c>
      <c r="F313" s="125">
        <v>8</v>
      </c>
      <c r="G313" s="2">
        <v>7.6</v>
      </c>
      <c r="H313" s="2">
        <v>82</v>
      </c>
      <c r="I313" s="2">
        <v>42</v>
      </c>
      <c r="J313" s="2">
        <v>13</v>
      </c>
      <c r="K313" s="121">
        <v>4.4999999999999998E-2</v>
      </c>
      <c r="L313" s="215"/>
      <c r="M313" s="214">
        <v>110.68</v>
      </c>
      <c r="N313" s="218" t="s">
        <v>190</v>
      </c>
      <c r="O313" s="199"/>
      <c r="Q313" s="239"/>
      <c r="R313" s="203">
        <v>82</v>
      </c>
      <c r="S313" s="203">
        <v>126</v>
      </c>
      <c r="T313" s="203">
        <v>91</v>
      </c>
    </row>
    <row r="314" spans="1:20">
      <c r="A314" s="207">
        <v>2</v>
      </c>
      <c r="B314" s="205" t="s">
        <v>571</v>
      </c>
      <c r="C314" s="204" t="s">
        <v>548</v>
      </c>
      <c r="D314" s="205" t="s">
        <v>571</v>
      </c>
      <c r="E314" s="128" t="s">
        <v>189</v>
      </c>
      <c r="F314" s="213">
        <v>0.6071428571428571</v>
      </c>
      <c r="G314" s="210">
        <v>0.5714285714285714</v>
      </c>
      <c r="H314" s="205">
        <v>0</v>
      </c>
      <c r="I314" s="205">
        <v>0</v>
      </c>
      <c r="J314" s="205">
        <v>0</v>
      </c>
      <c r="K314" s="208">
        <v>3.0000000000000001E-3</v>
      </c>
      <c r="L314" s="215"/>
      <c r="M314" s="214">
        <v>8.02</v>
      </c>
      <c r="N314" s="218" t="s">
        <v>190</v>
      </c>
      <c r="O314" s="199"/>
      <c r="P314" s="200"/>
      <c r="Q314" s="239"/>
      <c r="R314" s="203">
        <v>92</v>
      </c>
      <c r="S314" s="203">
        <v>136</v>
      </c>
      <c r="T314" s="203">
        <v>101</v>
      </c>
    </row>
    <row r="315" spans="1:20" s="238" customFormat="1">
      <c r="A315" s="207">
        <v>3</v>
      </c>
      <c r="B315" s="205" t="s">
        <v>19</v>
      </c>
      <c r="C315" s="204" t="s">
        <v>585</v>
      </c>
      <c r="D315" s="205" t="s">
        <v>19</v>
      </c>
      <c r="E315" s="128" t="s">
        <v>189</v>
      </c>
      <c r="F315" s="213">
        <v>1.1200000000000001</v>
      </c>
      <c r="G315" s="210">
        <v>1.1000000000000001</v>
      </c>
      <c r="H315" s="205">
        <v>95</v>
      </c>
      <c r="I315" s="205">
        <v>63</v>
      </c>
      <c r="J315" s="205">
        <v>30</v>
      </c>
      <c r="K315" s="208">
        <v>3.64E-3</v>
      </c>
      <c r="L315" s="209"/>
      <c r="M315" s="212">
        <v>26.14</v>
      </c>
      <c r="N315" s="218" t="s">
        <v>190</v>
      </c>
      <c r="O315" s="199"/>
      <c r="P315" s="200"/>
      <c r="Q315" s="201"/>
      <c r="R315" s="238">
        <v>92</v>
      </c>
      <c r="S315" s="238">
        <v>136</v>
      </c>
      <c r="T315" s="238">
        <v>101</v>
      </c>
    </row>
    <row r="316" spans="1:20">
      <c r="A316" s="207">
        <v>4</v>
      </c>
      <c r="B316" s="205" t="s">
        <v>557</v>
      </c>
      <c r="C316" s="204" t="s">
        <v>13</v>
      </c>
      <c r="D316" s="205" t="s">
        <v>557</v>
      </c>
      <c r="E316" s="128" t="s">
        <v>189</v>
      </c>
      <c r="F316" s="213">
        <v>5.0999999999999996</v>
      </c>
      <c r="G316" s="210">
        <v>4.5</v>
      </c>
      <c r="H316" s="205">
        <v>100</v>
      </c>
      <c r="I316" s="205">
        <v>70</v>
      </c>
      <c r="J316" s="205">
        <v>83</v>
      </c>
      <c r="K316" s="208">
        <v>5.8099999999999999E-2</v>
      </c>
      <c r="L316" s="209"/>
      <c r="M316" s="212">
        <v>92.94</v>
      </c>
      <c r="N316" s="218" t="s">
        <v>190</v>
      </c>
      <c r="O316" s="199"/>
      <c r="P316" s="200"/>
      <c r="Q316" s="201"/>
    </row>
    <row r="317" spans="1:20">
      <c r="A317" s="207">
        <v>5</v>
      </c>
      <c r="B317" s="205" t="s">
        <v>584</v>
      </c>
      <c r="C317" s="204" t="s">
        <v>10</v>
      </c>
      <c r="D317" s="205" t="s">
        <v>584</v>
      </c>
      <c r="E317" s="128" t="s">
        <v>189</v>
      </c>
      <c r="F317" s="213">
        <v>5.0999999999999996</v>
      </c>
      <c r="G317" s="210">
        <v>4.5</v>
      </c>
      <c r="H317" s="205">
        <v>100</v>
      </c>
      <c r="I317" s="205">
        <v>70</v>
      </c>
      <c r="J317" s="205">
        <v>83</v>
      </c>
      <c r="K317" s="208">
        <v>5.8099999999999999E-2</v>
      </c>
      <c r="L317" s="209"/>
      <c r="M317" s="212">
        <v>93.25</v>
      </c>
      <c r="N317" s="218" t="s">
        <v>190</v>
      </c>
      <c r="O317" s="199"/>
      <c r="P317" s="200"/>
      <c r="Q317" s="201"/>
    </row>
    <row r="318" spans="1:20">
      <c r="A318" s="207">
        <v>6</v>
      </c>
      <c r="B318" s="205" t="s">
        <v>555</v>
      </c>
      <c r="C318" s="204" t="s">
        <v>335</v>
      </c>
      <c r="D318" s="205" t="s">
        <v>555</v>
      </c>
      <c r="E318" s="128" t="s">
        <v>189</v>
      </c>
      <c r="F318" s="213">
        <v>6.6</v>
      </c>
      <c r="G318" s="210">
        <v>6.5</v>
      </c>
      <c r="H318" s="205">
        <v>142</v>
      </c>
      <c r="I318" s="205">
        <v>98</v>
      </c>
      <c r="J318" s="205">
        <v>52</v>
      </c>
      <c r="K318" s="208">
        <v>1.3419E-2</v>
      </c>
      <c r="L318" s="209"/>
      <c r="M318" s="212">
        <v>97.55</v>
      </c>
      <c r="N318" s="218" t="s">
        <v>190</v>
      </c>
    </row>
    <row r="319" spans="1:20">
      <c r="A319" s="207">
        <v>7</v>
      </c>
      <c r="B319" s="205" t="s">
        <v>588</v>
      </c>
      <c r="C319" s="204" t="s">
        <v>587</v>
      </c>
      <c r="D319" s="205" t="s">
        <v>588</v>
      </c>
      <c r="E319" s="128" t="s">
        <v>189</v>
      </c>
      <c r="F319" s="213">
        <v>6.5</v>
      </c>
      <c r="G319" s="210">
        <v>6</v>
      </c>
      <c r="H319" s="205">
        <v>142</v>
      </c>
      <c r="I319" s="205">
        <v>98</v>
      </c>
      <c r="J319" s="205">
        <v>52</v>
      </c>
      <c r="K319" s="208">
        <v>3.6200000000000003E-2</v>
      </c>
      <c r="L319" s="209"/>
      <c r="M319" s="212">
        <v>98.23</v>
      </c>
      <c r="N319" s="218" t="s">
        <v>190</v>
      </c>
      <c r="O319" s="199"/>
    </row>
    <row r="320" spans="1:20">
      <c r="A320" s="207">
        <v>8</v>
      </c>
      <c r="B320" s="205" t="s">
        <v>556</v>
      </c>
      <c r="C320" s="204" t="s">
        <v>347</v>
      </c>
      <c r="D320" s="205" t="s">
        <v>556</v>
      </c>
      <c r="E320" s="128" t="s">
        <v>189</v>
      </c>
      <c r="F320" s="213">
        <v>6.6</v>
      </c>
      <c r="G320" s="210">
        <v>6.5</v>
      </c>
      <c r="H320" s="205">
        <v>142</v>
      </c>
      <c r="I320" s="205">
        <v>98</v>
      </c>
      <c r="J320" s="205">
        <v>52</v>
      </c>
      <c r="K320" s="208">
        <v>1.3419E-2</v>
      </c>
      <c r="L320" s="209"/>
      <c r="M320" s="212">
        <v>96.81</v>
      </c>
      <c r="N320" s="218" t="s">
        <v>190</v>
      </c>
      <c r="O320" s="199"/>
    </row>
    <row r="321" spans="1:17">
      <c r="A321" s="207">
        <v>9</v>
      </c>
      <c r="B321" s="205" t="s">
        <v>564</v>
      </c>
      <c r="C321" s="204" t="s">
        <v>11</v>
      </c>
      <c r="D321" s="205" t="s">
        <v>564</v>
      </c>
      <c r="E321" s="128" t="s">
        <v>189</v>
      </c>
      <c r="F321" s="213">
        <v>2.1666666666666665</v>
      </c>
      <c r="G321" s="210">
        <v>2</v>
      </c>
      <c r="H321" s="205">
        <v>0</v>
      </c>
      <c r="I321" s="205">
        <v>0</v>
      </c>
      <c r="J321" s="205">
        <v>0</v>
      </c>
      <c r="K321" s="208">
        <v>8.0000000000000002E-3</v>
      </c>
      <c r="L321" s="209"/>
      <c r="M321" s="214">
        <v>10.74</v>
      </c>
      <c r="N321" s="218" t="s">
        <v>190</v>
      </c>
      <c r="O321" s="199"/>
    </row>
    <row r="322" spans="1:17">
      <c r="A322" s="207">
        <v>10</v>
      </c>
      <c r="B322" s="205" t="s">
        <v>586</v>
      </c>
      <c r="C322" s="204" t="s">
        <v>538</v>
      </c>
      <c r="D322" s="205" t="s">
        <v>586</v>
      </c>
      <c r="E322" s="128" t="s">
        <v>189</v>
      </c>
      <c r="F322" s="213">
        <v>2.1666666666666665</v>
      </c>
      <c r="G322" s="210">
        <v>2</v>
      </c>
      <c r="H322" s="205">
        <v>0</v>
      </c>
      <c r="I322" s="205">
        <v>0</v>
      </c>
      <c r="J322" s="205">
        <v>0</v>
      </c>
      <c r="K322" s="208">
        <v>8.0000000000000002E-3</v>
      </c>
      <c r="L322" s="209"/>
      <c r="M322" s="214">
        <v>10.52</v>
      </c>
      <c r="N322" s="218" t="s">
        <v>190</v>
      </c>
      <c r="O322" s="199"/>
    </row>
    <row r="323" spans="1:17">
      <c r="A323" s="207">
        <v>11</v>
      </c>
      <c r="B323" s="205" t="s">
        <v>551</v>
      </c>
      <c r="C323" s="204" t="s">
        <v>576</v>
      </c>
      <c r="D323" s="205" t="s">
        <v>551</v>
      </c>
      <c r="E323" s="128" t="s">
        <v>189</v>
      </c>
      <c r="F323" s="213">
        <v>2.2000000000000002</v>
      </c>
      <c r="G323" s="210">
        <v>1</v>
      </c>
      <c r="H323" s="205">
        <v>87</v>
      </c>
      <c r="I323" s="205">
        <v>75</v>
      </c>
      <c r="J323" s="205">
        <v>52</v>
      </c>
      <c r="K323" s="208">
        <v>3.4000000000000002E-3</v>
      </c>
      <c r="L323" s="209"/>
      <c r="M323" s="214">
        <v>23.95</v>
      </c>
      <c r="N323" s="218" t="s">
        <v>190</v>
      </c>
      <c r="O323" s="199"/>
    </row>
    <row r="324" spans="1:17">
      <c r="A324" s="207">
        <v>12</v>
      </c>
      <c r="B324" s="205" t="s">
        <v>552</v>
      </c>
      <c r="C324" s="204" t="s">
        <v>577</v>
      </c>
      <c r="D324" s="205" t="s">
        <v>552</v>
      </c>
      <c r="E324" s="128" t="s">
        <v>189</v>
      </c>
      <c r="F324" s="207">
        <v>0</v>
      </c>
      <c r="G324" s="205">
        <v>1</v>
      </c>
      <c r="H324" s="205">
        <v>0</v>
      </c>
      <c r="I324" s="205">
        <v>0</v>
      </c>
      <c r="J324" s="205">
        <v>0</v>
      </c>
      <c r="K324" s="208">
        <v>3.4000000000000002E-3</v>
      </c>
      <c r="L324" s="209"/>
      <c r="M324" s="212">
        <v>23.95</v>
      </c>
      <c r="N324" s="236" t="s">
        <v>190</v>
      </c>
    </row>
    <row r="325" spans="1:17">
      <c r="A325" s="207">
        <v>13</v>
      </c>
      <c r="B325" s="205" t="s">
        <v>18</v>
      </c>
      <c r="C325" s="204" t="s">
        <v>579</v>
      </c>
      <c r="D325" s="205" t="s">
        <v>18</v>
      </c>
      <c r="E325" s="128" t="s">
        <v>189</v>
      </c>
      <c r="F325" s="207">
        <v>2.2000000000000002</v>
      </c>
      <c r="G325" s="205">
        <v>1</v>
      </c>
      <c r="H325" s="205">
        <v>87</v>
      </c>
      <c r="I325" s="205">
        <v>75</v>
      </c>
      <c r="J325" s="205">
        <v>52</v>
      </c>
      <c r="K325" s="208">
        <v>3.4000000000000002E-3</v>
      </c>
      <c r="L325" s="209"/>
      <c r="M325" s="212">
        <v>23.89</v>
      </c>
      <c r="N325" s="236" t="s">
        <v>190</v>
      </c>
    </row>
    <row r="326" spans="1:17">
      <c r="A326" s="207">
        <v>14</v>
      </c>
      <c r="B326" s="205" t="s">
        <v>17</v>
      </c>
      <c r="C326" s="204" t="s">
        <v>578</v>
      </c>
      <c r="D326" s="205" t="s">
        <v>17</v>
      </c>
      <c r="E326" s="128" t="s">
        <v>189</v>
      </c>
      <c r="F326" s="207">
        <v>0</v>
      </c>
      <c r="G326" s="205">
        <v>1</v>
      </c>
      <c r="H326" s="205">
        <v>0</v>
      </c>
      <c r="I326" s="205">
        <v>0</v>
      </c>
      <c r="J326" s="205">
        <v>0</v>
      </c>
      <c r="K326" s="208">
        <v>3.4000000000000002E-3</v>
      </c>
      <c r="L326" s="209"/>
      <c r="M326" s="212">
        <v>23.89</v>
      </c>
      <c r="N326" s="236" t="s">
        <v>190</v>
      </c>
    </row>
    <row r="327" spans="1:17">
      <c r="A327" s="207">
        <v>15</v>
      </c>
      <c r="B327" s="205" t="s">
        <v>563</v>
      </c>
      <c r="C327" s="204" t="s">
        <v>590</v>
      </c>
      <c r="D327" s="205" t="s">
        <v>563</v>
      </c>
      <c r="E327" s="128" t="s">
        <v>189</v>
      </c>
      <c r="F327" s="207">
        <v>0</v>
      </c>
      <c r="G327" s="205">
        <v>1</v>
      </c>
      <c r="H327" s="205">
        <v>0</v>
      </c>
      <c r="I327" s="205">
        <v>0</v>
      </c>
      <c r="J327" s="205">
        <v>0</v>
      </c>
      <c r="K327" s="208">
        <v>3.4000000000000002E-3</v>
      </c>
      <c r="L327" s="215"/>
      <c r="M327" s="214">
        <v>24.73</v>
      </c>
      <c r="N327" s="236" t="s">
        <v>190</v>
      </c>
    </row>
    <row r="328" spans="1:17">
      <c r="A328" s="207">
        <v>16</v>
      </c>
      <c r="B328" s="205" t="s">
        <v>562</v>
      </c>
      <c r="C328" s="204" t="s">
        <v>589</v>
      </c>
      <c r="D328" s="205" t="s">
        <v>562</v>
      </c>
      <c r="E328" s="128" t="s">
        <v>189</v>
      </c>
      <c r="F328" s="207">
        <v>2.2000000000000002</v>
      </c>
      <c r="G328" s="205">
        <v>1</v>
      </c>
      <c r="H328" s="205">
        <v>87</v>
      </c>
      <c r="I328" s="205">
        <v>75</v>
      </c>
      <c r="J328" s="205">
        <v>52</v>
      </c>
      <c r="K328" s="208">
        <v>3.4000000000000002E-3</v>
      </c>
      <c r="L328" s="209"/>
      <c r="M328" s="212">
        <v>24.73</v>
      </c>
      <c r="N328" s="236" t="s">
        <v>190</v>
      </c>
    </row>
    <row r="329" spans="1:17">
      <c r="A329" s="207">
        <v>17</v>
      </c>
      <c r="B329" s="205" t="s">
        <v>553</v>
      </c>
      <c r="C329" s="204" t="s">
        <v>580</v>
      </c>
      <c r="D329" s="205" t="s">
        <v>553</v>
      </c>
      <c r="E329" s="128" t="s">
        <v>189</v>
      </c>
      <c r="F329" s="207">
        <v>1.5</v>
      </c>
      <c r="G329" s="205">
        <v>0.65</v>
      </c>
      <c r="H329" s="205">
        <v>110</v>
      </c>
      <c r="I329" s="205">
        <v>65</v>
      </c>
      <c r="J329" s="205">
        <v>55</v>
      </c>
      <c r="K329" s="208">
        <v>3.9399999999999999E-3</v>
      </c>
      <c r="L329" s="209"/>
      <c r="M329" s="212">
        <v>22.97</v>
      </c>
      <c r="N329" s="218" t="s">
        <v>190</v>
      </c>
      <c r="O329" s="199"/>
      <c r="P329" s="200"/>
      <c r="Q329" s="239"/>
    </row>
    <row r="330" spans="1:17">
      <c r="A330" s="207">
        <v>18</v>
      </c>
      <c r="B330" s="205" t="s">
        <v>554</v>
      </c>
      <c r="C330" s="204" t="s">
        <v>581</v>
      </c>
      <c r="D330" s="205" t="s">
        <v>554</v>
      </c>
      <c r="E330" s="128" t="s">
        <v>189</v>
      </c>
      <c r="F330" s="207">
        <v>0</v>
      </c>
      <c r="G330" s="205">
        <v>0.65</v>
      </c>
      <c r="H330" s="205">
        <v>0</v>
      </c>
      <c r="I330" s="205">
        <v>0</v>
      </c>
      <c r="J330" s="205">
        <v>0</v>
      </c>
      <c r="K330" s="208">
        <v>3.9399999999999999E-3</v>
      </c>
      <c r="L330" s="209"/>
      <c r="M330" s="212">
        <v>22.97</v>
      </c>
      <c r="N330" s="218" t="s">
        <v>190</v>
      </c>
      <c r="O330" s="199"/>
      <c r="P330" s="200"/>
      <c r="Q330" s="239"/>
    </row>
    <row r="331" spans="1:17">
      <c r="A331" s="207">
        <v>19</v>
      </c>
      <c r="B331" s="205" t="s">
        <v>574</v>
      </c>
      <c r="C331" s="204" t="s">
        <v>583</v>
      </c>
      <c r="D331" s="205" t="s">
        <v>574</v>
      </c>
      <c r="E331" s="128" t="s">
        <v>189</v>
      </c>
      <c r="F331" s="207">
        <v>0</v>
      </c>
      <c r="G331" s="205">
        <v>0.65</v>
      </c>
      <c r="H331" s="205">
        <v>0</v>
      </c>
      <c r="I331" s="205">
        <v>0</v>
      </c>
      <c r="J331" s="205">
        <v>0</v>
      </c>
      <c r="K331" s="208">
        <v>3.9399999999999999E-3</v>
      </c>
      <c r="L331" s="209"/>
      <c r="M331" s="214">
        <v>22.97</v>
      </c>
      <c r="N331" s="218" t="s">
        <v>190</v>
      </c>
      <c r="O331" s="199"/>
      <c r="P331" s="200"/>
      <c r="Q331" s="239"/>
    </row>
    <row r="332" spans="1:17">
      <c r="A332" s="207">
        <v>20</v>
      </c>
      <c r="B332" s="205" t="s">
        <v>573</v>
      </c>
      <c r="C332" s="204" t="s">
        <v>582</v>
      </c>
      <c r="D332" s="205" t="s">
        <v>573</v>
      </c>
      <c r="E332" s="128" t="s">
        <v>189</v>
      </c>
      <c r="F332" s="207">
        <v>1.5</v>
      </c>
      <c r="G332" s="205">
        <v>0.65</v>
      </c>
      <c r="H332" s="205">
        <v>110</v>
      </c>
      <c r="I332" s="205">
        <v>65</v>
      </c>
      <c r="J332" s="205">
        <v>55</v>
      </c>
      <c r="K332" s="208">
        <v>3.9399999999999999E-3</v>
      </c>
      <c r="L332" s="209"/>
      <c r="M332" s="214">
        <v>22.97</v>
      </c>
      <c r="N332" s="218" t="s">
        <v>190</v>
      </c>
      <c r="O332" s="199"/>
      <c r="P332" s="200"/>
      <c r="Q332" s="239"/>
    </row>
    <row r="333" spans="1:17" s="317" customFormat="1">
      <c r="A333" s="306">
        <v>21</v>
      </c>
      <c r="B333" s="308" t="s">
        <v>558</v>
      </c>
      <c r="C333" s="307" t="s">
        <v>532</v>
      </c>
      <c r="D333" s="308" t="s">
        <v>558</v>
      </c>
      <c r="E333" s="309" t="s">
        <v>189</v>
      </c>
      <c r="F333" s="306">
        <v>0.75</v>
      </c>
      <c r="G333" s="308">
        <v>0.7</v>
      </c>
      <c r="H333" s="308">
        <v>0</v>
      </c>
      <c r="I333" s="308">
        <v>0</v>
      </c>
      <c r="J333" s="308">
        <v>0</v>
      </c>
      <c r="K333" s="310">
        <v>7.0000000000000001E-3</v>
      </c>
      <c r="L333" s="311"/>
      <c r="M333" s="318">
        <v>8.69</v>
      </c>
      <c r="N333" s="313" t="s">
        <v>190</v>
      </c>
      <c r="O333" s="314"/>
      <c r="P333" s="315"/>
      <c r="Q333" s="319"/>
    </row>
    <row r="334" spans="1:17">
      <c r="A334" s="207">
        <v>22</v>
      </c>
      <c r="B334" s="205" t="s">
        <v>559</v>
      </c>
      <c r="C334" s="204" t="s">
        <v>533</v>
      </c>
      <c r="D334" s="205" t="s">
        <v>559</v>
      </c>
      <c r="E334" s="128" t="s">
        <v>189</v>
      </c>
      <c r="F334" s="207">
        <v>0.75</v>
      </c>
      <c r="G334" s="205">
        <v>0.7</v>
      </c>
      <c r="H334" s="205">
        <v>0</v>
      </c>
      <c r="I334" s="205">
        <v>0</v>
      </c>
      <c r="J334" s="205">
        <v>0</v>
      </c>
      <c r="K334" s="208">
        <v>7.0000000000000001E-3</v>
      </c>
      <c r="L334" s="209"/>
      <c r="M334" s="212">
        <v>6.04</v>
      </c>
      <c r="N334" s="218" t="s">
        <v>190</v>
      </c>
      <c r="O334" s="199"/>
      <c r="P334" s="200"/>
      <c r="Q334" s="239"/>
    </row>
    <row r="335" spans="1:17">
      <c r="A335" s="207">
        <v>23</v>
      </c>
      <c r="B335" s="205" t="s">
        <v>165</v>
      </c>
      <c r="C335" s="204" t="s">
        <v>602</v>
      </c>
      <c r="D335" s="205" t="s">
        <v>165</v>
      </c>
      <c r="E335" s="128" t="s">
        <v>189</v>
      </c>
      <c r="F335" s="207">
        <v>17.2</v>
      </c>
      <c r="G335" s="205">
        <v>8.6</v>
      </c>
      <c r="H335" s="205">
        <v>158</v>
      </c>
      <c r="I335" s="205">
        <v>59</v>
      </c>
      <c r="J335" s="205">
        <v>26</v>
      </c>
      <c r="K335" s="208">
        <v>2.6930222222222223E-2</v>
      </c>
      <c r="L335" s="209"/>
      <c r="M335" s="214">
        <v>17.27</v>
      </c>
      <c r="N335" s="218" t="s">
        <v>190</v>
      </c>
      <c r="O335" s="199"/>
      <c r="P335" s="200"/>
      <c r="Q335" s="201"/>
    </row>
    <row r="336" spans="1:17">
      <c r="A336" s="207">
        <v>24</v>
      </c>
      <c r="B336" s="205" t="s">
        <v>166</v>
      </c>
      <c r="C336" s="204" t="s">
        <v>603</v>
      </c>
      <c r="D336" s="205" t="s">
        <v>166</v>
      </c>
      <c r="E336" s="128" t="s">
        <v>189</v>
      </c>
      <c r="F336" s="207">
        <v>10.35</v>
      </c>
      <c r="G336" s="205">
        <v>8.1999999999999993</v>
      </c>
      <c r="H336" s="205">
        <v>158</v>
      </c>
      <c r="I336" s="205">
        <v>59</v>
      </c>
      <c r="J336" s="205">
        <v>26</v>
      </c>
      <c r="K336" s="208">
        <v>2.6930222222222223E-2</v>
      </c>
      <c r="L336" s="209"/>
      <c r="M336" s="214">
        <v>17.41</v>
      </c>
      <c r="N336" s="218" t="s">
        <v>190</v>
      </c>
      <c r="O336" s="199"/>
      <c r="P336" s="200"/>
      <c r="Q336" s="201"/>
    </row>
    <row r="337" spans="1:17">
      <c r="A337" s="207">
        <v>25</v>
      </c>
      <c r="B337" s="205" t="s">
        <v>167</v>
      </c>
      <c r="C337" s="204" t="s">
        <v>604</v>
      </c>
      <c r="D337" s="205" t="s">
        <v>167</v>
      </c>
      <c r="E337" s="128" t="s">
        <v>189</v>
      </c>
      <c r="F337" s="207">
        <v>1.03</v>
      </c>
      <c r="G337" s="205">
        <v>0.4</v>
      </c>
      <c r="H337" s="205" t="s">
        <v>478</v>
      </c>
      <c r="I337" s="205" t="s">
        <v>478</v>
      </c>
      <c r="J337" s="205" t="s">
        <v>478</v>
      </c>
      <c r="K337" s="208">
        <v>8.2000000000000003E-2</v>
      </c>
      <c r="L337" s="209"/>
      <c r="M337" s="214">
        <v>3.51</v>
      </c>
      <c r="N337" s="218" t="s">
        <v>190</v>
      </c>
      <c r="O337" s="199"/>
      <c r="P337" s="200"/>
      <c r="Q337" s="201"/>
    </row>
    <row r="338" spans="1:17">
      <c r="A338" s="207">
        <v>26</v>
      </c>
      <c r="B338" s="205" t="s">
        <v>168</v>
      </c>
      <c r="C338" s="204" t="s">
        <v>605</v>
      </c>
      <c r="D338" s="205" t="s">
        <v>168</v>
      </c>
      <c r="E338" s="128" t="s">
        <v>189</v>
      </c>
      <c r="F338" s="207">
        <v>1.1399999999999999</v>
      </c>
      <c r="G338" s="205">
        <v>0.51</v>
      </c>
      <c r="H338" s="205" t="s">
        <v>478</v>
      </c>
      <c r="I338" s="205" t="s">
        <v>478</v>
      </c>
      <c r="J338" s="205" t="s">
        <v>478</v>
      </c>
      <c r="K338" s="208">
        <v>8.2000000000000003E-2</v>
      </c>
      <c r="L338" s="209"/>
      <c r="M338" s="212">
        <v>3.4</v>
      </c>
      <c r="N338" s="218" t="s">
        <v>190</v>
      </c>
      <c r="O338" s="199"/>
      <c r="P338" s="200"/>
      <c r="Q338" s="201"/>
    </row>
    <row r="339" spans="1:17">
      <c r="A339" s="207">
        <v>27</v>
      </c>
      <c r="B339" s="205" t="s">
        <v>169</v>
      </c>
      <c r="C339" s="204" t="s">
        <v>599</v>
      </c>
      <c r="D339" s="205" t="s">
        <v>169</v>
      </c>
      <c r="E339" s="128" t="s">
        <v>189</v>
      </c>
      <c r="F339" s="207">
        <v>15</v>
      </c>
      <c r="G339" s="205">
        <v>6.4</v>
      </c>
      <c r="H339" s="205">
        <v>158</v>
      </c>
      <c r="I339" s="205">
        <v>59</v>
      </c>
      <c r="J339" s="205">
        <v>26</v>
      </c>
      <c r="K339" s="208">
        <v>3.0296500000000001E-2</v>
      </c>
      <c r="L339" s="209"/>
      <c r="M339" s="212">
        <v>19.54</v>
      </c>
      <c r="N339" s="218" t="s">
        <v>190</v>
      </c>
      <c r="O339" s="199"/>
      <c r="P339" s="200"/>
      <c r="Q339" s="201"/>
    </row>
    <row r="340" spans="1:17">
      <c r="A340" s="207">
        <v>28</v>
      </c>
      <c r="B340" s="205" t="s">
        <v>170</v>
      </c>
      <c r="C340" s="204" t="s">
        <v>155</v>
      </c>
      <c r="D340" s="205" t="s">
        <v>170</v>
      </c>
      <c r="E340" s="128" t="s">
        <v>189</v>
      </c>
      <c r="F340" s="207">
        <v>5.45</v>
      </c>
      <c r="G340" s="205">
        <v>1.25</v>
      </c>
      <c r="H340" s="205">
        <v>158</v>
      </c>
      <c r="I340" s="205">
        <v>23</v>
      </c>
      <c r="J340" s="205">
        <v>14</v>
      </c>
      <c r="K340" s="208">
        <v>1.0175199999999999E-2</v>
      </c>
      <c r="L340" s="209"/>
      <c r="M340" s="212">
        <v>11.1</v>
      </c>
      <c r="N340" s="218" t="s">
        <v>190</v>
      </c>
      <c r="O340" s="199"/>
      <c r="P340" s="200"/>
      <c r="Q340" s="201"/>
    </row>
    <row r="341" spans="1:17" s="317" customFormat="1">
      <c r="A341" s="306">
        <v>29</v>
      </c>
      <c r="B341" s="308" t="s">
        <v>171</v>
      </c>
      <c r="C341" s="307" t="s">
        <v>156</v>
      </c>
      <c r="D341" s="308" t="s">
        <v>171</v>
      </c>
      <c r="E341" s="309" t="s">
        <v>189</v>
      </c>
      <c r="F341" s="306">
        <v>5.65</v>
      </c>
      <c r="G341" s="308">
        <v>4.4000000000000004</v>
      </c>
      <c r="H341" s="308">
        <v>158</v>
      </c>
      <c r="I341" s="308">
        <v>23</v>
      </c>
      <c r="J341" s="308">
        <v>14</v>
      </c>
      <c r="K341" s="310">
        <v>1.0175199999999999E-2</v>
      </c>
      <c r="L341" s="311"/>
      <c r="M341" s="312">
        <v>11.24</v>
      </c>
      <c r="N341" s="313" t="s">
        <v>190</v>
      </c>
      <c r="O341" s="314"/>
      <c r="P341" s="315"/>
      <c r="Q341" s="316"/>
    </row>
    <row r="342" spans="1:17">
      <c r="A342" s="207">
        <v>30</v>
      </c>
      <c r="B342" s="205" t="s">
        <v>172</v>
      </c>
      <c r="C342" s="204" t="s">
        <v>157</v>
      </c>
      <c r="D342" s="205" t="s">
        <v>172</v>
      </c>
      <c r="E342" s="128" t="s">
        <v>189</v>
      </c>
      <c r="F342" s="207">
        <v>5.05</v>
      </c>
      <c r="G342" s="205">
        <v>3.8</v>
      </c>
      <c r="H342" s="205">
        <v>158</v>
      </c>
      <c r="I342" s="205">
        <v>23</v>
      </c>
      <c r="J342" s="205">
        <v>14</v>
      </c>
      <c r="K342" s="208">
        <v>2.5437999999999999E-2</v>
      </c>
      <c r="L342" s="209"/>
      <c r="M342" s="212">
        <v>33.35</v>
      </c>
      <c r="N342" s="218" t="s">
        <v>190</v>
      </c>
      <c r="O342" s="199"/>
      <c r="P342" s="200"/>
      <c r="Q342" s="201"/>
    </row>
    <row r="343" spans="1:17">
      <c r="A343" s="207">
        <v>31</v>
      </c>
      <c r="B343" s="205" t="s">
        <v>173</v>
      </c>
      <c r="C343" s="204" t="s">
        <v>158</v>
      </c>
      <c r="D343" s="205" t="s">
        <v>173</v>
      </c>
      <c r="E343" s="128" t="s">
        <v>189</v>
      </c>
      <c r="F343" s="207">
        <v>5.05</v>
      </c>
      <c r="G343" s="205">
        <v>3.8</v>
      </c>
      <c r="H343" s="205">
        <v>158</v>
      </c>
      <c r="I343" s="205">
        <v>23</v>
      </c>
      <c r="J343" s="205">
        <v>14</v>
      </c>
      <c r="K343" s="208">
        <v>2.5437999999999999E-2</v>
      </c>
      <c r="L343" s="209"/>
      <c r="M343" s="212">
        <v>31.13</v>
      </c>
      <c r="N343" s="218" t="s">
        <v>190</v>
      </c>
      <c r="O343" s="199"/>
      <c r="P343" s="200"/>
      <c r="Q343" s="201"/>
    </row>
    <row r="344" spans="1:17">
      <c r="A344" s="207">
        <v>32</v>
      </c>
      <c r="B344" s="205" t="s">
        <v>174</v>
      </c>
      <c r="C344" s="204" t="s">
        <v>159</v>
      </c>
      <c r="D344" s="205" t="s">
        <v>174</v>
      </c>
      <c r="E344" s="128" t="s">
        <v>189</v>
      </c>
      <c r="F344" s="207">
        <v>4.5</v>
      </c>
      <c r="G344" s="205">
        <v>4</v>
      </c>
      <c r="H344" s="205">
        <v>158</v>
      </c>
      <c r="I344" s="205">
        <v>23</v>
      </c>
      <c r="J344" s="205">
        <v>14</v>
      </c>
      <c r="K344" s="208">
        <v>2.5437999999999999E-2</v>
      </c>
      <c r="L344" s="209"/>
      <c r="M344" s="212">
        <v>32.26</v>
      </c>
      <c r="N344" s="218" t="s">
        <v>190</v>
      </c>
      <c r="O344" s="199"/>
      <c r="P344" s="200"/>
      <c r="Q344" s="201"/>
    </row>
    <row r="345" spans="1:17">
      <c r="A345" s="207">
        <v>33</v>
      </c>
      <c r="B345" s="205" t="s">
        <v>175</v>
      </c>
      <c r="C345" s="204" t="s">
        <v>160</v>
      </c>
      <c r="D345" s="205" t="s">
        <v>175</v>
      </c>
      <c r="E345" s="128" t="s">
        <v>189</v>
      </c>
      <c r="F345" s="207">
        <v>5</v>
      </c>
      <c r="G345" s="205">
        <v>4</v>
      </c>
      <c r="H345" s="205">
        <v>158</v>
      </c>
      <c r="I345" s="205">
        <v>23</v>
      </c>
      <c r="J345" s="205">
        <v>14</v>
      </c>
      <c r="K345" s="208">
        <v>2.5437999999999999E-2</v>
      </c>
      <c r="L345" s="209"/>
      <c r="M345" s="212">
        <v>30.04</v>
      </c>
      <c r="N345" s="218" t="s">
        <v>190</v>
      </c>
      <c r="O345" s="199"/>
      <c r="P345" s="200"/>
      <c r="Q345" s="201"/>
    </row>
    <row r="346" spans="1:17">
      <c r="A346" s="207">
        <v>34</v>
      </c>
      <c r="B346" s="205" t="s">
        <v>176</v>
      </c>
      <c r="C346" s="204" t="s">
        <v>161</v>
      </c>
      <c r="D346" s="205" t="s">
        <v>176</v>
      </c>
      <c r="E346" s="128" t="s">
        <v>189</v>
      </c>
      <c r="F346" s="207">
        <v>5.05</v>
      </c>
      <c r="G346" s="205">
        <v>3.8</v>
      </c>
      <c r="H346" s="205">
        <v>158</v>
      </c>
      <c r="I346" s="205">
        <v>23</v>
      </c>
      <c r="J346" s="205">
        <v>14</v>
      </c>
      <c r="K346" s="208">
        <v>2.5437999999999999E-2</v>
      </c>
      <c r="L346" s="209"/>
      <c r="M346" s="212">
        <v>33.159999999999997</v>
      </c>
      <c r="N346" s="218" t="s">
        <v>190</v>
      </c>
      <c r="O346" s="199"/>
      <c r="P346" s="200"/>
      <c r="Q346" s="201"/>
    </row>
    <row r="347" spans="1:17">
      <c r="A347" s="207">
        <v>35</v>
      </c>
      <c r="B347" s="205" t="s">
        <v>177</v>
      </c>
      <c r="C347" s="204" t="s">
        <v>162</v>
      </c>
      <c r="D347" s="205" t="s">
        <v>177</v>
      </c>
      <c r="E347" s="128" t="s">
        <v>189</v>
      </c>
      <c r="F347" s="207">
        <v>5.05</v>
      </c>
      <c r="G347" s="205">
        <v>3.8</v>
      </c>
      <c r="H347" s="205">
        <v>158</v>
      </c>
      <c r="I347" s="205">
        <v>23</v>
      </c>
      <c r="J347" s="205">
        <v>14</v>
      </c>
      <c r="K347" s="208">
        <v>2.5437999999999999E-2</v>
      </c>
      <c r="L347" s="209"/>
      <c r="M347" s="212">
        <v>33.21</v>
      </c>
      <c r="N347" s="218" t="s">
        <v>190</v>
      </c>
      <c r="O347" s="199"/>
      <c r="P347" s="200"/>
      <c r="Q347" s="201"/>
    </row>
    <row r="348" spans="1:17">
      <c r="A348" s="207">
        <v>36</v>
      </c>
      <c r="B348" s="205" t="s">
        <v>178</v>
      </c>
      <c r="C348" s="204" t="s">
        <v>163</v>
      </c>
      <c r="D348" s="205" t="s">
        <v>178</v>
      </c>
      <c r="E348" s="128" t="s">
        <v>189</v>
      </c>
      <c r="F348" s="207">
        <v>2</v>
      </c>
      <c r="G348" s="205">
        <v>1.4</v>
      </c>
      <c r="H348" s="205">
        <v>158</v>
      </c>
      <c r="I348" s="205">
        <v>59</v>
      </c>
      <c r="J348" s="205">
        <v>26</v>
      </c>
      <c r="K348" s="208">
        <v>0.242372</v>
      </c>
      <c r="L348" s="209"/>
      <c r="M348" s="212">
        <v>20.6</v>
      </c>
      <c r="N348" s="218" t="s">
        <v>190</v>
      </c>
      <c r="O348" s="199"/>
      <c r="P348" s="200"/>
      <c r="Q348" s="201"/>
    </row>
    <row r="349" spans="1:17">
      <c r="A349" s="207">
        <v>37</v>
      </c>
      <c r="B349" s="205" t="s">
        <v>179</v>
      </c>
      <c r="C349" s="204" t="s">
        <v>164</v>
      </c>
      <c r="D349" s="205" t="s">
        <v>179</v>
      </c>
      <c r="E349" s="128" t="s">
        <v>189</v>
      </c>
      <c r="F349" s="207">
        <v>4</v>
      </c>
      <c r="G349" s="205">
        <v>3</v>
      </c>
      <c r="H349" s="205">
        <v>158</v>
      </c>
      <c r="I349" s="205">
        <v>59</v>
      </c>
      <c r="J349" s="205">
        <v>26</v>
      </c>
      <c r="K349" s="208">
        <v>0.242372</v>
      </c>
      <c r="L349" s="209"/>
      <c r="M349" s="212">
        <v>35.15</v>
      </c>
      <c r="N349" s="218" t="s">
        <v>190</v>
      </c>
      <c r="O349" s="199"/>
      <c r="P349" s="200"/>
      <c r="Q349" s="201"/>
    </row>
    <row r="350" spans="1:17">
      <c r="A350" s="207">
        <v>38</v>
      </c>
      <c r="B350" s="205" t="s">
        <v>140</v>
      </c>
      <c r="C350" s="204" t="s">
        <v>125</v>
      </c>
      <c r="D350" s="205" t="s">
        <v>140</v>
      </c>
      <c r="E350" s="128" t="s">
        <v>189</v>
      </c>
      <c r="F350" s="207">
        <v>7.4599999999999991</v>
      </c>
      <c r="G350" s="205">
        <v>4.5999999999999996</v>
      </c>
      <c r="H350" s="205">
        <v>153</v>
      </c>
      <c r="I350" s="205">
        <v>59</v>
      </c>
      <c r="J350" s="205">
        <v>26</v>
      </c>
      <c r="K350" s="208">
        <v>1.17E-2</v>
      </c>
      <c r="L350" s="209"/>
      <c r="M350" s="212">
        <v>44.17</v>
      </c>
      <c r="N350" s="218" t="s">
        <v>190</v>
      </c>
      <c r="O350" s="199"/>
      <c r="P350" s="200"/>
      <c r="Q350" s="201"/>
    </row>
    <row r="351" spans="1:17">
      <c r="A351" s="207">
        <v>39</v>
      </c>
      <c r="B351" s="205" t="s">
        <v>141</v>
      </c>
      <c r="C351" s="204" t="s">
        <v>126</v>
      </c>
      <c r="D351" s="205" t="s">
        <v>141</v>
      </c>
      <c r="E351" s="128" t="s">
        <v>189</v>
      </c>
      <c r="F351" s="207">
        <v>9.34</v>
      </c>
      <c r="G351" s="205">
        <v>9</v>
      </c>
      <c r="H351" s="205">
        <v>158</v>
      </c>
      <c r="I351" s="205">
        <v>59</v>
      </c>
      <c r="J351" s="205">
        <v>26</v>
      </c>
      <c r="K351" s="208">
        <v>2.4799999999999999E-2</v>
      </c>
      <c r="L351" s="209"/>
      <c r="M351" s="212">
        <v>37.85</v>
      </c>
      <c r="N351" s="218" t="s">
        <v>190</v>
      </c>
      <c r="O351" s="199"/>
      <c r="P351" s="200"/>
      <c r="Q351" s="201"/>
    </row>
    <row r="352" spans="1:17">
      <c r="A352" s="207">
        <v>40</v>
      </c>
      <c r="B352" s="205" t="s">
        <v>142</v>
      </c>
      <c r="C352" s="204" t="s">
        <v>127</v>
      </c>
      <c r="D352" s="205" t="s">
        <v>142</v>
      </c>
      <c r="E352" s="128" t="s">
        <v>189</v>
      </c>
      <c r="F352" s="207">
        <v>9.14</v>
      </c>
      <c r="G352" s="205">
        <v>8.8000000000000007</v>
      </c>
      <c r="H352" s="205">
        <v>153</v>
      </c>
      <c r="I352" s="205">
        <v>106</v>
      </c>
      <c r="J352" s="205">
        <v>53</v>
      </c>
      <c r="K352" s="208">
        <v>2.1600000000000001E-2</v>
      </c>
      <c r="L352" s="209"/>
      <c r="M352" s="212">
        <v>32.99</v>
      </c>
      <c r="N352" s="218" t="s">
        <v>190</v>
      </c>
      <c r="O352" s="199"/>
      <c r="P352" s="200"/>
      <c r="Q352" s="201"/>
    </row>
    <row r="353" spans="1:17">
      <c r="A353" s="207">
        <v>41</v>
      </c>
      <c r="B353" s="205" t="s">
        <v>143</v>
      </c>
      <c r="C353" s="204" t="s">
        <v>128</v>
      </c>
      <c r="D353" s="205" t="s">
        <v>143</v>
      </c>
      <c r="E353" s="128" t="s">
        <v>189</v>
      </c>
      <c r="F353" s="207">
        <v>9.14</v>
      </c>
      <c r="G353" s="205">
        <v>8.6</v>
      </c>
      <c r="H353" s="205">
        <v>153</v>
      </c>
      <c r="I353" s="205">
        <v>106</v>
      </c>
      <c r="J353" s="205">
        <v>53</v>
      </c>
      <c r="K353" s="208">
        <v>2.1600000000000001E-2</v>
      </c>
      <c r="L353" s="209"/>
      <c r="M353" s="212">
        <v>31.26</v>
      </c>
      <c r="N353" s="218" t="s">
        <v>190</v>
      </c>
      <c r="O353" s="199"/>
      <c r="P353" s="200"/>
      <c r="Q353" s="201"/>
    </row>
    <row r="354" spans="1:17">
      <c r="A354" s="207">
        <v>42</v>
      </c>
      <c r="B354" s="205" t="s">
        <v>144</v>
      </c>
      <c r="C354" s="204" t="s">
        <v>129</v>
      </c>
      <c r="D354" s="205" t="s">
        <v>144</v>
      </c>
      <c r="E354" s="128" t="s">
        <v>189</v>
      </c>
      <c r="F354" s="207">
        <v>2.0230000000000001</v>
      </c>
      <c r="G354" s="205">
        <v>0.69</v>
      </c>
      <c r="H354" s="205">
        <v>22</v>
      </c>
      <c r="I354" s="205">
        <v>15</v>
      </c>
      <c r="J354" s="205">
        <v>11</v>
      </c>
      <c r="K354" s="208">
        <v>1.2099999999999999E-3</v>
      </c>
      <c r="L354" s="209"/>
      <c r="M354" s="212">
        <v>12.23</v>
      </c>
      <c r="N354" s="218" t="s">
        <v>190</v>
      </c>
      <c r="O354" s="199"/>
      <c r="P354" s="200"/>
      <c r="Q354" s="201"/>
    </row>
    <row r="355" spans="1:17" s="317" customFormat="1">
      <c r="A355" s="306">
        <v>43</v>
      </c>
      <c r="B355" s="308" t="s">
        <v>145</v>
      </c>
      <c r="C355" s="307" t="s">
        <v>130</v>
      </c>
      <c r="D355" s="308" t="s">
        <v>145</v>
      </c>
      <c r="E355" s="309" t="s">
        <v>189</v>
      </c>
      <c r="F355" s="306">
        <v>7.15</v>
      </c>
      <c r="G355" s="308">
        <v>6.8</v>
      </c>
      <c r="H355" s="308">
        <v>153</v>
      </c>
      <c r="I355" s="308">
        <v>106</v>
      </c>
      <c r="J355" s="308">
        <v>53</v>
      </c>
      <c r="K355" s="310">
        <v>2.1600000000000001E-2</v>
      </c>
      <c r="L355" s="311"/>
      <c r="M355" s="312">
        <v>33.75</v>
      </c>
      <c r="N355" s="313" t="s">
        <v>190</v>
      </c>
      <c r="O355" s="314"/>
      <c r="P355" s="315"/>
      <c r="Q355" s="316"/>
    </row>
    <row r="356" spans="1:17" s="317" customFormat="1">
      <c r="A356" s="306">
        <v>44</v>
      </c>
      <c r="B356" s="308" t="s">
        <v>146</v>
      </c>
      <c r="C356" s="307" t="s">
        <v>131</v>
      </c>
      <c r="D356" s="308" t="s">
        <v>146</v>
      </c>
      <c r="E356" s="309" t="s">
        <v>189</v>
      </c>
      <c r="F356" s="306">
        <v>4.8099999999999996</v>
      </c>
      <c r="G356" s="308">
        <v>4.4000000000000004</v>
      </c>
      <c r="H356" s="308">
        <v>153</v>
      </c>
      <c r="I356" s="308">
        <v>59</v>
      </c>
      <c r="J356" s="308">
        <v>26</v>
      </c>
      <c r="K356" s="310">
        <v>1.17E-2</v>
      </c>
      <c r="L356" s="311"/>
      <c r="M356" s="312">
        <v>28.09</v>
      </c>
      <c r="N356" s="313" t="s">
        <v>190</v>
      </c>
      <c r="O356" s="314"/>
      <c r="P356" s="315"/>
      <c r="Q356" s="316"/>
    </row>
    <row r="357" spans="1:17">
      <c r="A357" s="207">
        <v>45</v>
      </c>
      <c r="B357" s="205" t="s">
        <v>147</v>
      </c>
      <c r="C357" s="204" t="s">
        <v>132</v>
      </c>
      <c r="D357" s="205" t="s">
        <v>147</v>
      </c>
      <c r="E357" s="128" t="s">
        <v>189</v>
      </c>
      <c r="F357" s="207">
        <v>5</v>
      </c>
      <c r="G357" s="205">
        <v>4.5999999999999996</v>
      </c>
      <c r="H357" s="205">
        <v>153</v>
      </c>
      <c r="I357" s="205">
        <v>59</v>
      </c>
      <c r="J357" s="205">
        <v>26</v>
      </c>
      <c r="K357" s="208">
        <v>1.15E-2</v>
      </c>
      <c r="L357" s="209"/>
      <c r="M357" s="212">
        <v>23.91</v>
      </c>
      <c r="N357" s="218" t="s">
        <v>190</v>
      </c>
      <c r="O357" s="199"/>
      <c r="P357" s="200"/>
      <c r="Q357" s="201"/>
    </row>
    <row r="358" spans="1:17" s="241" customFormat="1">
      <c r="A358" s="207">
        <v>46</v>
      </c>
      <c r="B358" s="205" t="s">
        <v>148</v>
      </c>
      <c r="C358" s="204" t="s">
        <v>133</v>
      </c>
      <c r="D358" s="205" t="s">
        <v>148</v>
      </c>
      <c r="E358" s="128" t="s">
        <v>189</v>
      </c>
      <c r="F358" s="207">
        <v>4.54</v>
      </c>
      <c r="G358" s="205">
        <v>4.2</v>
      </c>
      <c r="H358" s="205">
        <v>153</v>
      </c>
      <c r="I358" s="205">
        <v>106</v>
      </c>
      <c r="J358" s="205">
        <v>53</v>
      </c>
      <c r="K358" s="208">
        <v>1.2999999999999999E-2</v>
      </c>
      <c r="L358" s="205"/>
      <c r="M358" s="212">
        <v>77.25</v>
      </c>
      <c r="N358" s="247" t="s">
        <v>190</v>
      </c>
    </row>
    <row r="359" spans="1:17" s="241" customFormat="1">
      <c r="A359" s="207">
        <v>47</v>
      </c>
      <c r="B359" s="205" t="s">
        <v>149</v>
      </c>
      <c r="C359" s="204" t="s">
        <v>134</v>
      </c>
      <c r="D359" s="205" t="s">
        <v>149</v>
      </c>
      <c r="E359" s="128" t="s">
        <v>189</v>
      </c>
      <c r="F359" s="207">
        <v>4.54</v>
      </c>
      <c r="G359" s="205">
        <v>4.2</v>
      </c>
      <c r="H359" s="205">
        <v>153</v>
      </c>
      <c r="I359" s="205">
        <v>106</v>
      </c>
      <c r="J359" s="205">
        <v>53</v>
      </c>
      <c r="K359" s="208">
        <v>1.2999999999999999E-2</v>
      </c>
      <c r="L359" s="205"/>
      <c r="M359" s="212">
        <v>75.03</v>
      </c>
      <c r="N359" s="247" t="s">
        <v>190</v>
      </c>
    </row>
    <row r="360" spans="1:17" s="241" customFormat="1">
      <c r="A360" s="207">
        <v>48</v>
      </c>
      <c r="B360" s="205" t="s">
        <v>150</v>
      </c>
      <c r="C360" s="204" t="s">
        <v>135</v>
      </c>
      <c r="D360" s="205" t="s">
        <v>150</v>
      </c>
      <c r="E360" s="128" t="s">
        <v>189</v>
      </c>
      <c r="F360" s="207">
        <v>4.54</v>
      </c>
      <c r="G360" s="205">
        <v>4.2</v>
      </c>
      <c r="H360" s="205">
        <v>153</v>
      </c>
      <c r="I360" s="205">
        <v>106</v>
      </c>
      <c r="J360" s="205">
        <v>53</v>
      </c>
      <c r="K360" s="208">
        <v>1.2999999999999999E-2</v>
      </c>
      <c r="L360" s="205"/>
      <c r="M360" s="212">
        <v>77.459999999999994</v>
      </c>
      <c r="N360" s="247" t="s">
        <v>190</v>
      </c>
    </row>
    <row r="361" spans="1:17" s="241" customFormat="1">
      <c r="A361" s="207">
        <v>49</v>
      </c>
      <c r="B361" s="205" t="s">
        <v>151</v>
      </c>
      <c r="C361" s="204" t="s">
        <v>136</v>
      </c>
      <c r="D361" s="205" t="s">
        <v>151</v>
      </c>
      <c r="E361" s="128" t="s">
        <v>189</v>
      </c>
      <c r="F361" s="207">
        <v>4.54</v>
      </c>
      <c r="G361" s="205">
        <v>4.2</v>
      </c>
      <c r="H361" s="205">
        <v>153</v>
      </c>
      <c r="I361" s="205">
        <v>106</v>
      </c>
      <c r="J361" s="205">
        <v>53</v>
      </c>
      <c r="K361" s="208">
        <v>1.2999999999999999E-2</v>
      </c>
      <c r="L361" s="205"/>
      <c r="M361" s="212">
        <v>75.25</v>
      </c>
      <c r="N361" s="247" t="s">
        <v>190</v>
      </c>
    </row>
    <row r="362" spans="1:17" s="241" customFormat="1">
      <c r="A362" s="207">
        <v>50</v>
      </c>
      <c r="B362" s="205" t="s">
        <v>152</v>
      </c>
      <c r="C362" s="204" t="s">
        <v>137</v>
      </c>
      <c r="D362" s="205" t="s">
        <v>152</v>
      </c>
      <c r="E362" s="128" t="s">
        <v>189</v>
      </c>
      <c r="F362" s="207">
        <v>4.54</v>
      </c>
      <c r="G362" s="205">
        <v>4.2</v>
      </c>
      <c r="H362" s="205">
        <v>153</v>
      </c>
      <c r="I362" s="205">
        <v>106</v>
      </c>
      <c r="J362" s="205">
        <v>53</v>
      </c>
      <c r="K362" s="208">
        <v>1.2999999999999999E-2</v>
      </c>
      <c r="L362" s="205"/>
      <c r="M362" s="212">
        <v>76.849999999999994</v>
      </c>
      <c r="N362" s="247" t="s">
        <v>190</v>
      </c>
    </row>
    <row r="363" spans="1:17" s="241" customFormat="1">
      <c r="A363" s="207">
        <v>51</v>
      </c>
      <c r="B363" s="205" t="s">
        <v>153</v>
      </c>
      <c r="C363" s="204" t="s">
        <v>138</v>
      </c>
      <c r="D363" s="205" t="s">
        <v>153</v>
      </c>
      <c r="E363" s="128" t="s">
        <v>189</v>
      </c>
      <c r="F363" s="207">
        <v>4.54</v>
      </c>
      <c r="G363" s="205">
        <v>4.2</v>
      </c>
      <c r="H363" s="205">
        <v>153</v>
      </c>
      <c r="I363" s="205">
        <v>106</v>
      </c>
      <c r="J363" s="205">
        <v>53</v>
      </c>
      <c r="K363" s="208">
        <v>1.2999999999999999E-2</v>
      </c>
      <c r="L363" s="205"/>
      <c r="M363" s="212">
        <v>75.41</v>
      </c>
      <c r="N363" s="247" t="s">
        <v>190</v>
      </c>
    </row>
    <row r="364" spans="1:17" s="241" customFormat="1">
      <c r="A364" s="207">
        <v>52</v>
      </c>
      <c r="B364" s="205" t="s">
        <v>154</v>
      </c>
      <c r="C364" s="204" t="s">
        <v>139</v>
      </c>
      <c r="D364" s="205" t="s">
        <v>154</v>
      </c>
      <c r="E364" s="128" t="s">
        <v>189</v>
      </c>
      <c r="F364" s="207">
        <v>4.54</v>
      </c>
      <c r="G364" s="205">
        <v>4.2</v>
      </c>
      <c r="H364" s="205">
        <v>153</v>
      </c>
      <c r="I364" s="205">
        <v>106</v>
      </c>
      <c r="J364" s="205">
        <v>53</v>
      </c>
      <c r="K364" s="208">
        <v>1.2999999999999999E-2</v>
      </c>
      <c r="L364" s="205"/>
      <c r="M364" s="212">
        <v>80.069999999999993</v>
      </c>
      <c r="N364" s="247" t="s">
        <v>190</v>
      </c>
    </row>
    <row r="365" spans="1:17" s="241" customFormat="1">
      <c r="A365" s="207">
        <v>53</v>
      </c>
      <c r="B365" s="205" t="s">
        <v>345</v>
      </c>
      <c r="C365" s="204" t="s">
        <v>344</v>
      </c>
      <c r="D365" s="205" t="s">
        <v>345</v>
      </c>
      <c r="E365" s="128" t="s">
        <v>189</v>
      </c>
      <c r="F365" s="207">
        <v>0.7</v>
      </c>
      <c r="G365" s="205">
        <v>0.6</v>
      </c>
      <c r="H365" s="205">
        <v>0</v>
      </c>
      <c r="I365" s="205">
        <v>0</v>
      </c>
      <c r="J365" s="205">
        <v>0</v>
      </c>
      <c r="K365" s="208">
        <v>3.5000000000000003E-2</v>
      </c>
      <c r="L365" s="205"/>
      <c r="M365" s="212">
        <v>6.13</v>
      </c>
      <c r="N365" s="247" t="s">
        <v>190</v>
      </c>
    </row>
    <row r="366" spans="1:17" s="241" customFormat="1">
      <c r="A366" s="207">
        <v>54</v>
      </c>
      <c r="B366" s="205" t="s">
        <v>610</v>
      </c>
      <c r="C366" s="204" t="s">
        <v>607</v>
      </c>
      <c r="D366" s="205" t="s">
        <v>610</v>
      </c>
      <c r="E366" s="128" t="s">
        <v>189</v>
      </c>
      <c r="F366" s="207">
        <v>3</v>
      </c>
      <c r="G366" s="205">
        <v>2</v>
      </c>
      <c r="H366" s="205">
        <v>135</v>
      </c>
      <c r="I366" s="205">
        <v>45</v>
      </c>
      <c r="J366" s="205">
        <v>26</v>
      </c>
      <c r="K366" s="208">
        <v>3.1E-2</v>
      </c>
      <c r="L366" s="205"/>
      <c r="M366" s="212">
        <v>103.82</v>
      </c>
      <c r="N366" s="247" t="s">
        <v>190</v>
      </c>
    </row>
    <row r="367" spans="1:17" s="241" customFormat="1">
      <c r="A367" s="207">
        <v>55</v>
      </c>
      <c r="B367" s="205" t="s">
        <v>611</v>
      </c>
      <c r="C367" s="204" t="s">
        <v>608</v>
      </c>
      <c r="D367" s="205" t="s">
        <v>611</v>
      </c>
      <c r="E367" s="128" t="s">
        <v>189</v>
      </c>
      <c r="F367" s="207">
        <v>3</v>
      </c>
      <c r="G367" s="205">
        <v>2</v>
      </c>
      <c r="H367" s="205">
        <v>135</v>
      </c>
      <c r="I367" s="205">
        <v>45</v>
      </c>
      <c r="J367" s="205">
        <v>26</v>
      </c>
      <c r="K367" s="208">
        <v>3.1E-2</v>
      </c>
      <c r="L367" s="209"/>
      <c r="M367" s="212">
        <v>130.78</v>
      </c>
      <c r="N367" s="218" t="s">
        <v>190</v>
      </c>
      <c r="O367" s="199"/>
    </row>
    <row r="368" spans="1:17" s="241" customFormat="1">
      <c r="A368" s="207">
        <v>56</v>
      </c>
      <c r="B368" s="205" t="s">
        <v>612</v>
      </c>
      <c r="C368" s="204" t="s">
        <v>609</v>
      </c>
      <c r="D368" s="205" t="s">
        <v>612</v>
      </c>
      <c r="E368" s="128" t="s">
        <v>189</v>
      </c>
      <c r="F368" s="207">
        <v>3</v>
      </c>
      <c r="G368" s="205">
        <v>2</v>
      </c>
      <c r="H368" s="205">
        <v>135</v>
      </c>
      <c r="I368" s="205">
        <v>45</v>
      </c>
      <c r="J368" s="205">
        <v>26</v>
      </c>
      <c r="K368" s="208">
        <v>3.1E-2</v>
      </c>
      <c r="L368" s="209"/>
      <c r="M368" s="212">
        <v>103.54</v>
      </c>
      <c r="N368" s="218" t="s">
        <v>190</v>
      </c>
      <c r="O368" s="199"/>
    </row>
    <row r="369" spans="1:15" s="241" customFormat="1">
      <c r="A369" s="207">
        <v>57</v>
      </c>
      <c r="B369" s="205" t="s">
        <v>596</v>
      </c>
      <c r="C369" s="204" t="s">
        <v>595</v>
      </c>
      <c r="D369" s="205" t="s">
        <v>596</v>
      </c>
      <c r="E369" s="128" t="s">
        <v>189</v>
      </c>
      <c r="F369" s="207">
        <v>1.5</v>
      </c>
      <c r="G369" s="205">
        <v>1</v>
      </c>
      <c r="H369" s="205">
        <v>125</v>
      </c>
      <c r="I369" s="205">
        <v>28</v>
      </c>
      <c r="J369" s="205">
        <v>27</v>
      </c>
      <c r="K369" s="208">
        <v>9.4000000000000004E-3</v>
      </c>
      <c r="L369" s="209"/>
      <c r="M369" s="212">
        <v>56.83</v>
      </c>
      <c r="N369" s="218" t="s">
        <v>190</v>
      </c>
      <c r="O369" s="199"/>
    </row>
    <row r="370" spans="1:15" s="241" customFormat="1">
      <c r="A370" s="207">
        <v>58</v>
      </c>
      <c r="B370" s="205" t="s">
        <v>617</v>
      </c>
      <c r="C370" s="204" t="s">
        <v>616</v>
      </c>
      <c r="D370" s="205" t="s">
        <v>617</v>
      </c>
      <c r="E370" s="128" t="s">
        <v>189</v>
      </c>
      <c r="F370" s="207">
        <v>3.5</v>
      </c>
      <c r="G370" s="205">
        <v>0.59</v>
      </c>
      <c r="H370" s="205">
        <v>47</v>
      </c>
      <c r="I370" s="205">
        <v>30</v>
      </c>
      <c r="J370" s="205">
        <v>14</v>
      </c>
      <c r="K370" s="208">
        <v>2.1000000000000001E-2</v>
      </c>
      <c r="L370" s="209"/>
      <c r="M370" s="212">
        <v>1.24</v>
      </c>
      <c r="N370" s="218" t="s">
        <v>190</v>
      </c>
      <c r="O370" s="199"/>
    </row>
    <row r="371" spans="1:15" s="241" customFormat="1">
      <c r="A371" s="207">
        <v>59</v>
      </c>
      <c r="B371" s="205" t="s">
        <v>15</v>
      </c>
      <c r="C371" s="204" t="s">
        <v>16</v>
      </c>
      <c r="D371" s="205" t="s">
        <v>15</v>
      </c>
      <c r="E371" s="128" t="s">
        <v>189</v>
      </c>
      <c r="F371" s="207">
        <v>8</v>
      </c>
      <c r="G371" s="205">
        <v>7.6</v>
      </c>
      <c r="H371" s="205">
        <v>42</v>
      </c>
      <c r="I371" s="205">
        <v>30</v>
      </c>
      <c r="J371" s="205">
        <v>13</v>
      </c>
      <c r="K371" s="208">
        <v>4.4771999999999999E-2</v>
      </c>
      <c r="L371" s="209"/>
      <c r="M371" s="212">
        <v>92.66</v>
      </c>
      <c r="N371" s="218" t="s">
        <v>190</v>
      </c>
      <c r="O371" s="199"/>
    </row>
    <row r="372" spans="1:15" s="241" customFormat="1">
      <c r="A372" s="207">
        <v>60</v>
      </c>
      <c r="B372" s="205" t="s">
        <v>535</v>
      </c>
      <c r="C372" s="204" t="s">
        <v>534</v>
      </c>
      <c r="D372" s="205" t="s">
        <v>535</v>
      </c>
      <c r="E372" s="128" t="s">
        <v>189</v>
      </c>
      <c r="F372" s="213">
        <v>4.21</v>
      </c>
      <c r="G372" s="205">
        <v>4.12</v>
      </c>
      <c r="H372" s="205">
        <v>146</v>
      </c>
      <c r="I372" s="205">
        <v>95</v>
      </c>
      <c r="J372" s="205">
        <v>85</v>
      </c>
      <c r="K372" s="208">
        <v>9.3571428571428573E-3</v>
      </c>
      <c r="L372" s="209"/>
      <c r="M372" s="212"/>
      <c r="N372" s="218" t="s">
        <v>190</v>
      </c>
      <c r="O372" s="199"/>
    </row>
    <row r="373" spans="1:15" s="242" customFormat="1">
      <c r="A373" s="207">
        <v>61</v>
      </c>
      <c r="B373" s="205" t="s">
        <v>606</v>
      </c>
      <c r="C373" s="204" t="s">
        <v>613</v>
      </c>
      <c r="D373" s="205" t="s">
        <v>606</v>
      </c>
      <c r="E373" s="128" t="s">
        <v>189</v>
      </c>
      <c r="F373" s="213">
        <v>4.21</v>
      </c>
      <c r="G373" s="205">
        <v>4.12</v>
      </c>
      <c r="H373" s="205">
        <v>95</v>
      </c>
      <c r="I373" s="205">
        <v>150</v>
      </c>
      <c r="J373" s="205">
        <v>76</v>
      </c>
      <c r="K373" s="208">
        <v>9.3571428571428573E-3</v>
      </c>
      <c r="L373" s="209"/>
      <c r="M373" s="212">
        <v>23.24</v>
      </c>
      <c r="N373" s="218" t="s">
        <v>190</v>
      </c>
      <c r="O373" s="199"/>
    </row>
    <row r="374" spans="1:15" s="241" customFormat="1">
      <c r="A374" s="207">
        <v>62</v>
      </c>
      <c r="B374" s="205" t="s">
        <v>288</v>
      </c>
      <c r="C374" s="204" t="s">
        <v>287</v>
      </c>
      <c r="D374" s="205" t="s">
        <v>288</v>
      </c>
      <c r="E374" s="128" t="s">
        <v>189</v>
      </c>
      <c r="F374" s="213">
        <v>4.21</v>
      </c>
      <c r="G374" s="205">
        <v>4.12</v>
      </c>
      <c r="H374" s="205">
        <v>146</v>
      </c>
      <c r="I374" s="205">
        <v>95</v>
      </c>
      <c r="J374" s="205">
        <v>85</v>
      </c>
      <c r="K374" s="208">
        <v>9.3571428571428573E-3</v>
      </c>
      <c r="L374" s="209"/>
      <c r="M374" s="212">
        <v>31.28</v>
      </c>
      <c r="N374" s="218" t="s">
        <v>190</v>
      </c>
      <c r="O374" s="199"/>
    </row>
    <row r="375" spans="1:15" s="241" customFormat="1">
      <c r="A375" s="207">
        <v>63</v>
      </c>
      <c r="B375" s="205" t="s">
        <v>572</v>
      </c>
      <c r="C375" s="204" t="s">
        <v>566</v>
      </c>
      <c r="D375" s="205" t="s">
        <v>572</v>
      </c>
      <c r="E375" s="128" t="s">
        <v>189</v>
      </c>
      <c r="F375" s="213">
        <v>3.59</v>
      </c>
      <c r="G375" s="205">
        <v>3.5</v>
      </c>
      <c r="H375" s="205">
        <v>146</v>
      </c>
      <c r="I375" s="205">
        <v>95</v>
      </c>
      <c r="J375" s="205">
        <v>85</v>
      </c>
      <c r="K375" s="208">
        <v>9.3571428571428573E-3</v>
      </c>
      <c r="L375" s="209"/>
      <c r="M375" s="212">
        <v>26.27</v>
      </c>
      <c r="N375" s="218" t="s">
        <v>190</v>
      </c>
      <c r="O375" s="199"/>
    </row>
    <row r="376" spans="1:15" s="241" customFormat="1">
      <c r="A376" s="207">
        <v>64</v>
      </c>
      <c r="B376" s="205" t="s">
        <v>561</v>
      </c>
      <c r="C376" s="204" t="s">
        <v>560</v>
      </c>
      <c r="D376" s="205" t="s">
        <v>561</v>
      </c>
      <c r="E376" s="128" t="s">
        <v>189</v>
      </c>
      <c r="F376" s="213">
        <v>3.59</v>
      </c>
      <c r="G376" s="205">
        <v>3.5</v>
      </c>
      <c r="H376" s="205">
        <v>146</v>
      </c>
      <c r="I376" s="205">
        <v>95</v>
      </c>
      <c r="J376" s="205">
        <v>85</v>
      </c>
      <c r="K376" s="208">
        <v>9.8250000000000004E-3</v>
      </c>
      <c r="L376" s="209"/>
      <c r="M376" s="212">
        <v>24.16</v>
      </c>
      <c r="N376" s="218" t="s">
        <v>190</v>
      </c>
      <c r="O376" s="199"/>
    </row>
    <row r="377" spans="1:15" s="242" customFormat="1">
      <c r="A377" s="207">
        <v>65</v>
      </c>
      <c r="B377" s="205" t="s">
        <v>5</v>
      </c>
      <c r="C377" s="204" t="s">
        <v>0</v>
      </c>
      <c r="D377" s="205" t="s">
        <v>5</v>
      </c>
      <c r="E377" s="128" t="s">
        <v>189</v>
      </c>
      <c r="F377" s="213">
        <v>3.59</v>
      </c>
      <c r="G377" s="205">
        <v>3.5</v>
      </c>
      <c r="H377" s="205">
        <v>96</v>
      </c>
      <c r="I377" s="205">
        <v>67</v>
      </c>
      <c r="J377" s="205">
        <v>90</v>
      </c>
      <c r="K377" s="208">
        <v>0.57887999999999995</v>
      </c>
      <c r="L377" s="209"/>
      <c r="M377" s="212">
        <v>14.77</v>
      </c>
      <c r="N377" s="218" t="s">
        <v>190</v>
      </c>
      <c r="O377" s="199"/>
    </row>
    <row r="378" spans="1:15" s="241" customFormat="1">
      <c r="A378" s="207">
        <v>66</v>
      </c>
      <c r="B378" s="205" t="s">
        <v>570</v>
      </c>
      <c r="C378" s="204" t="s">
        <v>1</v>
      </c>
      <c r="D378" s="205" t="s">
        <v>570</v>
      </c>
      <c r="E378" s="128" t="s">
        <v>189</v>
      </c>
      <c r="F378" s="207">
        <v>1.1000000000000001</v>
      </c>
      <c r="G378" s="205">
        <v>1</v>
      </c>
      <c r="H378" s="205">
        <v>96</v>
      </c>
      <c r="I378" s="205">
        <v>67</v>
      </c>
      <c r="J378" s="205">
        <v>90</v>
      </c>
      <c r="K378" s="208">
        <v>0.57887999999999995</v>
      </c>
      <c r="L378" s="209"/>
      <c r="M378" s="212">
        <v>13.1</v>
      </c>
      <c r="N378" s="218" t="s">
        <v>190</v>
      </c>
      <c r="O378" s="199"/>
    </row>
    <row r="379" spans="1:15" s="241" customFormat="1">
      <c r="A379" s="207">
        <v>67</v>
      </c>
      <c r="B379" s="205" t="s">
        <v>6</v>
      </c>
      <c r="C379" s="204" t="s">
        <v>2</v>
      </c>
      <c r="D379" s="205" t="s">
        <v>6</v>
      </c>
      <c r="E379" s="128" t="s">
        <v>189</v>
      </c>
      <c r="F379" s="207">
        <v>1.6</v>
      </c>
      <c r="G379" s="205">
        <v>1.5</v>
      </c>
      <c r="H379" s="205">
        <v>96</v>
      </c>
      <c r="I379" s="205">
        <v>67</v>
      </c>
      <c r="J379" s="205">
        <v>90</v>
      </c>
      <c r="K379" s="208">
        <v>0.57887999999999995</v>
      </c>
      <c r="L379" s="209"/>
      <c r="M379" s="212">
        <v>14.03</v>
      </c>
      <c r="N379" s="218" t="s">
        <v>190</v>
      </c>
      <c r="O379" s="199"/>
    </row>
    <row r="380" spans="1:15" s="241" customFormat="1">
      <c r="A380" s="207">
        <v>68</v>
      </c>
      <c r="B380" s="205" t="s">
        <v>7</v>
      </c>
      <c r="C380" s="204" t="s">
        <v>3</v>
      </c>
      <c r="D380" s="205" t="s">
        <v>7</v>
      </c>
      <c r="E380" s="128" t="s">
        <v>189</v>
      </c>
      <c r="F380" s="207">
        <v>0</v>
      </c>
      <c r="G380" s="205">
        <v>0</v>
      </c>
      <c r="H380" s="205">
        <v>0</v>
      </c>
      <c r="I380" s="205">
        <v>0</v>
      </c>
      <c r="J380" s="205">
        <v>0</v>
      </c>
      <c r="K380" s="208">
        <v>0</v>
      </c>
      <c r="L380" s="209"/>
      <c r="M380" s="212">
        <v>10.45</v>
      </c>
      <c r="N380" s="218" t="s">
        <v>190</v>
      </c>
      <c r="O380" s="199"/>
    </row>
    <row r="381" spans="1:15" s="241" customFormat="1">
      <c r="A381" s="207">
        <v>69</v>
      </c>
      <c r="B381" s="205" t="s">
        <v>8</v>
      </c>
      <c r="C381" s="204" t="s">
        <v>4</v>
      </c>
      <c r="D381" s="205" t="s">
        <v>8</v>
      </c>
      <c r="E381" s="128" t="s">
        <v>189</v>
      </c>
      <c r="F381" s="207">
        <v>0</v>
      </c>
      <c r="G381" s="205">
        <v>0</v>
      </c>
      <c r="H381" s="205">
        <v>0</v>
      </c>
      <c r="I381" s="205">
        <v>0</v>
      </c>
      <c r="J381" s="205">
        <v>0</v>
      </c>
      <c r="K381" s="208">
        <v>0</v>
      </c>
      <c r="L381" s="209"/>
      <c r="M381" s="212">
        <v>10.45</v>
      </c>
      <c r="N381" s="218" t="s">
        <v>190</v>
      </c>
      <c r="O381" s="199"/>
    </row>
    <row r="382" spans="1:15" s="241" customFormat="1">
      <c r="A382" s="207">
        <v>70</v>
      </c>
      <c r="B382" s="205" t="s">
        <v>569</v>
      </c>
      <c r="C382" s="204" t="s">
        <v>591</v>
      </c>
      <c r="D382" s="205" t="s">
        <v>569</v>
      </c>
      <c r="E382" s="128" t="s">
        <v>189</v>
      </c>
      <c r="F382" s="207">
        <v>0.3</v>
      </c>
      <c r="G382" s="205">
        <v>0.25</v>
      </c>
      <c r="H382" s="205">
        <v>99</v>
      </c>
      <c r="I382" s="205">
        <v>58</v>
      </c>
      <c r="J382" s="205">
        <v>60</v>
      </c>
      <c r="K382" s="208">
        <v>0.34451999999999999</v>
      </c>
      <c r="L382" s="209"/>
      <c r="M382" s="223">
        <v>7</v>
      </c>
      <c r="N382" s="218" t="s">
        <v>190</v>
      </c>
      <c r="O382" s="199"/>
    </row>
    <row r="383" spans="1:15" s="241" customFormat="1">
      <c r="A383" s="207">
        <v>71</v>
      </c>
      <c r="B383" s="205" t="s">
        <v>568</v>
      </c>
      <c r="C383" s="204" t="s">
        <v>592</v>
      </c>
      <c r="D383" s="205" t="s">
        <v>568</v>
      </c>
      <c r="E383" s="128" t="s">
        <v>189</v>
      </c>
      <c r="F383" s="207">
        <v>0.6</v>
      </c>
      <c r="G383" s="205">
        <v>0.5</v>
      </c>
      <c r="H383" s="205">
        <v>99</v>
      </c>
      <c r="I383" s="205">
        <v>58</v>
      </c>
      <c r="J383" s="205">
        <v>60</v>
      </c>
      <c r="K383" s="208">
        <v>0.34451999999999999</v>
      </c>
      <c r="L383" s="209"/>
      <c r="M383" s="223">
        <v>5.36</v>
      </c>
      <c r="N383" s="218" t="s">
        <v>190</v>
      </c>
      <c r="O383" s="199"/>
    </row>
    <row r="384" spans="1:15" s="241" customFormat="1">
      <c r="A384" s="207">
        <v>72</v>
      </c>
      <c r="B384" s="205" t="s">
        <v>567</v>
      </c>
      <c r="C384" s="204" t="s">
        <v>593</v>
      </c>
      <c r="D384" s="205" t="s">
        <v>567</v>
      </c>
      <c r="E384" s="128" t="s">
        <v>189</v>
      </c>
      <c r="F384" s="207">
        <v>0.6</v>
      </c>
      <c r="G384" s="205">
        <v>0.5</v>
      </c>
      <c r="H384" s="205">
        <v>99</v>
      </c>
      <c r="I384" s="205">
        <v>58</v>
      </c>
      <c r="J384" s="205">
        <v>60</v>
      </c>
      <c r="K384" s="208">
        <v>0.34451999999999999</v>
      </c>
      <c r="L384" s="209"/>
      <c r="M384" s="223">
        <v>6</v>
      </c>
      <c r="N384" s="218" t="s">
        <v>190</v>
      </c>
      <c r="O384" s="199"/>
    </row>
    <row r="385" spans="1:17">
      <c r="A385" s="207">
        <v>73</v>
      </c>
      <c r="B385" s="205" t="s">
        <v>651</v>
      </c>
      <c r="C385" s="204" t="s">
        <v>652</v>
      </c>
      <c r="D385" s="205" t="s">
        <v>651</v>
      </c>
      <c r="E385" s="128" t="s">
        <v>799</v>
      </c>
      <c r="F385" s="207">
        <v>8.82</v>
      </c>
      <c r="G385" s="205">
        <v>8.7200000000000006</v>
      </c>
      <c r="H385" s="205">
        <v>0</v>
      </c>
      <c r="I385" s="205">
        <v>0</v>
      </c>
      <c r="J385" s="205">
        <v>0</v>
      </c>
      <c r="K385" s="208">
        <v>1.5859999999999999E-2</v>
      </c>
      <c r="L385" s="205"/>
      <c r="M385" s="212">
        <v>26.4</v>
      </c>
      <c r="N385" s="218" t="s">
        <v>190</v>
      </c>
      <c r="O385" s="199"/>
      <c r="P385" s="200"/>
      <c r="Q385" s="219"/>
    </row>
    <row r="386" spans="1:17">
      <c r="A386" s="207">
        <v>74</v>
      </c>
      <c r="B386" s="205" t="s">
        <v>575</v>
      </c>
      <c r="C386" s="204" t="s">
        <v>12</v>
      </c>
      <c r="D386" s="205" t="s">
        <v>575</v>
      </c>
      <c r="E386" s="128" t="s">
        <v>799</v>
      </c>
      <c r="F386" s="207">
        <v>8.82</v>
      </c>
      <c r="G386" s="205">
        <v>8.7200000000000006</v>
      </c>
      <c r="H386" s="205">
        <v>122</v>
      </c>
      <c r="I386" s="205">
        <v>100</v>
      </c>
      <c r="J386" s="205">
        <v>60</v>
      </c>
      <c r="K386" s="208">
        <v>1.5859999999999999E-2</v>
      </c>
      <c r="L386" s="215"/>
      <c r="M386" s="212">
        <v>13.25</v>
      </c>
      <c r="N386" s="218" t="s">
        <v>190</v>
      </c>
      <c r="O386" s="199"/>
      <c r="P386" s="200"/>
      <c r="Q386" s="219"/>
    </row>
    <row r="387" spans="1:17" s="241" customFormat="1">
      <c r="A387" s="207">
        <v>75</v>
      </c>
      <c r="B387" s="206" t="s">
        <v>9</v>
      </c>
      <c r="C387" s="204" t="s">
        <v>816</v>
      </c>
      <c r="D387" s="206" t="s">
        <v>9</v>
      </c>
      <c r="E387" s="128" t="s">
        <v>189</v>
      </c>
      <c r="F387" s="207">
        <v>0.03</v>
      </c>
      <c r="G387" s="205">
        <v>0.02</v>
      </c>
      <c r="H387" s="205">
        <v>0</v>
      </c>
      <c r="I387" s="205">
        <v>0</v>
      </c>
      <c r="J387" s="205">
        <v>0</v>
      </c>
      <c r="K387" s="208">
        <v>1.8000000000000001E-4</v>
      </c>
      <c r="L387" s="215"/>
      <c r="M387" s="212">
        <v>0.72</v>
      </c>
      <c r="N387" s="247" t="s">
        <v>190</v>
      </c>
      <c r="O387" s="199"/>
    </row>
    <row r="388" spans="1:17">
      <c r="A388" s="207"/>
      <c r="B388" s="206" t="s">
        <v>902</v>
      </c>
      <c r="C388" s="206" t="s">
        <v>901</v>
      </c>
      <c r="D388" s="206" t="s">
        <v>902</v>
      </c>
      <c r="E388" s="217" t="s">
        <v>189</v>
      </c>
      <c r="F388" s="211">
        <v>9.8000000000000007</v>
      </c>
      <c r="G388" s="211">
        <v>9</v>
      </c>
      <c r="H388" s="211">
        <v>61</v>
      </c>
      <c r="I388" s="205">
        <v>40</v>
      </c>
      <c r="J388" s="205">
        <v>15</v>
      </c>
      <c r="K388" s="208">
        <v>3.5999999999999997E-2</v>
      </c>
      <c r="L388" s="209"/>
      <c r="M388" s="212">
        <v>223.75</v>
      </c>
      <c r="N388" s="247" t="s">
        <v>190</v>
      </c>
      <c r="O388" s="199"/>
    </row>
    <row r="389" spans="1:17">
      <c r="A389" s="207"/>
      <c r="B389" s="206" t="s">
        <v>837</v>
      </c>
      <c r="C389" s="206" t="s">
        <v>830</v>
      </c>
      <c r="D389" s="206" t="s">
        <v>837</v>
      </c>
      <c r="E389" s="217" t="s">
        <v>189</v>
      </c>
      <c r="F389" s="213">
        <v>7.49</v>
      </c>
      <c r="G389" s="211">
        <v>7</v>
      </c>
      <c r="H389" s="211">
        <v>149</v>
      </c>
      <c r="I389" s="205">
        <v>102</v>
      </c>
      <c r="J389" s="205">
        <v>45</v>
      </c>
      <c r="K389" s="208">
        <v>1.5198E-2</v>
      </c>
      <c r="L389" s="209"/>
      <c r="M389" s="223">
        <v>8</v>
      </c>
      <c r="N389" s="247" t="s">
        <v>190</v>
      </c>
      <c r="O389" s="199"/>
    </row>
    <row r="390" spans="1:17">
      <c r="A390" s="207"/>
      <c r="B390" s="205" t="s">
        <v>838</v>
      </c>
      <c r="C390" s="205" t="s">
        <v>831</v>
      </c>
      <c r="D390" s="205" t="s">
        <v>838</v>
      </c>
      <c r="E390" s="217" t="s">
        <v>189</v>
      </c>
      <c r="F390" s="213">
        <v>7.2</v>
      </c>
      <c r="G390" s="211">
        <v>6.8</v>
      </c>
      <c r="H390" s="211">
        <v>149</v>
      </c>
      <c r="I390" s="205">
        <v>102</v>
      </c>
      <c r="J390" s="205">
        <v>45</v>
      </c>
      <c r="K390" s="208">
        <v>1.2665000000000001E-2</v>
      </c>
      <c r="L390" s="209"/>
      <c r="M390" s="212">
        <v>9.24</v>
      </c>
      <c r="N390" s="218" t="s">
        <v>190</v>
      </c>
      <c r="O390" s="199"/>
      <c r="P390" s="200"/>
      <c r="Q390" s="219"/>
    </row>
    <row r="391" spans="1:17">
      <c r="A391" s="207"/>
      <c r="B391" s="205" t="s">
        <v>839</v>
      </c>
      <c r="C391" s="205" t="s">
        <v>832</v>
      </c>
      <c r="D391" s="205" t="s">
        <v>839</v>
      </c>
      <c r="E391" s="217" t="s">
        <v>189</v>
      </c>
      <c r="F391" s="213">
        <v>7.4</v>
      </c>
      <c r="G391" s="211">
        <v>7</v>
      </c>
      <c r="H391" s="211">
        <v>149</v>
      </c>
      <c r="I391" s="205">
        <v>102</v>
      </c>
      <c r="J391" s="205">
        <v>45</v>
      </c>
      <c r="K391" s="208">
        <v>1.2665000000000001E-2</v>
      </c>
      <c r="L391" s="209"/>
      <c r="M391" s="212">
        <v>10.47</v>
      </c>
      <c r="N391" s="218" t="s">
        <v>190</v>
      </c>
      <c r="O391" s="199"/>
      <c r="P391" s="200"/>
      <c r="Q391" s="219"/>
    </row>
    <row r="392" spans="1:17">
      <c r="A392" s="207"/>
      <c r="B392" s="205" t="s">
        <v>840</v>
      </c>
      <c r="C392" s="205" t="s">
        <v>833</v>
      </c>
      <c r="D392" s="205" t="s">
        <v>840</v>
      </c>
      <c r="E392" s="217" t="s">
        <v>189</v>
      </c>
      <c r="F392" s="213">
        <v>6.3</v>
      </c>
      <c r="G392" s="211">
        <v>6</v>
      </c>
      <c r="H392" s="211">
        <v>149</v>
      </c>
      <c r="I392" s="205">
        <v>102</v>
      </c>
      <c r="J392" s="205">
        <v>45</v>
      </c>
      <c r="K392" s="208">
        <v>9.4987500000000002E-3</v>
      </c>
      <c r="L392" s="209"/>
      <c r="M392" s="212">
        <v>8.9499999999999993</v>
      </c>
      <c r="N392" s="218" t="s">
        <v>190</v>
      </c>
      <c r="O392" s="199"/>
      <c r="P392" s="200"/>
      <c r="Q392" s="219"/>
    </row>
    <row r="393" spans="1:17">
      <c r="B393" s="206" t="s">
        <v>841</v>
      </c>
      <c r="C393" s="205" t="s">
        <v>834</v>
      </c>
      <c r="D393" s="206" t="s">
        <v>841</v>
      </c>
      <c r="E393" s="217" t="s">
        <v>189</v>
      </c>
      <c r="F393" s="213">
        <v>2.4</v>
      </c>
      <c r="G393" s="211">
        <v>2.2000000000000002</v>
      </c>
      <c r="H393" s="211">
        <v>158</v>
      </c>
      <c r="I393" s="205">
        <v>57</v>
      </c>
      <c r="J393" s="205">
        <v>20</v>
      </c>
      <c r="K393" s="208">
        <v>4.5030000000000001E-3</v>
      </c>
      <c r="L393" s="209"/>
      <c r="M393" s="212">
        <v>5.96</v>
      </c>
      <c r="N393" s="247" t="s">
        <v>190</v>
      </c>
      <c r="O393" s="199"/>
    </row>
    <row r="394" spans="1:17">
      <c r="A394" s="204"/>
      <c r="B394" s="206" t="s">
        <v>842</v>
      </c>
      <c r="C394" s="206" t="s">
        <v>835</v>
      </c>
      <c r="D394" s="206" t="s">
        <v>842</v>
      </c>
      <c r="E394" s="217" t="s">
        <v>189</v>
      </c>
      <c r="F394" s="213">
        <v>4.8</v>
      </c>
      <c r="G394" s="211">
        <v>4.4000000000000004</v>
      </c>
      <c r="H394" s="211">
        <v>158</v>
      </c>
      <c r="I394" s="205">
        <v>57</v>
      </c>
      <c r="J394" s="205">
        <v>20</v>
      </c>
      <c r="K394" s="208">
        <v>7.2047999999999999E-3</v>
      </c>
      <c r="L394" s="209"/>
      <c r="M394" s="212">
        <v>8.68</v>
      </c>
      <c r="N394" s="218" t="s">
        <v>190</v>
      </c>
      <c r="O394" s="199"/>
      <c r="P394" s="200"/>
      <c r="Q394" s="201"/>
    </row>
    <row r="395" spans="1:17">
      <c r="A395" s="204"/>
      <c r="B395" s="206" t="s">
        <v>843</v>
      </c>
      <c r="C395" s="206" t="s">
        <v>836</v>
      </c>
      <c r="D395" s="206" t="s">
        <v>843</v>
      </c>
      <c r="E395" s="217" t="s">
        <v>189</v>
      </c>
      <c r="F395" s="213">
        <v>2.6</v>
      </c>
      <c r="G395" s="211">
        <v>2.5</v>
      </c>
      <c r="H395" s="211">
        <v>49</v>
      </c>
      <c r="I395" s="205">
        <v>59</v>
      </c>
      <c r="J395" s="205">
        <v>22</v>
      </c>
      <c r="K395" s="208">
        <v>9.0860000000000003E-3</v>
      </c>
      <c r="L395" s="209"/>
      <c r="M395" s="212">
        <v>3.71</v>
      </c>
      <c r="N395" s="218" t="s">
        <v>190</v>
      </c>
      <c r="O395" s="199"/>
      <c r="P395" s="200"/>
      <c r="Q395" s="201"/>
    </row>
    <row r="396" spans="1:17" s="241" customFormat="1">
      <c r="A396" s="207"/>
      <c r="B396" s="205" t="s">
        <v>845</v>
      </c>
      <c r="C396" s="205" t="s">
        <v>844</v>
      </c>
      <c r="D396" s="205" t="s">
        <v>845</v>
      </c>
      <c r="E396" s="217" t="s">
        <v>189</v>
      </c>
      <c r="F396" s="213">
        <v>6.6</v>
      </c>
      <c r="G396" s="211">
        <v>6.2</v>
      </c>
      <c r="H396" s="211">
        <v>149</v>
      </c>
      <c r="I396" s="205">
        <v>102</v>
      </c>
      <c r="J396" s="205">
        <v>45</v>
      </c>
      <c r="K396" s="208">
        <v>1.2665000000000001E-2</v>
      </c>
      <c r="L396" s="209"/>
      <c r="M396" s="212">
        <v>7.18</v>
      </c>
      <c r="N396" s="218" t="s">
        <v>190</v>
      </c>
      <c r="O396" s="199"/>
    </row>
    <row r="397" spans="1:17" s="241" customFormat="1">
      <c r="A397" s="207"/>
      <c r="B397" s="205"/>
      <c r="C397" s="205"/>
      <c r="D397" s="205"/>
      <c r="E397" s="217" t="s">
        <v>189</v>
      </c>
      <c r="F397" s="211"/>
      <c r="G397" s="211"/>
      <c r="H397" s="211"/>
      <c r="I397" s="205"/>
      <c r="J397" s="205"/>
      <c r="K397" s="208"/>
      <c r="L397" s="209"/>
      <c r="M397" s="212"/>
      <c r="N397" s="218" t="s">
        <v>190</v>
      </c>
      <c r="O397" s="199"/>
    </row>
    <row r="398" spans="1:17">
      <c r="B398" s="197"/>
      <c r="C398" s="197"/>
      <c r="D398" s="197"/>
      <c r="E398" s="217" t="s">
        <v>189</v>
      </c>
      <c r="F398" s="211"/>
      <c r="G398" s="211"/>
      <c r="H398" s="211"/>
      <c r="I398" s="205"/>
      <c r="J398" s="205"/>
      <c r="K398" s="208"/>
      <c r="L398" s="197"/>
      <c r="M398" s="212"/>
      <c r="N398" s="218" t="s">
        <v>190</v>
      </c>
      <c r="O398" s="199"/>
    </row>
    <row r="399" spans="1:17">
      <c r="B399" s="197"/>
      <c r="C399" s="197"/>
      <c r="D399" s="197"/>
      <c r="E399" s="217" t="s">
        <v>189</v>
      </c>
      <c r="F399" s="211"/>
      <c r="G399" s="211"/>
      <c r="H399" s="211"/>
      <c r="I399" s="205"/>
      <c r="J399" s="205"/>
      <c r="K399" s="208"/>
      <c r="L399" s="197"/>
      <c r="M399" s="212"/>
      <c r="N399" s="218" t="s">
        <v>190</v>
      </c>
      <c r="O399" s="199"/>
    </row>
    <row r="400" spans="1:17">
      <c r="B400" s="197"/>
      <c r="C400" s="197"/>
      <c r="D400" s="197"/>
      <c r="E400" s="217" t="s">
        <v>189</v>
      </c>
      <c r="F400" s="211"/>
      <c r="G400" s="211"/>
      <c r="H400" s="211"/>
      <c r="I400" s="205"/>
      <c r="J400" s="205"/>
      <c r="K400" s="208"/>
      <c r="L400" s="197"/>
      <c r="M400" s="212"/>
      <c r="N400" s="218" t="s">
        <v>190</v>
      </c>
      <c r="O400" s="199"/>
    </row>
    <row r="401" spans="1:17">
      <c r="B401" s="197"/>
      <c r="C401" s="197"/>
      <c r="D401" s="197"/>
      <c r="E401" s="217" t="s">
        <v>189</v>
      </c>
      <c r="F401" s="211"/>
      <c r="G401" s="211"/>
      <c r="H401" s="211"/>
      <c r="I401" s="205"/>
      <c r="J401" s="205"/>
      <c r="K401" s="208"/>
      <c r="L401" s="197"/>
      <c r="M401" s="212"/>
      <c r="N401" s="218" t="s">
        <v>190</v>
      </c>
      <c r="O401" s="199"/>
    </row>
    <row r="402" spans="1:17">
      <c r="B402" s="197"/>
      <c r="C402" s="197"/>
      <c r="D402" s="197"/>
      <c r="E402" s="217" t="s">
        <v>189</v>
      </c>
      <c r="F402" s="211"/>
      <c r="G402" s="211"/>
      <c r="H402" s="211"/>
      <c r="I402" s="205"/>
      <c r="J402" s="205"/>
      <c r="K402" s="208"/>
      <c r="L402" s="197"/>
      <c r="M402" s="212"/>
      <c r="N402" s="218" t="s">
        <v>190</v>
      </c>
      <c r="O402" s="199"/>
    </row>
    <row r="403" spans="1:17">
      <c r="B403" s="197"/>
      <c r="C403" s="197"/>
      <c r="D403" s="197"/>
      <c r="E403" s="217" t="s">
        <v>189</v>
      </c>
      <c r="F403" s="211"/>
      <c r="G403" s="211"/>
      <c r="H403" s="211"/>
      <c r="I403" s="205"/>
      <c r="J403" s="205"/>
      <c r="K403" s="208"/>
      <c r="L403" s="197"/>
      <c r="M403" s="212"/>
      <c r="N403" s="218" t="s">
        <v>190</v>
      </c>
      <c r="O403" s="199"/>
    </row>
    <row r="404" spans="1:17">
      <c r="B404" s="197"/>
      <c r="C404" s="197"/>
      <c r="D404" s="197"/>
      <c r="E404" s="217" t="s">
        <v>189</v>
      </c>
      <c r="F404" s="211"/>
      <c r="G404" s="211"/>
      <c r="H404" s="211"/>
      <c r="I404" s="205"/>
      <c r="J404" s="205"/>
      <c r="K404" s="208"/>
      <c r="L404" s="197"/>
      <c r="M404" s="212"/>
      <c r="N404" s="218" t="s">
        <v>190</v>
      </c>
      <c r="O404" s="199"/>
    </row>
    <row r="405" spans="1:17">
      <c r="B405" s="197"/>
      <c r="C405" s="197"/>
      <c r="D405" s="197"/>
      <c r="E405" s="217" t="s">
        <v>189</v>
      </c>
      <c r="F405" s="211"/>
      <c r="G405" s="211"/>
      <c r="H405" s="211"/>
      <c r="I405" s="205"/>
      <c r="J405" s="205"/>
      <c r="K405" s="208"/>
      <c r="L405" s="197"/>
      <c r="M405" s="212"/>
      <c r="N405" s="218" t="s">
        <v>190</v>
      </c>
      <c r="O405" s="199"/>
    </row>
    <row r="406" spans="1:17">
      <c r="B406" s="197"/>
      <c r="C406" s="197"/>
      <c r="D406" s="197"/>
      <c r="E406" s="217" t="s">
        <v>189</v>
      </c>
      <c r="F406" s="211"/>
      <c r="G406" s="211"/>
      <c r="H406" s="211"/>
      <c r="I406" s="205"/>
      <c r="J406" s="205"/>
      <c r="K406" s="208"/>
      <c r="L406" s="197"/>
      <c r="M406" s="212"/>
      <c r="N406" s="218" t="s">
        <v>190</v>
      </c>
      <c r="O406" s="199"/>
    </row>
    <row r="407" spans="1:17">
      <c r="B407" s="197"/>
      <c r="C407" s="197"/>
      <c r="D407" s="197"/>
      <c r="E407" s="217" t="s">
        <v>189</v>
      </c>
      <c r="F407" s="211"/>
      <c r="G407" s="211"/>
      <c r="H407" s="211"/>
      <c r="I407" s="205"/>
      <c r="J407" s="205"/>
      <c r="K407" s="208"/>
      <c r="L407" s="197"/>
      <c r="M407" s="212"/>
      <c r="N407" s="218" t="s">
        <v>190</v>
      </c>
      <c r="O407" s="199"/>
    </row>
    <row r="408" spans="1:17">
      <c r="B408" s="197"/>
      <c r="C408" s="197"/>
      <c r="D408" s="197"/>
      <c r="E408" s="217" t="s">
        <v>189</v>
      </c>
      <c r="F408" s="211"/>
      <c r="G408" s="211"/>
      <c r="H408" s="211"/>
      <c r="I408" s="205"/>
      <c r="J408" s="205"/>
      <c r="K408" s="208"/>
      <c r="L408" s="197"/>
      <c r="M408" s="212"/>
      <c r="N408" s="218" t="s">
        <v>190</v>
      </c>
      <c r="O408" s="199"/>
    </row>
    <row r="409" spans="1:17">
      <c r="B409" s="197"/>
      <c r="C409" s="197"/>
      <c r="D409" s="197"/>
      <c r="E409" s="217" t="s">
        <v>189</v>
      </c>
      <c r="F409" s="211"/>
      <c r="G409" s="211"/>
      <c r="H409" s="211"/>
      <c r="I409" s="205"/>
      <c r="J409" s="205"/>
      <c r="K409" s="208"/>
      <c r="L409" s="197"/>
      <c r="M409" s="212"/>
      <c r="N409" s="218" t="s">
        <v>190</v>
      </c>
      <c r="O409" s="199"/>
    </row>
    <row r="410" spans="1:17">
      <c r="B410" s="197"/>
      <c r="C410" s="197"/>
      <c r="D410" s="197"/>
      <c r="E410" s="217" t="s">
        <v>189</v>
      </c>
      <c r="F410" s="211"/>
      <c r="G410" s="211"/>
      <c r="H410" s="211"/>
      <c r="I410" s="205"/>
      <c r="J410" s="205"/>
      <c r="K410" s="208"/>
      <c r="L410" s="197"/>
      <c r="M410" s="212"/>
      <c r="N410" s="218" t="s">
        <v>190</v>
      </c>
      <c r="O410" s="199"/>
    </row>
    <row r="411" spans="1:17">
      <c r="A411" s="207"/>
      <c r="B411" s="205"/>
      <c r="C411" s="205"/>
      <c r="D411" s="205"/>
      <c r="E411" s="217" t="s">
        <v>189</v>
      </c>
      <c r="F411" s="211"/>
      <c r="G411" s="211"/>
      <c r="H411" s="211"/>
      <c r="I411" s="205"/>
      <c r="J411" s="205"/>
      <c r="K411" s="208"/>
      <c r="L411" s="209"/>
      <c r="M411" s="223"/>
      <c r="N411" s="218" t="s">
        <v>190</v>
      </c>
      <c r="O411" s="199"/>
      <c r="Q411" s="219"/>
    </row>
    <row r="412" spans="1:17" s="242" customFormat="1">
      <c r="A412" s="207"/>
      <c r="B412" s="205"/>
      <c r="C412" s="205"/>
      <c r="D412" s="205"/>
      <c r="E412" s="217" t="s">
        <v>189</v>
      </c>
      <c r="F412" s="211"/>
      <c r="G412" s="211"/>
      <c r="H412" s="211"/>
      <c r="I412" s="205"/>
      <c r="J412" s="205"/>
      <c r="K412" s="208"/>
      <c r="L412" s="209"/>
      <c r="M412" s="212"/>
      <c r="N412" s="218" t="s">
        <v>190</v>
      </c>
      <c r="O412" s="199"/>
    </row>
    <row r="413" spans="1:17">
      <c r="B413" s="198"/>
      <c r="C413" s="205"/>
      <c r="D413" s="198"/>
      <c r="E413" s="217" t="s">
        <v>189</v>
      </c>
      <c r="F413" s="211"/>
      <c r="G413" s="211"/>
      <c r="H413" s="211"/>
      <c r="I413" s="205"/>
      <c r="J413" s="205"/>
      <c r="K413" s="208"/>
      <c r="L413" s="197"/>
      <c r="M413" s="212"/>
      <c r="N413" s="218" t="s">
        <v>190</v>
      </c>
      <c r="O413" s="199"/>
    </row>
    <row r="414" spans="1:17" s="241" customFormat="1">
      <c r="A414" s="207"/>
      <c r="B414" s="205"/>
      <c r="C414" s="205"/>
      <c r="D414" s="205"/>
      <c r="E414" s="217" t="s">
        <v>189</v>
      </c>
      <c r="F414" s="211"/>
      <c r="G414" s="211"/>
      <c r="H414" s="211"/>
      <c r="I414" s="205"/>
      <c r="J414" s="205"/>
      <c r="K414" s="208"/>
      <c r="L414" s="209"/>
      <c r="M414" s="212"/>
      <c r="N414" s="218" t="s">
        <v>190</v>
      </c>
      <c r="O414" s="199"/>
    </row>
    <row r="415" spans="1:17" s="241" customFormat="1">
      <c r="A415" s="207"/>
      <c r="B415" s="205"/>
      <c r="C415" s="205"/>
      <c r="D415" s="205"/>
      <c r="E415" s="217" t="s">
        <v>189</v>
      </c>
      <c r="F415" s="211"/>
      <c r="G415" s="211"/>
      <c r="H415" s="211"/>
      <c r="I415" s="205"/>
      <c r="J415" s="205"/>
      <c r="K415" s="208"/>
      <c r="L415" s="209"/>
      <c r="M415" s="212"/>
      <c r="N415" s="218" t="s">
        <v>190</v>
      </c>
      <c r="O415" s="199"/>
    </row>
    <row r="416" spans="1:17">
      <c r="A416" s="207"/>
      <c r="B416" s="205"/>
      <c r="C416" s="205"/>
      <c r="D416" s="205"/>
      <c r="E416" s="217" t="s">
        <v>189</v>
      </c>
      <c r="F416" s="211"/>
      <c r="G416" s="211"/>
      <c r="H416" s="211"/>
      <c r="I416" s="205"/>
      <c r="J416" s="205"/>
      <c r="K416" s="208"/>
      <c r="L416" s="209"/>
      <c r="M416" s="212"/>
      <c r="N416" s="218" t="s">
        <v>190</v>
      </c>
      <c r="O416" s="199"/>
      <c r="Q416" s="219"/>
    </row>
    <row r="417" spans="1:17">
      <c r="B417" s="205"/>
      <c r="C417" s="205"/>
      <c r="D417" s="205"/>
      <c r="E417" s="217" t="s">
        <v>189</v>
      </c>
      <c r="F417" s="211"/>
      <c r="G417" s="211"/>
      <c r="H417" s="211"/>
      <c r="I417" s="205"/>
      <c r="J417" s="205"/>
      <c r="K417" s="208"/>
      <c r="L417" s="209"/>
      <c r="M417" s="212"/>
      <c r="N417" s="218" t="s">
        <v>190</v>
      </c>
      <c r="O417" s="199"/>
    </row>
    <row r="418" spans="1:17" s="241" customFormat="1">
      <c r="A418" s="207"/>
      <c r="B418" s="205"/>
      <c r="C418" s="205"/>
      <c r="D418" s="205"/>
      <c r="E418" s="217" t="s">
        <v>189</v>
      </c>
      <c r="F418" s="211"/>
      <c r="G418" s="211"/>
      <c r="H418" s="211"/>
      <c r="I418" s="205"/>
      <c r="J418" s="205"/>
      <c r="K418" s="208"/>
      <c r="L418" s="209"/>
      <c r="M418" s="212"/>
      <c r="N418" s="218" t="s">
        <v>190</v>
      </c>
      <c r="O418" s="199"/>
    </row>
    <row r="419" spans="1:17">
      <c r="A419" s="207"/>
      <c r="B419" s="205"/>
      <c r="C419" s="205"/>
      <c r="D419" s="205"/>
      <c r="E419" s="217" t="s">
        <v>189</v>
      </c>
      <c r="F419" s="211"/>
      <c r="G419" s="211"/>
      <c r="H419" s="211"/>
      <c r="I419" s="205"/>
      <c r="J419" s="205"/>
      <c r="K419" s="208"/>
      <c r="L419" s="209"/>
      <c r="M419" s="212"/>
      <c r="N419" s="218" t="s">
        <v>190</v>
      </c>
      <c r="O419" s="199"/>
      <c r="P419" s="200"/>
      <c r="Q419" s="219"/>
    </row>
    <row r="420" spans="1:17">
      <c r="A420" s="207"/>
      <c r="B420" s="205"/>
      <c r="C420" s="205"/>
      <c r="D420" s="205"/>
      <c r="E420" s="217" t="s">
        <v>189</v>
      </c>
      <c r="F420" s="211"/>
      <c r="G420" s="211"/>
      <c r="H420" s="211"/>
      <c r="I420" s="205"/>
      <c r="J420" s="205"/>
      <c r="K420" s="208"/>
      <c r="L420" s="209"/>
      <c r="M420" s="212"/>
      <c r="N420" s="218" t="s">
        <v>190</v>
      </c>
      <c r="O420" s="199"/>
      <c r="P420" s="200"/>
      <c r="Q420" s="219"/>
    </row>
    <row r="421" spans="1:17" s="241" customFormat="1">
      <c r="A421" s="207"/>
      <c r="B421" s="205"/>
      <c r="C421" s="205"/>
      <c r="D421" s="205"/>
      <c r="E421" s="217" t="s">
        <v>189</v>
      </c>
      <c r="F421" s="211"/>
      <c r="G421" s="211"/>
      <c r="H421" s="211"/>
      <c r="I421" s="205"/>
      <c r="J421" s="205"/>
      <c r="K421" s="208"/>
      <c r="L421" s="209"/>
      <c r="M421" s="223"/>
      <c r="N421" s="218" t="s">
        <v>190</v>
      </c>
      <c r="O421" s="199"/>
    </row>
    <row r="422" spans="1:17" s="241" customFormat="1">
      <c r="A422" s="207"/>
      <c r="B422" s="205"/>
      <c r="C422" s="205"/>
      <c r="D422" s="205"/>
      <c r="E422" s="217" t="s">
        <v>189</v>
      </c>
      <c r="F422" s="211"/>
      <c r="G422" s="211"/>
      <c r="H422" s="211"/>
      <c r="I422" s="205"/>
      <c r="J422" s="205"/>
      <c r="K422" s="208"/>
      <c r="L422" s="209"/>
      <c r="M422" s="223"/>
      <c r="N422" s="218" t="s">
        <v>190</v>
      </c>
      <c r="O422" s="199"/>
    </row>
    <row r="423" spans="1:17">
      <c r="A423" s="207"/>
      <c r="B423" s="205"/>
      <c r="C423" s="205"/>
      <c r="D423" s="205"/>
      <c r="E423" s="217" t="s">
        <v>189</v>
      </c>
      <c r="F423" s="211"/>
      <c r="G423" s="211"/>
      <c r="H423" s="211"/>
      <c r="I423" s="205"/>
      <c r="J423" s="205"/>
      <c r="K423" s="208"/>
      <c r="L423" s="209"/>
      <c r="M423" s="212"/>
      <c r="N423" s="218" t="s">
        <v>190</v>
      </c>
      <c r="O423" s="199"/>
      <c r="Q423" s="219"/>
    </row>
    <row r="424" spans="1:17">
      <c r="A424" s="207"/>
      <c r="B424" s="205"/>
      <c r="C424" s="205"/>
      <c r="D424" s="205"/>
      <c r="E424" s="217" t="s">
        <v>189</v>
      </c>
      <c r="F424" s="211"/>
      <c r="G424" s="211"/>
      <c r="H424" s="211"/>
      <c r="I424" s="205"/>
      <c r="J424" s="205"/>
      <c r="K424" s="208"/>
      <c r="L424" s="209"/>
      <c r="M424" s="212"/>
      <c r="N424" s="218" t="s">
        <v>190</v>
      </c>
      <c r="O424" s="199"/>
      <c r="Q424" s="219"/>
    </row>
    <row r="425" spans="1:17">
      <c r="A425" s="207"/>
      <c r="B425" s="205"/>
      <c r="C425" s="205"/>
      <c r="D425" s="205"/>
      <c r="E425" s="217" t="s">
        <v>189</v>
      </c>
      <c r="F425" s="211"/>
      <c r="G425" s="211"/>
      <c r="H425" s="211"/>
      <c r="I425" s="205"/>
      <c r="J425" s="205"/>
      <c r="K425" s="208"/>
      <c r="L425" s="209"/>
      <c r="M425" s="212"/>
      <c r="N425" s="218" t="s">
        <v>190</v>
      </c>
      <c r="O425" s="199"/>
      <c r="Q425" s="219"/>
    </row>
    <row r="426" spans="1:17">
      <c r="A426" s="207"/>
      <c r="B426" s="205"/>
      <c r="C426" s="205"/>
      <c r="D426" s="205"/>
      <c r="E426" s="217" t="s">
        <v>189</v>
      </c>
      <c r="F426" s="211"/>
      <c r="G426" s="211"/>
      <c r="H426" s="211"/>
      <c r="I426" s="205"/>
      <c r="J426" s="205"/>
      <c r="K426" s="208"/>
      <c r="L426" s="209"/>
      <c r="M426" s="212"/>
      <c r="N426" s="218" t="s">
        <v>190</v>
      </c>
      <c r="O426" s="199"/>
      <c r="Q426" s="219"/>
    </row>
    <row r="427" spans="1:17">
      <c r="A427" s="207"/>
      <c r="B427" s="205"/>
      <c r="C427" s="205"/>
      <c r="D427" s="205"/>
      <c r="E427" s="217" t="s">
        <v>189</v>
      </c>
      <c r="F427" s="211"/>
      <c r="G427" s="211"/>
      <c r="H427" s="211"/>
      <c r="I427" s="205"/>
      <c r="J427" s="205"/>
      <c r="K427" s="208"/>
      <c r="L427" s="209"/>
      <c r="M427" s="212"/>
      <c r="N427" s="218" t="s">
        <v>190</v>
      </c>
      <c r="O427" s="199"/>
      <c r="Q427" s="219"/>
    </row>
    <row r="428" spans="1:17">
      <c r="A428" s="207"/>
      <c r="B428" s="205"/>
      <c r="C428" s="205"/>
      <c r="D428" s="205"/>
      <c r="E428" s="217" t="s">
        <v>189</v>
      </c>
      <c r="F428" s="211"/>
      <c r="G428" s="211"/>
      <c r="H428" s="211"/>
      <c r="I428" s="205"/>
      <c r="J428" s="205"/>
      <c r="K428" s="208"/>
      <c r="L428" s="209"/>
      <c r="M428" s="212"/>
      <c r="N428" s="218" t="s">
        <v>190</v>
      </c>
      <c r="O428" s="199"/>
      <c r="Q428" s="219"/>
    </row>
    <row r="429" spans="1:17">
      <c r="A429" s="207"/>
      <c r="B429" s="205"/>
      <c r="C429" s="205"/>
      <c r="D429" s="205"/>
      <c r="E429" s="217" t="s">
        <v>189</v>
      </c>
      <c r="F429" s="211"/>
      <c r="G429" s="211"/>
      <c r="H429" s="211"/>
      <c r="I429" s="205"/>
      <c r="J429" s="205"/>
      <c r="K429" s="208"/>
      <c r="L429" s="209"/>
      <c r="M429" s="212"/>
      <c r="N429" s="218" t="s">
        <v>190</v>
      </c>
      <c r="O429" s="199"/>
      <c r="Q429" s="219"/>
    </row>
    <row r="430" spans="1:17" s="238" customFormat="1">
      <c r="A430" s="207"/>
      <c r="B430" s="205"/>
      <c r="C430" s="205"/>
      <c r="D430" s="205"/>
      <c r="E430" s="217" t="s">
        <v>189</v>
      </c>
      <c r="F430" s="211"/>
      <c r="G430" s="211"/>
      <c r="H430" s="211"/>
      <c r="I430" s="205"/>
      <c r="J430" s="205"/>
      <c r="K430" s="208"/>
      <c r="L430" s="209"/>
      <c r="M430" s="223"/>
      <c r="N430" s="218" t="s">
        <v>190</v>
      </c>
      <c r="O430" s="199"/>
      <c r="P430" s="200"/>
      <c r="Q430" s="219"/>
    </row>
    <row r="431" spans="1:17" s="238" customFormat="1">
      <c r="A431" s="207"/>
      <c r="B431" s="205"/>
      <c r="C431" s="205"/>
      <c r="D431" s="205"/>
      <c r="E431" s="217" t="s">
        <v>189</v>
      </c>
      <c r="F431" s="211"/>
      <c r="G431" s="211"/>
      <c r="H431" s="211"/>
      <c r="I431" s="205"/>
      <c r="J431" s="205"/>
      <c r="K431" s="208"/>
      <c r="L431" s="209"/>
      <c r="M431" s="212"/>
      <c r="N431" s="218" t="s">
        <v>190</v>
      </c>
      <c r="O431" s="199"/>
      <c r="P431" s="200"/>
      <c r="Q431" s="219"/>
    </row>
    <row r="432" spans="1:17" s="238" customFormat="1">
      <c r="A432" s="207"/>
      <c r="B432" s="205"/>
      <c r="C432" s="205"/>
      <c r="D432" s="205"/>
      <c r="E432" s="217" t="s">
        <v>189</v>
      </c>
      <c r="F432" s="211"/>
      <c r="G432" s="211"/>
      <c r="H432" s="211"/>
      <c r="I432" s="205"/>
      <c r="J432" s="205"/>
      <c r="K432" s="208"/>
      <c r="L432" s="209"/>
      <c r="M432" s="212"/>
      <c r="N432" s="218" t="s">
        <v>190</v>
      </c>
      <c r="O432" s="199"/>
      <c r="P432" s="200"/>
      <c r="Q432" s="219"/>
    </row>
    <row r="433" spans="1:17">
      <c r="A433" s="207"/>
      <c r="B433" s="205"/>
      <c r="C433" s="205"/>
      <c r="D433" s="205"/>
      <c r="E433" s="217" t="s">
        <v>189</v>
      </c>
      <c r="F433" s="211"/>
      <c r="G433" s="211"/>
      <c r="H433" s="211"/>
      <c r="I433" s="205"/>
      <c r="J433" s="205"/>
      <c r="K433" s="208"/>
      <c r="L433" s="209"/>
      <c r="M433" s="212"/>
      <c r="N433" s="218" t="s">
        <v>190</v>
      </c>
      <c r="O433" s="199"/>
      <c r="P433" s="200"/>
      <c r="Q433" s="219"/>
    </row>
    <row r="434" spans="1:17">
      <c r="A434" s="207"/>
      <c r="B434" s="205"/>
      <c r="C434" s="205"/>
      <c r="D434" s="205"/>
      <c r="E434" s="217" t="s">
        <v>189</v>
      </c>
      <c r="F434" s="211"/>
      <c r="G434" s="211"/>
      <c r="H434" s="211"/>
      <c r="I434" s="205"/>
      <c r="J434" s="205"/>
      <c r="K434" s="208"/>
      <c r="L434" s="209"/>
      <c r="M434" s="212"/>
      <c r="N434" s="218" t="s">
        <v>190</v>
      </c>
      <c r="O434" s="199"/>
      <c r="Q434" s="219"/>
    </row>
    <row r="435" spans="1:17">
      <c r="A435" s="207"/>
      <c r="B435" s="205"/>
      <c r="C435" s="205"/>
      <c r="D435" s="205"/>
      <c r="E435" s="217" t="s">
        <v>189</v>
      </c>
      <c r="F435" s="211"/>
      <c r="G435" s="211"/>
      <c r="H435" s="211"/>
      <c r="I435" s="205"/>
      <c r="J435" s="205"/>
      <c r="K435" s="208"/>
      <c r="L435" s="209"/>
      <c r="M435" s="212"/>
      <c r="N435" s="218" t="s">
        <v>190</v>
      </c>
      <c r="O435" s="199"/>
      <c r="Q435" s="219"/>
    </row>
    <row r="436" spans="1:17">
      <c r="A436" s="207"/>
      <c r="B436" s="205"/>
      <c r="C436" s="205"/>
      <c r="D436" s="205"/>
      <c r="E436" s="217" t="s">
        <v>189</v>
      </c>
      <c r="F436" s="211"/>
      <c r="G436" s="211"/>
      <c r="H436" s="211"/>
      <c r="I436" s="205"/>
      <c r="J436" s="205"/>
      <c r="K436" s="208"/>
      <c r="L436" s="209"/>
      <c r="M436" s="212"/>
      <c r="N436" s="218" t="s">
        <v>190</v>
      </c>
      <c r="O436" s="199"/>
      <c r="P436" s="200"/>
      <c r="Q436" s="219"/>
    </row>
    <row r="437" spans="1:17" s="241" customFormat="1">
      <c r="A437" s="207"/>
      <c r="B437" s="205"/>
      <c r="C437" s="205"/>
      <c r="D437" s="205"/>
      <c r="E437" s="217" t="s">
        <v>189</v>
      </c>
      <c r="F437" s="211"/>
      <c r="G437" s="211"/>
      <c r="H437" s="211"/>
      <c r="I437" s="205"/>
      <c r="J437" s="205"/>
      <c r="K437" s="208"/>
      <c r="L437" s="209"/>
      <c r="M437" s="223"/>
      <c r="N437" s="218" t="s">
        <v>190</v>
      </c>
      <c r="O437" s="199"/>
      <c r="Q437" s="219"/>
    </row>
    <row r="438" spans="1:17">
      <c r="A438" s="207"/>
      <c r="B438" s="205"/>
      <c r="C438" s="205"/>
      <c r="D438" s="205"/>
      <c r="E438" s="217" t="s">
        <v>189</v>
      </c>
      <c r="F438" s="211"/>
      <c r="G438" s="211"/>
      <c r="H438" s="211"/>
      <c r="I438" s="205"/>
      <c r="J438" s="205"/>
      <c r="K438" s="208"/>
      <c r="L438" s="209"/>
      <c r="M438" s="212"/>
      <c r="N438" s="218" t="s">
        <v>190</v>
      </c>
      <c r="O438" s="199"/>
      <c r="P438" s="200"/>
      <c r="Q438" s="219"/>
    </row>
  </sheetData>
  <autoFilter ref="A4:T4" xr:uid="{00000000-0009-0000-0000-000010000000}"/>
  <mergeCells count="6">
    <mergeCell ref="N2:N3"/>
    <mergeCell ref="F2:F3"/>
    <mergeCell ref="G2:G3"/>
    <mergeCell ref="H2:J2"/>
    <mergeCell ref="L2:L3"/>
    <mergeCell ref="M2:M3"/>
  </mergeCells>
  <phoneticPr fontId="76"/>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4" activePane="bottomRight" state="frozen"/>
      <selection activeCell="B31" sqref="B31"/>
      <selection pane="topRight" activeCell="B31" sqref="B31"/>
      <selection pane="bottomLeft" activeCell="B31" sqref="B31"/>
      <selection pane="bottomRight" activeCell="C23" sqref="C23"/>
    </sheetView>
  </sheetViews>
  <sheetFormatPr defaultColWidth="32.54296875" defaultRowHeight="15.5"/>
  <cols>
    <col min="1" max="1" width="5" style="337" customWidth="1"/>
    <col min="2" max="2" width="68.453125" style="337" customWidth="1"/>
    <col min="3" max="3" width="13.1796875" style="337" customWidth="1"/>
    <col min="4" max="4" width="7.1796875" style="337" customWidth="1"/>
    <col min="5" max="5" width="15.1796875" style="337" customWidth="1"/>
    <col min="6" max="6" width="13.1796875" style="337" customWidth="1"/>
    <col min="7" max="7" width="10.54296875" style="337" customWidth="1"/>
    <col min="8" max="8" width="10.453125" style="337" customWidth="1"/>
    <col min="9" max="10" width="11.1796875" style="337" customWidth="1"/>
    <col min="11" max="11" width="14" style="337" customWidth="1"/>
    <col min="12" max="12" width="14.1796875" style="249" customWidth="1"/>
    <col min="13" max="13" width="11.81640625" style="337" customWidth="1"/>
    <col min="14" max="14" width="7.54296875" style="337" customWidth="1"/>
    <col min="15" max="17" width="7.453125" style="337" customWidth="1"/>
    <col min="18" max="16384" width="32.54296875" style="337"/>
  </cols>
  <sheetData>
    <row r="1" spans="1:17" ht="17.5">
      <c r="A1" s="224" t="s">
        <v>105</v>
      </c>
      <c r="B1" s="224" t="s">
        <v>106</v>
      </c>
      <c r="C1" s="224" t="s">
        <v>107</v>
      </c>
      <c r="D1" s="224" t="s">
        <v>108</v>
      </c>
      <c r="E1" s="224" t="s">
        <v>109</v>
      </c>
      <c r="F1" s="224" t="s">
        <v>110</v>
      </c>
      <c r="G1" s="225" t="s">
        <v>111</v>
      </c>
      <c r="H1" s="225" t="s">
        <v>112</v>
      </c>
      <c r="I1" s="225" t="s">
        <v>113</v>
      </c>
      <c r="J1" s="225" t="s">
        <v>114</v>
      </c>
      <c r="K1" s="225" t="s">
        <v>115</v>
      </c>
      <c r="L1" s="226" t="s">
        <v>116</v>
      </c>
      <c r="M1" s="354" t="s">
        <v>117</v>
      </c>
      <c r="N1" s="354" t="s">
        <v>959</v>
      </c>
      <c r="O1" s="354" t="s">
        <v>960</v>
      </c>
      <c r="P1" s="354" t="s">
        <v>185</v>
      </c>
      <c r="Q1" s="354" t="s">
        <v>961</v>
      </c>
    </row>
    <row r="2" spans="1:17" ht="15" customHeight="1">
      <c r="A2" s="228"/>
      <c r="B2" s="228"/>
      <c r="C2" s="228"/>
      <c r="D2" s="229" t="s">
        <v>118</v>
      </c>
      <c r="E2" s="431" t="s">
        <v>119</v>
      </c>
      <c r="F2" s="431" t="s">
        <v>120</v>
      </c>
      <c r="G2" s="434" t="s">
        <v>121</v>
      </c>
      <c r="H2" s="435"/>
      <c r="I2" s="436"/>
      <c r="J2" s="230"/>
      <c r="K2" s="431" t="s">
        <v>122</v>
      </c>
      <c r="L2" s="431" t="s">
        <v>931</v>
      </c>
      <c r="M2" s="431" t="s">
        <v>124</v>
      </c>
      <c r="N2" s="355"/>
      <c r="O2" s="383" t="s">
        <v>180</v>
      </c>
      <c r="P2" s="355"/>
      <c r="Q2" s="355"/>
    </row>
    <row r="3" spans="1:17">
      <c r="A3" s="232" t="s">
        <v>181</v>
      </c>
      <c r="B3" s="232" t="s">
        <v>182</v>
      </c>
      <c r="C3" s="232" t="s">
        <v>183</v>
      </c>
      <c r="D3" s="232" t="s">
        <v>184</v>
      </c>
      <c r="E3" s="432"/>
      <c r="F3" s="432"/>
      <c r="G3" s="233" t="s">
        <v>185</v>
      </c>
      <c r="H3" s="233" t="s">
        <v>116</v>
      </c>
      <c r="I3" s="233" t="s">
        <v>186</v>
      </c>
      <c r="J3" s="232" t="s">
        <v>74</v>
      </c>
      <c r="K3" s="432"/>
      <c r="L3" s="433"/>
      <c r="M3" s="433"/>
      <c r="N3" s="355"/>
      <c r="O3" s="384" t="s">
        <v>187</v>
      </c>
      <c r="P3" s="355"/>
      <c r="Q3" s="355"/>
    </row>
    <row r="4" spans="1:17" ht="16" thickBot="1">
      <c r="A4" s="234"/>
      <c r="B4" s="235"/>
      <c r="C4" s="235"/>
      <c r="D4" s="235"/>
      <c r="E4" s="235"/>
      <c r="F4" s="235"/>
      <c r="G4" s="235"/>
      <c r="H4" s="235"/>
      <c r="I4" s="235"/>
      <c r="J4" s="235"/>
      <c r="K4" s="235"/>
      <c r="L4" s="248"/>
      <c r="M4" s="246"/>
      <c r="N4" s="351"/>
      <c r="O4" s="351"/>
      <c r="P4" s="351"/>
      <c r="Q4" s="351"/>
    </row>
    <row r="5" spans="1:17">
      <c r="A5" s="205">
        <v>1</v>
      </c>
      <c r="B5" s="205" t="s">
        <v>195</v>
      </c>
      <c r="C5" s="205" t="s">
        <v>196</v>
      </c>
      <c r="D5" s="217" t="s">
        <v>189</v>
      </c>
      <c r="E5" s="211">
        <v>201</v>
      </c>
      <c r="F5" s="211">
        <v>181</v>
      </c>
      <c r="G5" s="211">
        <v>156</v>
      </c>
      <c r="H5" s="205">
        <v>63</v>
      </c>
      <c r="I5" s="205">
        <v>117</v>
      </c>
      <c r="J5" s="208">
        <v>1.1499999999999999</v>
      </c>
      <c r="K5" s="209" t="s">
        <v>806</v>
      </c>
      <c r="L5" s="325">
        <v>1751.45</v>
      </c>
      <c r="M5" s="236" t="s">
        <v>190</v>
      </c>
      <c r="N5" s="351" t="s">
        <v>197</v>
      </c>
      <c r="O5" s="200"/>
      <c r="P5" s="237" t="s">
        <v>622</v>
      </c>
      <c r="Q5" s="237"/>
    </row>
    <row r="6" spans="1:17">
      <c r="A6" s="205">
        <v>2</v>
      </c>
      <c r="B6" s="205" t="s">
        <v>198</v>
      </c>
      <c r="C6" s="205" t="s">
        <v>199</v>
      </c>
      <c r="D6" s="217" t="s">
        <v>189</v>
      </c>
      <c r="E6" s="211">
        <v>201</v>
      </c>
      <c r="F6" s="211">
        <v>181</v>
      </c>
      <c r="G6" s="211">
        <v>156</v>
      </c>
      <c r="H6" s="205">
        <v>63</v>
      </c>
      <c r="I6" s="205">
        <v>117</v>
      </c>
      <c r="J6" s="208">
        <v>1.1499999999999999</v>
      </c>
      <c r="K6" s="209" t="s">
        <v>806</v>
      </c>
      <c r="L6" s="325">
        <v>1751.45</v>
      </c>
      <c r="M6" s="236" t="s">
        <v>190</v>
      </c>
      <c r="N6" s="351" t="s">
        <v>197</v>
      </c>
      <c r="O6" s="200"/>
      <c r="P6" s="219" t="s">
        <v>622</v>
      </c>
      <c r="Q6" s="219"/>
    </row>
    <row r="7" spans="1:17">
      <c r="A7" s="205">
        <v>3</v>
      </c>
      <c r="B7" s="205" t="s">
        <v>200</v>
      </c>
      <c r="C7" s="205" t="s">
        <v>201</v>
      </c>
      <c r="D7" s="217" t="s">
        <v>189</v>
      </c>
      <c r="E7" s="211">
        <v>201</v>
      </c>
      <c r="F7" s="211">
        <v>181</v>
      </c>
      <c r="G7" s="211">
        <v>156</v>
      </c>
      <c r="H7" s="205">
        <v>63</v>
      </c>
      <c r="I7" s="205">
        <v>117</v>
      </c>
      <c r="J7" s="208">
        <v>1.1499999999999999</v>
      </c>
      <c r="K7" s="209" t="s">
        <v>806</v>
      </c>
      <c r="L7" s="325">
        <v>2134.0100000000002</v>
      </c>
      <c r="M7" s="236" t="s">
        <v>190</v>
      </c>
      <c r="N7" s="351" t="s">
        <v>197</v>
      </c>
      <c r="O7" s="200"/>
      <c r="P7" s="219" t="s">
        <v>622</v>
      </c>
      <c r="Q7" s="219"/>
    </row>
    <row r="8" spans="1:17" s="238" customFormat="1">
      <c r="A8" s="205">
        <v>4</v>
      </c>
      <c r="B8" s="205" t="s">
        <v>202</v>
      </c>
      <c r="C8" s="205" t="s">
        <v>203</v>
      </c>
      <c r="D8" s="217" t="s">
        <v>189</v>
      </c>
      <c r="E8" s="211">
        <v>201</v>
      </c>
      <c r="F8" s="211">
        <v>181</v>
      </c>
      <c r="G8" s="211">
        <v>156</v>
      </c>
      <c r="H8" s="205">
        <v>63</v>
      </c>
      <c r="I8" s="205">
        <v>117</v>
      </c>
      <c r="J8" s="208">
        <v>1.1499999999999999</v>
      </c>
      <c r="K8" s="209" t="s">
        <v>806</v>
      </c>
      <c r="L8" s="325">
        <v>2134.0100000000002</v>
      </c>
      <c r="M8" s="236" t="s">
        <v>190</v>
      </c>
      <c r="N8" s="351" t="s">
        <v>197</v>
      </c>
      <c r="O8" s="200"/>
      <c r="P8" s="219" t="s">
        <v>622</v>
      </c>
      <c r="Q8" s="219"/>
    </row>
    <row r="9" spans="1:17" s="238" customFormat="1">
      <c r="A9" s="205">
        <v>5</v>
      </c>
      <c r="B9" s="205" t="s">
        <v>204</v>
      </c>
      <c r="C9" s="205" t="s">
        <v>205</v>
      </c>
      <c r="D9" s="217" t="s">
        <v>189</v>
      </c>
      <c r="E9" s="211">
        <v>201</v>
      </c>
      <c r="F9" s="211">
        <v>181</v>
      </c>
      <c r="G9" s="211">
        <v>156</v>
      </c>
      <c r="H9" s="205">
        <v>63</v>
      </c>
      <c r="I9" s="205">
        <v>117</v>
      </c>
      <c r="J9" s="208">
        <v>1.1499999999999999</v>
      </c>
      <c r="K9" s="209" t="s">
        <v>806</v>
      </c>
      <c r="L9" s="325">
        <v>2142.8000000000002</v>
      </c>
      <c r="M9" s="236" t="s">
        <v>190</v>
      </c>
      <c r="N9" s="351" t="s">
        <v>197</v>
      </c>
      <c r="O9" s="200"/>
      <c r="P9" s="219" t="s">
        <v>622</v>
      </c>
      <c r="Q9" s="219"/>
    </row>
    <row r="10" spans="1:17" s="238" customFormat="1">
      <c r="A10" s="205">
        <v>6</v>
      </c>
      <c r="B10" s="205" t="s">
        <v>206</v>
      </c>
      <c r="C10" s="205" t="s">
        <v>207</v>
      </c>
      <c r="D10" s="217" t="s">
        <v>189</v>
      </c>
      <c r="E10" s="211">
        <v>201</v>
      </c>
      <c r="F10" s="211">
        <v>181</v>
      </c>
      <c r="G10" s="211">
        <v>156</v>
      </c>
      <c r="H10" s="205">
        <v>63</v>
      </c>
      <c r="I10" s="205">
        <v>117</v>
      </c>
      <c r="J10" s="208">
        <v>1.1499999999999999</v>
      </c>
      <c r="K10" s="209" t="s">
        <v>806</v>
      </c>
      <c r="L10" s="325">
        <v>2142.8000000000002</v>
      </c>
      <c r="M10" s="236" t="s">
        <v>190</v>
      </c>
      <c r="N10" s="351" t="s">
        <v>197</v>
      </c>
      <c r="O10" s="200"/>
      <c r="P10" s="219" t="s">
        <v>622</v>
      </c>
      <c r="Q10" s="219"/>
    </row>
    <row r="11" spans="1:17" s="238" customFormat="1">
      <c r="A11" s="205">
        <v>7</v>
      </c>
      <c r="B11" s="205" t="s">
        <v>210</v>
      </c>
      <c r="C11" s="205" t="s">
        <v>211</v>
      </c>
      <c r="D11" s="217" t="s">
        <v>189</v>
      </c>
      <c r="E11" s="211">
        <v>201</v>
      </c>
      <c r="F11" s="211">
        <v>181</v>
      </c>
      <c r="G11" s="211">
        <v>156</v>
      </c>
      <c r="H11" s="205">
        <v>63</v>
      </c>
      <c r="I11" s="205">
        <v>117</v>
      </c>
      <c r="J11" s="208">
        <v>1.1499999999999999</v>
      </c>
      <c r="K11" s="209" t="s">
        <v>806</v>
      </c>
      <c r="L11" s="325">
        <v>1895.01</v>
      </c>
      <c r="M11" s="236" t="s">
        <v>190</v>
      </c>
      <c r="N11" s="351" t="s">
        <v>197</v>
      </c>
      <c r="O11" s="200"/>
      <c r="P11" s="219" t="s">
        <v>622</v>
      </c>
      <c r="Q11" s="219"/>
    </row>
    <row r="12" spans="1:17">
      <c r="A12" s="205">
        <v>8</v>
      </c>
      <c r="B12" s="205" t="s">
        <v>543</v>
      </c>
      <c r="C12" s="205" t="s">
        <v>20</v>
      </c>
      <c r="D12" s="217" t="s">
        <v>189</v>
      </c>
      <c r="E12" s="211">
        <v>201</v>
      </c>
      <c r="F12" s="211">
        <v>181</v>
      </c>
      <c r="G12" s="211">
        <v>156</v>
      </c>
      <c r="H12" s="205">
        <v>63</v>
      </c>
      <c r="I12" s="205">
        <v>117</v>
      </c>
      <c r="J12" s="208">
        <v>1.1499999999999999</v>
      </c>
      <c r="K12" s="209" t="s">
        <v>806</v>
      </c>
      <c r="L12" s="325">
        <v>1870.76</v>
      </c>
      <c r="M12" s="236" t="s">
        <v>190</v>
      </c>
      <c r="N12" s="351" t="s">
        <v>197</v>
      </c>
      <c r="O12" s="200"/>
      <c r="P12" s="219" t="s">
        <v>622</v>
      </c>
      <c r="Q12" s="219"/>
    </row>
    <row r="13" spans="1:17" s="238" customFormat="1">
      <c r="A13" s="205">
        <v>9</v>
      </c>
      <c r="B13" s="205" t="s">
        <v>208</v>
      </c>
      <c r="C13" s="205" t="s">
        <v>209</v>
      </c>
      <c r="D13" s="217" t="s">
        <v>189</v>
      </c>
      <c r="E13" s="211">
        <v>201</v>
      </c>
      <c r="F13" s="211">
        <v>181</v>
      </c>
      <c r="G13" s="211">
        <v>156</v>
      </c>
      <c r="H13" s="205">
        <v>63</v>
      </c>
      <c r="I13" s="205">
        <v>117</v>
      </c>
      <c r="J13" s="208">
        <v>1.1499999999999999</v>
      </c>
      <c r="K13" s="209" t="s">
        <v>806</v>
      </c>
      <c r="L13" s="325">
        <v>1870.77</v>
      </c>
      <c r="M13" s="236" t="s">
        <v>190</v>
      </c>
      <c r="N13" s="351" t="s">
        <v>197</v>
      </c>
      <c r="O13" s="200"/>
      <c r="P13" s="219" t="s">
        <v>622</v>
      </c>
      <c r="Q13" s="219"/>
    </row>
    <row r="14" spans="1:17">
      <c r="A14" s="205">
        <v>10</v>
      </c>
      <c r="B14" s="205" t="s">
        <v>691</v>
      </c>
      <c r="C14" s="205" t="s">
        <v>689</v>
      </c>
      <c r="D14" s="217" t="s">
        <v>189</v>
      </c>
      <c r="E14" s="211">
        <v>206</v>
      </c>
      <c r="F14" s="211">
        <v>186</v>
      </c>
      <c r="G14" s="211">
        <v>156</v>
      </c>
      <c r="H14" s="205">
        <v>63</v>
      </c>
      <c r="I14" s="205">
        <v>117</v>
      </c>
      <c r="J14" s="208">
        <v>1.1499999999999999</v>
      </c>
      <c r="K14" s="209" t="s">
        <v>806</v>
      </c>
      <c r="L14" s="325">
        <v>2090.88</v>
      </c>
      <c r="M14" s="236" t="s">
        <v>190</v>
      </c>
      <c r="N14" s="351" t="s">
        <v>197</v>
      </c>
      <c r="O14" s="200"/>
      <c r="P14" s="219" t="s">
        <v>622</v>
      </c>
      <c r="Q14" s="219"/>
    </row>
    <row r="15" spans="1:17">
      <c r="A15" s="205">
        <v>11</v>
      </c>
      <c r="B15" s="205" t="s">
        <v>696</v>
      </c>
      <c r="C15" s="205" t="s">
        <v>697</v>
      </c>
      <c r="D15" s="217" t="s">
        <v>189</v>
      </c>
      <c r="E15" s="211">
        <v>206</v>
      </c>
      <c r="F15" s="211">
        <v>186</v>
      </c>
      <c r="G15" s="211">
        <v>156</v>
      </c>
      <c r="H15" s="205">
        <v>63</v>
      </c>
      <c r="I15" s="205">
        <v>117</v>
      </c>
      <c r="J15" s="208">
        <v>1.1499999999999999</v>
      </c>
      <c r="K15" s="209" t="s">
        <v>806</v>
      </c>
      <c r="L15" s="325">
        <v>2091.4</v>
      </c>
      <c r="M15" s="236" t="s">
        <v>190</v>
      </c>
      <c r="N15" s="351" t="s">
        <v>197</v>
      </c>
      <c r="O15" s="200"/>
      <c r="P15" s="219" t="s">
        <v>622</v>
      </c>
      <c r="Q15" s="219"/>
    </row>
    <row r="16" spans="1:17">
      <c r="A16" s="205">
        <v>12</v>
      </c>
      <c r="B16" s="205" t="s">
        <v>781</v>
      </c>
      <c r="C16" s="205" t="s">
        <v>802</v>
      </c>
      <c r="D16" s="217" t="s">
        <v>189</v>
      </c>
      <c r="E16" s="211">
        <v>206</v>
      </c>
      <c r="F16" s="211">
        <v>186</v>
      </c>
      <c r="G16" s="211">
        <v>156</v>
      </c>
      <c r="H16" s="205">
        <v>63</v>
      </c>
      <c r="I16" s="205">
        <v>117</v>
      </c>
      <c r="J16" s="208">
        <v>1.1499999999999999</v>
      </c>
      <c r="K16" s="209" t="s">
        <v>806</v>
      </c>
      <c r="L16" s="325">
        <v>2102.4699999999998</v>
      </c>
      <c r="M16" s="236" t="s">
        <v>190</v>
      </c>
      <c r="N16" s="351" t="s">
        <v>197</v>
      </c>
      <c r="O16" s="200"/>
      <c r="P16" s="219" t="s">
        <v>622</v>
      </c>
      <c r="Q16" s="219"/>
    </row>
    <row r="17" spans="1:20">
      <c r="A17" s="205">
        <v>13</v>
      </c>
      <c r="B17" s="205" t="s">
        <v>695</v>
      </c>
      <c r="C17" s="205" t="s">
        <v>698</v>
      </c>
      <c r="D17" s="217" t="s">
        <v>189</v>
      </c>
      <c r="E17" s="211">
        <v>206</v>
      </c>
      <c r="F17" s="211">
        <v>186</v>
      </c>
      <c r="G17" s="211">
        <v>156</v>
      </c>
      <c r="H17" s="205">
        <v>63</v>
      </c>
      <c r="I17" s="205">
        <v>117</v>
      </c>
      <c r="J17" s="208">
        <v>1.1499999999999999</v>
      </c>
      <c r="K17" s="209" t="s">
        <v>806</v>
      </c>
      <c r="L17" s="325">
        <v>2090.9499999999998</v>
      </c>
      <c r="M17" s="236" t="s">
        <v>190</v>
      </c>
      <c r="N17" s="351" t="s">
        <v>197</v>
      </c>
      <c r="P17" s="219" t="s">
        <v>622</v>
      </c>
      <c r="Q17" s="219"/>
    </row>
    <row r="18" spans="1:20">
      <c r="A18" s="205">
        <v>14</v>
      </c>
      <c r="B18" s="205" t="s">
        <v>800</v>
      </c>
      <c r="C18" s="205" t="s">
        <v>801</v>
      </c>
      <c r="D18" s="217" t="s">
        <v>189</v>
      </c>
      <c r="E18" s="211">
        <v>206</v>
      </c>
      <c r="F18" s="211">
        <v>186</v>
      </c>
      <c r="G18" s="211">
        <v>156</v>
      </c>
      <c r="H18" s="205">
        <v>63</v>
      </c>
      <c r="I18" s="205">
        <v>117</v>
      </c>
      <c r="J18" s="208">
        <v>1.1499999999999999</v>
      </c>
      <c r="K18" s="209" t="s">
        <v>806</v>
      </c>
      <c r="L18" s="325">
        <v>2209.87</v>
      </c>
      <c r="M18" s="218" t="s">
        <v>190</v>
      </c>
      <c r="N18" s="351" t="s">
        <v>197</v>
      </c>
      <c r="P18" s="219" t="s">
        <v>622</v>
      </c>
      <c r="Q18" s="219"/>
    </row>
    <row r="19" spans="1:20">
      <c r="A19" s="205">
        <v>15</v>
      </c>
      <c r="B19" s="205" t="s">
        <v>817</v>
      </c>
      <c r="C19" s="205" t="s">
        <v>819</v>
      </c>
      <c r="D19" s="217" t="s">
        <v>189</v>
      </c>
      <c r="E19" s="211">
        <v>206</v>
      </c>
      <c r="F19" s="211">
        <v>186</v>
      </c>
      <c r="G19" s="211">
        <v>156</v>
      </c>
      <c r="H19" s="205">
        <v>63</v>
      </c>
      <c r="I19" s="205">
        <v>117</v>
      </c>
      <c r="J19" s="208">
        <v>1.1499999999999999</v>
      </c>
      <c r="K19" s="209" t="s">
        <v>806</v>
      </c>
      <c r="L19" s="325">
        <v>2473.4499999999998</v>
      </c>
      <c r="M19" s="236" t="s">
        <v>190</v>
      </c>
      <c r="N19" s="351" t="s">
        <v>197</v>
      </c>
      <c r="O19" s="200"/>
      <c r="P19" s="219" t="s">
        <v>622</v>
      </c>
      <c r="Q19" s="219"/>
    </row>
    <row r="20" spans="1:20">
      <c r="A20" s="205">
        <v>16</v>
      </c>
      <c r="B20" s="205" t="s">
        <v>825</v>
      </c>
      <c r="C20" s="205" t="s">
        <v>826</v>
      </c>
      <c r="D20" s="217" t="s">
        <v>189</v>
      </c>
      <c r="E20" s="211">
        <v>206</v>
      </c>
      <c r="F20" s="211">
        <v>186</v>
      </c>
      <c r="G20" s="211">
        <v>156</v>
      </c>
      <c r="H20" s="205">
        <v>63</v>
      </c>
      <c r="I20" s="205">
        <v>117</v>
      </c>
      <c r="J20" s="208">
        <v>1.1499999999999999</v>
      </c>
      <c r="K20" s="209" t="s">
        <v>806</v>
      </c>
      <c r="L20" s="325">
        <v>2482.23</v>
      </c>
      <c r="M20" s="236" t="s">
        <v>190</v>
      </c>
      <c r="N20" s="351" t="s">
        <v>197</v>
      </c>
      <c r="O20" s="200"/>
      <c r="P20" s="219" t="s">
        <v>622</v>
      </c>
      <c r="Q20" s="219"/>
    </row>
    <row r="21" spans="1:20">
      <c r="A21" s="205">
        <v>17</v>
      </c>
      <c r="B21" s="205" t="s">
        <v>858</v>
      </c>
      <c r="C21" s="205" t="s">
        <v>859</v>
      </c>
      <c r="D21" s="217" t="s">
        <v>189</v>
      </c>
      <c r="E21" s="211">
        <v>206</v>
      </c>
      <c r="F21" s="211">
        <v>186</v>
      </c>
      <c r="G21" s="211">
        <v>156</v>
      </c>
      <c r="H21" s="205">
        <v>63</v>
      </c>
      <c r="I21" s="205">
        <v>117</v>
      </c>
      <c r="J21" s="208">
        <v>1.1499999999999999</v>
      </c>
      <c r="K21" s="209" t="s">
        <v>806</v>
      </c>
      <c r="L21" s="325">
        <v>2210.3000000000002</v>
      </c>
      <c r="M21" s="218" t="s">
        <v>190</v>
      </c>
      <c r="N21" s="351" t="s">
        <v>197</v>
      </c>
      <c r="P21" s="219" t="s">
        <v>622</v>
      </c>
      <c r="Q21" s="219"/>
    </row>
    <row r="22" spans="1:20">
      <c r="A22" s="205"/>
      <c r="B22" s="205"/>
      <c r="C22" s="205"/>
      <c r="D22" s="217" t="s">
        <v>189</v>
      </c>
      <c r="E22" s="211"/>
      <c r="F22" s="211"/>
      <c r="G22" s="211"/>
      <c r="H22" s="205"/>
      <c r="I22" s="205"/>
      <c r="J22" s="208"/>
      <c r="K22" s="209" t="s">
        <v>806</v>
      </c>
      <c r="L22" s="325"/>
      <c r="M22" s="218" t="s">
        <v>190</v>
      </c>
      <c r="N22" s="351" t="s">
        <v>197</v>
      </c>
      <c r="O22" s="200"/>
      <c r="P22" s="219"/>
      <c r="Q22" s="219"/>
    </row>
    <row r="23" spans="1:20">
      <c r="A23" s="205"/>
      <c r="B23" s="205"/>
      <c r="C23" s="205"/>
      <c r="D23" s="217" t="s">
        <v>189</v>
      </c>
      <c r="E23" s="211"/>
      <c r="F23" s="211"/>
      <c r="G23" s="211"/>
      <c r="H23" s="205"/>
      <c r="I23" s="205"/>
      <c r="J23" s="208"/>
      <c r="K23" s="209" t="s">
        <v>806</v>
      </c>
      <c r="L23" s="325"/>
      <c r="M23" s="218" t="s">
        <v>190</v>
      </c>
      <c r="N23" s="351" t="s">
        <v>197</v>
      </c>
      <c r="O23" s="200"/>
      <c r="P23" s="219"/>
      <c r="Q23" s="219"/>
      <c r="R23" s="337" t="s">
        <v>882</v>
      </c>
      <c r="S23" s="337" t="s">
        <v>880</v>
      </c>
      <c r="T23" s="337">
        <v>2403.1799999999998</v>
      </c>
    </row>
    <row r="24" spans="1:20">
      <c r="A24" s="205"/>
      <c r="B24" s="205"/>
      <c r="C24" s="205"/>
      <c r="D24" s="217" t="s">
        <v>189</v>
      </c>
      <c r="E24" s="211"/>
      <c r="F24" s="211"/>
      <c r="G24" s="211"/>
      <c r="H24" s="205"/>
      <c r="I24" s="205"/>
      <c r="J24" s="208"/>
      <c r="K24" s="209" t="s">
        <v>806</v>
      </c>
      <c r="L24" s="325"/>
      <c r="M24" s="218" t="s">
        <v>190</v>
      </c>
      <c r="N24" s="351" t="s">
        <v>197</v>
      </c>
      <c r="O24" s="200"/>
      <c r="P24" s="219"/>
      <c r="Q24" s="219"/>
      <c r="R24" s="337" t="s">
        <v>883</v>
      </c>
      <c r="S24" s="337" t="s">
        <v>881</v>
      </c>
      <c r="T24" s="337">
        <v>2403.1799999999998</v>
      </c>
    </row>
    <row r="25" spans="1:20">
      <c r="A25" s="205"/>
      <c r="B25" s="205"/>
      <c r="C25" s="205"/>
      <c r="D25" s="217" t="s">
        <v>189</v>
      </c>
      <c r="E25" s="211"/>
      <c r="F25" s="211"/>
      <c r="G25" s="211"/>
      <c r="H25" s="205"/>
      <c r="I25" s="205"/>
      <c r="J25" s="208"/>
      <c r="K25" s="209" t="s">
        <v>806</v>
      </c>
      <c r="L25" s="325"/>
      <c r="M25" s="218" t="s">
        <v>190</v>
      </c>
      <c r="N25" s="351" t="s">
        <v>197</v>
      </c>
      <c r="O25" s="200"/>
      <c r="P25" s="219"/>
      <c r="Q25" s="219"/>
    </row>
    <row r="26" spans="1:20">
      <c r="A26" s="205"/>
      <c r="B26" s="205"/>
      <c r="C26" s="205"/>
      <c r="D26" s="217" t="s">
        <v>189</v>
      </c>
      <c r="E26" s="211"/>
      <c r="F26" s="211"/>
      <c r="G26" s="211"/>
      <c r="H26" s="205"/>
      <c r="I26" s="205"/>
      <c r="J26" s="208"/>
      <c r="K26" s="209" t="s">
        <v>806</v>
      </c>
      <c r="L26" s="325"/>
      <c r="M26" s="218" t="s">
        <v>190</v>
      </c>
      <c r="N26" s="351" t="s">
        <v>197</v>
      </c>
      <c r="P26" s="219"/>
      <c r="Q26" s="219"/>
    </row>
    <row r="27" spans="1:20">
      <c r="A27" s="205"/>
      <c r="B27" s="205"/>
      <c r="C27" s="205"/>
      <c r="D27" s="217" t="s">
        <v>189</v>
      </c>
      <c r="E27" s="211"/>
      <c r="F27" s="211"/>
      <c r="G27" s="211"/>
      <c r="H27" s="205"/>
      <c r="I27" s="205"/>
      <c r="J27" s="208"/>
      <c r="K27" s="209" t="s">
        <v>806</v>
      </c>
      <c r="L27" s="325"/>
      <c r="M27" s="218" t="s">
        <v>190</v>
      </c>
      <c r="N27" s="351" t="s">
        <v>197</v>
      </c>
      <c r="O27" s="200"/>
      <c r="P27" s="219"/>
      <c r="Q27" s="219"/>
    </row>
    <row r="28" spans="1:20">
      <c r="A28" s="205"/>
      <c r="B28" s="205"/>
      <c r="C28" s="205"/>
      <c r="D28" s="217" t="s">
        <v>189</v>
      </c>
      <c r="E28" s="211"/>
      <c r="F28" s="211"/>
      <c r="G28" s="211"/>
      <c r="H28" s="205"/>
      <c r="I28" s="205"/>
      <c r="J28" s="208"/>
      <c r="K28" s="209" t="s">
        <v>806</v>
      </c>
      <c r="L28" s="325"/>
      <c r="M28" s="218" t="s">
        <v>190</v>
      </c>
      <c r="N28" s="351" t="s">
        <v>197</v>
      </c>
      <c r="P28" s="219"/>
      <c r="Q28" s="219"/>
    </row>
    <row r="29" spans="1:20">
      <c r="A29" s="205">
        <v>1</v>
      </c>
      <c r="B29" s="205" t="s">
        <v>336</v>
      </c>
      <c r="C29" s="205" t="s">
        <v>337</v>
      </c>
      <c r="D29" s="217" t="s">
        <v>189</v>
      </c>
      <c r="E29" s="211">
        <v>201</v>
      </c>
      <c r="F29" s="211">
        <v>181</v>
      </c>
      <c r="G29" s="211">
        <v>156</v>
      </c>
      <c r="H29" s="205">
        <v>63</v>
      </c>
      <c r="I29" s="205">
        <v>117</v>
      </c>
      <c r="J29" s="208">
        <v>1.1499999999999999</v>
      </c>
      <c r="K29" s="209" t="s">
        <v>806</v>
      </c>
      <c r="L29" s="325">
        <v>1704.47</v>
      </c>
      <c r="M29" s="218" t="s">
        <v>190</v>
      </c>
      <c r="N29" s="351" t="s">
        <v>197</v>
      </c>
      <c r="P29" s="219" t="s">
        <v>622</v>
      </c>
      <c r="Q29" s="219"/>
    </row>
    <row r="30" spans="1:20">
      <c r="A30" s="205">
        <v>2</v>
      </c>
      <c r="B30" s="205" t="s">
        <v>31</v>
      </c>
      <c r="C30" s="205" t="s">
        <v>34</v>
      </c>
      <c r="D30" s="217" t="s">
        <v>189</v>
      </c>
      <c r="E30" s="211">
        <v>201</v>
      </c>
      <c r="F30" s="211">
        <v>181</v>
      </c>
      <c r="G30" s="211">
        <v>156</v>
      </c>
      <c r="H30" s="205">
        <v>63</v>
      </c>
      <c r="I30" s="205">
        <v>117</v>
      </c>
      <c r="J30" s="208">
        <v>1.1499999999999999</v>
      </c>
      <c r="K30" s="209" t="s">
        <v>806</v>
      </c>
      <c r="L30" s="325">
        <v>1748.05</v>
      </c>
      <c r="M30" s="218" t="s">
        <v>190</v>
      </c>
      <c r="N30" s="351" t="s">
        <v>197</v>
      </c>
      <c r="P30" s="219" t="s">
        <v>622</v>
      </c>
      <c r="Q30" s="219"/>
    </row>
    <row r="31" spans="1:20">
      <c r="A31" s="205">
        <v>3</v>
      </c>
      <c r="B31" s="205" t="s">
        <v>386</v>
      </c>
      <c r="C31" s="205" t="s">
        <v>387</v>
      </c>
      <c r="D31" s="217" t="s">
        <v>189</v>
      </c>
      <c r="E31" s="211">
        <v>201</v>
      </c>
      <c r="F31" s="211">
        <v>181</v>
      </c>
      <c r="G31" s="211">
        <v>156</v>
      </c>
      <c r="H31" s="205">
        <v>63</v>
      </c>
      <c r="I31" s="205">
        <v>117</v>
      </c>
      <c r="J31" s="208">
        <v>1.1499999999999999</v>
      </c>
      <c r="K31" s="209" t="s">
        <v>806</v>
      </c>
      <c r="L31" s="325">
        <v>1857.02</v>
      </c>
      <c r="M31" s="218" t="s">
        <v>190</v>
      </c>
      <c r="N31" s="351" t="s">
        <v>197</v>
      </c>
      <c r="P31" s="219" t="s">
        <v>622</v>
      </c>
      <c r="Q31" s="219"/>
    </row>
    <row r="32" spans="1:20" s="243" customFormat="1">
      <c r="A32" s="205">
        <v>4</v>
      </c>
      <c r="B32" s="205" t="s">
        <v>220</v>
      </c>
      <c r="C32" s="205" t="s">
        <v>221</v>
      </c>
      <c r="D32" s="217" t="s">
        <v>189</v>
      </c>
      <c r="E32" s="211">
        <v>194</v>
      </c>
      <c r="F32" s="211">
        <v>174</v>
      </c>
      <c r="G32" s="211">
        <v>157</v>
      </c>
      <c r="H32" s="205">
        <v>62</v>
      </c>
      <c r="I32" s="205">
        <v>116</v>
      </c>
      <c r="J32" s="208">
        <v>1.129</v>
      </c>
      <c r="K32" s="209" t="s">
        <v>806</v>
      </c>
      <c r="L32" s="325">
        <v>1646.63</v>
      </c>
      <c r="M32" s="218" t="s">
        <v>190</v>
      </c>
      <c r="N32" s="351" t="s">
        <v>197</v>
      </c>
      <c r="P32" s="219" t="s">
        <v>623</v>
      </c>
      <c r="Q32" s="219"/>
    </row>
    <row r="33" spans="1:17" s="243" customFormat="1">
      <c r="A33" s="205">
        <v>5</v>
      </c>
      <c r="B33" s="205" t="s">
        <v>226</v>
      </c>
      <c r="C33" s="205" t="s">
        <v>227</v>
      </c>
      <c r="D33" s="217" t="s">
        <v>189</v>
      </c>
      <c r="E33" s="211">
        <v>199</v>
      </c>
      <c r="F33" s="211">
        <v>174</v>
      </c>
      <c r="G33" s="211">
        <v>157</v>
      </c>
      <c r="H33" s="205">
        <v>62</v>
      </c>
      <c r="I33" s="205">
        <v>116</v>
      </c>
      <c r="J33" s="208">
        <v>1.129</v>
      </c>
      <c r="K33" s="209" t="s">
        <v>806</v>
      </c>
      <c r="L33" s="325">
        <v>2055.02</v>
      </c>
      <c r="M33" s="218" t="s">
        <v>190</v>
      </c>
      <c r="N33" s="351" t="s">
        <v>197</v>
      </c>
      <c r="P33" s="219" t="s">
        <v>623</v>
      </c>
      <c r="Q33" s="219"/>
    </row>
    <row r="34" spans="1:17" s="243" customFormat="1">
      <c r="A34" s="205">
        <v>6</v>
      </c>
      <c r="B34" s="205" t="s">
        <v>224</v>
      </c>
      <c r="C34" s="205" t="s">
        <v>225</v>
      </c>
      <c r="D34" s="217" t="s">
        <v>189</v>
      </c>
      <c r="E34" s="211">
        <v>194</v>
      </c>
      <c r="F34" s="211">
        <v>174</v>
      </c>
      <c r="G34" s="211">
        <v>157</v>
      </c>
      <c r="H34" s="205">
        <v>62</v>
      </c>
      <c r="I34" s="205">
        <v>116</v>
      </c>
      <c r="J34" s="208">
        <v>1.129</v>
      </c>
      <c r="K34" s="209" t="s">
        <v>806</v>
      </c>
      <c r="L34" s="325">
        <v>2046.23</v>
      </c>
      <c r="M34" s="218" t="s">
        <v>190</v>
      </c>
      <c r="N34" s="351" t="s">
        <v>197</v>
      </c>
      <c r="P34" s="219" t="s">
        <v>623</v>
      </c>
      <c r="Q34" s="219"/>
    </row>
    <row r="35" spans="1:17" s="243" customFormat="1">
      <c r="A35" s="205">
        <v>7</v>
      </c>
      <c r="B35" s="205" t="s">
        <v>228</v>
      </c>
      <c r="C35" s="205" t="s">
        <v>231</v>
      </c>
      <c r="D35" s="217" t="s">
        <v>189</v>
      </c>
      <c r="E35" s="211">
        <v>194</v>
      </c>
      <c r="F35" s="211">
        <v>174</v>
      </c>
      <c r="G35" s="211">
        <v>157</v>
      </c>
      <c r="H35" s="205">
        <v>62</v>
      </c>
      <c r="I35" s="205">
        <v>116</v>
      </c>
      <c r="J35" s="208">
        <v>1.129</v>
      </c>
      <c r="K35" s="209" t="s">
        <v>806</v>
      </c>
      <c r="L35" s="325">
        <v>1776.21</v>
      </c>
      <c r="M35" s="218" t="s">
        <v>190</v>
      </c>
      <c r="N35" s="351" t="s">
        <v>197</v>
      </c>
      <c r="P35" s="219" t="s">
        <v>623</v>
      </c>
      <c r="Q35" s="219"/>
    </row>
    <row r="36" spans="1:17" s="243" customFormat="1">
      <c r="A36" s="205">
        <v>8</v>
      </c>
      <c r="B36" s="205" t="s">
        <v>232</v>
      </c>
      <c r="C36" s="205" t="s">
        <v>233</v>
      </c>
      <c r="D36" s="217" t="s">
        <v>189</v>
      </c>
      <c r="E36" s="211">
        <v>194</v>
      </c>
      <c r="F36" s="211">
        <v>174</v>
      </c>
      <c r="G36" s="211">
        <v>157</v>
      </c>
      <c r="H36" s="205">
        <v>62</v>
      </c>
      <c r="I36" s="205">
        <v>116</v>
      </c>
      <c r="J36" s="208">
        <v>1.129</v>
      </c>
      <c r="K36" s="209" t="s">
        <v>806</v>
      </c>
      <c r="L36" s="325">
        <v>1866.12</v>
      </c>
      <c r="M36" s="218" t="s">
        <v>190</v>
      </c>
      <c r="N36" s="351" t="s">
        <v>197</v>
      </c>
      <c r="P36" s="219" t="s">
        <v>623</v>
      </c>
      <c r="Q36" s="219"/>
    </row>
    <row r="37" spans="1:17" s="243" customFormat="1">
      <c r="A37" s="205">
        <v>9</v>
      </c>
      <c r="B37" s="205" t="s">
        <v>234</v>
      </c>
      <c r="C37" s="205" t="s">
        <v>235</v>
      </c>
      <c r="D37" s="217" t="s">
        <v>189</v>
      </c>
      <c r="E37" s="211">
        <v>194</v>
      </c>
      <c r="F37" s="211">
        <v>174</v>
      </c>
      <c r="G37" s="211">
        <v>157</v>
      </c>
      <c r="H37" s="205">
        <v>62</v>
      </c>
      <c r="I37" s="205">
        <v>116</v>
      </c>
      <c r="J37" s="208">
        <v>1.129</v>
      </c>
      <c r="K37" s="209" t="s">
        <v>806</v>
      </c>
      <c r="L37" s="325">
        <v>1819.39</v>
      </c>
      <c r="M37" s="218" t="s">
        <v>190</v>
      </c>
      <c r="N37" s="351" t="s">
        <v>197</v>
      </c>
      <c r="P37" s="219" t="s">
        <v>623</v>
      </c>
      <c r="Q37" s="219"/>
    </row>
    <row r="38" spans="1:17" s="243" customFormat="1">
      <c r="A38" s="205">
        <v>10</v>
      </c>
      <c r="B38" s="205" t="s">
        <v>236</v>
      </c>
      <c r="C38" s="205" t="s">
        <v>237</v>
      </c>
      <c r="D38" s="217" t="s">
        <v>189</v>
      </c>
      <c r="E38" s="211">
        <v>194</v>
      </c>
      <c r="F38" s="211">
        <v>174</v>
      </c>
      <c r="G38" s="211">
        <v>157</v>
      </c>
      <c r="H38" s="205">
        <v>62</v>
      </c>
      <c r="I38" s="205">
        <v>116</v>
      </c>
      <c r="J38" s="208">
        <v>1.129</v>
      </c>
      <c r="K38" s="209" t="s">
        <v>806</v>
      </c>
      <c r="L38" s="325">
        <v>1806.57</v>
      </c>
      <c r="M38" s="218" t="s">
        <v>190</v>
      </c>
      <c r="N38" s="351" t="s">
        <v>197</v>
      </c>
      <c r="P38" s="219" t="s">
        <v>623</v>
      </c>
      <c r="Q38" s="219"/>
    </row>
    <row r="39" spans="1:17" s="243" customFormat="1">
      <c r="A39" s="205">
        <v>11</v>
      </c>
      <c r="B39" s="205" t="s">
        <v>683</v>
      </c>
      <c r="C39" s="205" t="s">
        <v>658</v>
      </c>
      <c r="D39" s="217" t="s">
        <v>189</v>
      </c>
      <c r="E39" s="211">
        <v>204</v>
      </c>
      <c r="F39" s="211">
        <v>184</v>
      </c>
      <c r="G39" s="211">
        <v>157</v>
      </c>
      <c r="H39" s="205">
        <v>62</v>
      </c>
      <c r="I39" s="205">
        <v>116</v>
      </c>
      <c r="J39" s="208">
        <v>1.129</v>
      </c>
      <c r="K39" s="209" t="s">
        <v>806</v>
      </c>
      <c r="L39" s="325">
        <v>2053.67</v>
      </c>
      <c r="M39" s="218" t="s">
        <v>190</v>
      </c>
      <c r="N39" s="351" t="s">
        <v>197</v>
      </c>
      <c r="P39" s="219" t="s">
        <v>622</v>
      </c>
      <c r="Q39" s="219"/>
    </row>
    <row r="40" spans="1:17" s="243" customFormat="1">
      <c r="A40" s="205">
        <v>12</v>
      </c>
      <c r="B40" s="205" t="s">
        <v>653</v>
      </c>
      <c r="C40" s="205" t="s">
        <v>657</v>
      </c>
      <c r="D40" s="217" t="s">
        <v>189</v>
      </c>
      <c r="E40" s="211">
        <v>199</v>
      </c>
      <c r="F40" s="211">
        <v>179</v>
      </c>
      <c r="G40" s="211">
        <v>157</v>
      </c>
      <c r="H40" s="205">
        <v>62</v>
      </c>
      <c r="I40" s="205">
        <v>116</v>
      </c>
      <c r="J40" s="208">
        <v>1.129</v>
      </c>
      <c r="K40" s="209" t="s">
        <v>806</v>
      </c>
      <c r="L40" s="325">
        <v>2008.01</v>
      </c>
      <c r="M40" s="218" t="s">
        <v>190</v>
      </c>
      <c r="N40" s="351" t="s">
        <v>197</v>
      </c>
      <c r="P40" s="219" t="s">
        <v>623</v>
      </c>
      <c r="Q40" s="219"/>
    </row>
    <row r="41" spans="1:17" s="243" customFormat="1">
      <c r="A41" s="205">
        <v>13</v>
      </c>
      <c r="B41" s="205" t="s">
        <v>659</v>
      </c>
      <c r="C41" s="205" t="s">
        <v>660</v>
      </c>
      <c r="D41" s="217" t="s">
        <v>189</v>
      </c>
      <c r="E41" s="211">
        <v>199</v>
      </c>
      <c r="F41" s="211">
        <v>179</v>
      </c>
      <c r="G41" s="211">
        <v>157</v>
      </c>
      <c r="H41" s="205">
        <v>62</v>
      </c>
      <c r="I41" s="205">
        <v>116</v>
      </c>
      <c r="J41" s="208">
        <v>1.129</v>
      </c>
      <c r="K41" s="209" t="s">
        <v>806</v>
      </c>
      <c r="L41" s="325">
        <v>2137.2600000000002</v>
      </c>
      <c r="M41" s="218" t="s">
        <v>190</v>
      </c>
      <c r="N41" s="351" t="s">
        <v>197</v>
      </c>
      <c r="O41" s="200"/>
      <c r="P41" s="219" t="s">
        <v>623</v>
      </c>
      <c r="Q41" s="219"/>
    </row>
    <row r="42" spans="1:17" s="243" customFormat="1">
      <c r="A42" s="205">
        <v>14</v>
      </c>
      <c r="B42" s="205" t="s">
        <v>791</v>
      </c>
      <c r="C42" s="205" t="s">
        <v>794</v>
      </c>
      <c r="D42" s="217" t="s">
        <v>189</v>
      </c>
      <c r="E42" s="211">
        <v>204</v>
      </c>
      <c r="F42" s="211">
        <v>184</v>
      </c>
      <c r="G42" s="211">
        <v>157</v>
      </c>
      <c r="H42" s="205">
        <v>62</v>
      </c>
      <c r="I42" s="205">
        <v>116</v>
      </c>
      <c r="J42" s="208">
        <v>1.129</v>
      </c>
      <c r="K42" s="209" t="s">
        <v>806</v>
      </c>
      <c r="L42" s="325">
        <v>2205.0100000000002</v>
      </c>
      <c r="M42" s="218" t="s">
        <v>190</v>
      </c>
      <c r="N42" s="351" t="s">
        <v>197</v>
      </c>
      <c r="P42" s="219" t="s">
        <v>622</v>
      </c>
      <c r="Q42" s="219"/>
    </row>
    <row r="43" spans="1:17" s="243" customFormat="1">
      <c r="A43" s="205">
        <v>15</v>
      </c>
      <c r="B43" s="205" t="s">
        <v>738</v>
      </c>
      <c r="C43" s="205" t="s">
        <v>725</v>
      </c>
      <c r="D43" s="217" t="s">
        <v>189</v>
      </c>
      <c r="E43" s="211">
        <v>199</v>
      </c>
      <c r="F43" s="211">
        <v>179</v>
      </c>
      <c r="G43" s="211">
        <v>157</v>
      </c>
      <c r="H43" s="205">
        <v>62</v>
      </c>
      <c r="I43" s="205">
        <v>116</v>
      </c>
      <c r="J43" s="208">
        <v>1.129</v>
      </c>
      <c r="K43" s="209" t="s">
        <v>806</v>
      </c>
      <c r="L43" s="325">
        <v>2407.89</v>
      </c>
      <c r="M43" s="218" t="s">
        <v>190</v>
      </c>
      <c r="N43" s="351" t="s">
        <v>197</v>
      </c>
      <c r="P43" s="219" t="s">
        <v>623</v>
      </c>
      <c r="Q43" s="219"/>
    </row>
    <row r="44" spans="1:17" s="243" customFormat="1">
      <c r="A44" s="205">
        <v>16</v>
      </c>
      <c r="B44" s="205" t="s">
        <v>739</v>
      </c>
      <c r="C44" s="205" t="s">
        <v>726</v>
      </c>
      <c r="D44" s="217" t="s">
        <v>189</v>
      </c>
      <c r="E44" s="211">
        <v>199</v>
      </c>
      <c r="F44" s="211">
        <v>179</v>
      </c>
      <c r="G44" s="211">
        <v>157</v>
      </c>
      <c r="H44" s="205">
        <v>62</v>
      </c>
      <c r="I44" s="205">
        <v>116</v>
      </c>
      <c r="J44" s="208">
        <v>1.129</v>
      </c>
      <c r="K44" s="209" t="s">
        <v>806</v>
      </c>
      <c r="L44" s="325">
        <v>2416.6999999999998</v>
      </c>
      <c r="M44" s="218" t="s">
        <v>190</v>
      </c>
      <c r="N44" s="351" t="s">
        <v>197</v>
      </c>
      <c r="O44" s="200"/>
      <c r="P44" s="219" t="s">
        <v>623</v>
      </c>
      <c r="Q44" s="219"/>
    </row>
    <row r="45" spans="1:17" s="243" customFormat="1">
      <c r="A45" s="205">
        <v>17</v>
      </c>
      <c r="B45" s="205" t="s">
        <v>721</v>
      </c>
      <c r="C45" s="205" t="s">
        <v>722</v>
      </c>
      <c r="D45" s="217" t="s">
        <v>189</v>
      </c>
      <c r="E45" s="211">
        <v>199</v>
      </c>
      <c r="F45" s="211">
        <v>179</v>
      </c>
      <c r="G45" s="211">
        <v>157</v>
      </c>
      <c r="H45" s="205">
        <v>62</v>
      </c>
      <c r="I45" s="205">
        <v>116</v>
      </c>
      <c r="J45" s="208">
        <v>1.129</v>
      </c>
      <c r="K45" s="209" t="s">
        <v>806</v>
      </c>
      <c r="L45" s="325">
        <v>2051.59</v>
      </c>
      <c r="M45" s="218" t="s">
        <v>190</v>
      </c>
      <c r="N45" s="351" t="s">
        <v>197</v>
      </c>
      <c r="O45" s="200"/>
      <c r="P45" s="219" t="s">
        <v>623</v>
      </c>
      <c r="Q45" s="219"/>
    </row>
    <row r="46" spans="1:17" s="243" customFormat="1">
      <c r="A46" s="205">
        <v>18</v>
      </c>
      <c r="B46" s="205" t="s">
        <v>755</v>
      </c>
      <c r="C46" s="205" t="s">
        <v>763</v>
      </c>
      <c r="D46" s="217" t="s">
        <v>189</v>
      </c>
      <c r="E46" s="211">
        <v>204</v>
      </c>
      <c r="F46" s="211">
        <v>184</v>
      </c>
      <c r="G46" s="211">
        <v>157</v>
      </c>
      <c r="H46" s="205">
        <v>62</v>
      </c>
      <c r="I46" s="205">
        <v>116</v>
      </c>
      <c r="J46" s="208">
        <v>1.129</v>
      </c>
      <c r="K46" s="209" t="s">
        <v>806</v>
      </c>
      <c r="L46" s="325">
        <v>2097.2399999999998</v>
      </c>
      <c r="M46" s="218" t="s">
        <v>190</v>
      </c>
      <c r="N46" s="351" t="s">
        <v>197</v>
      </c>
      <c r="O46" s="200"/>
      <c r="P46" s="219" t="s">
        <v>622</v>
      </c>
      <c r="Q46" s="219"/>
    </row>
    <row r="47" spans="1:17" s="243" customFormat="1">
      <c r="A47" s="205">
        <v>19</v>
      </c>
      <c r="B47" s="205" t="s">
        <v>740</v>
      </c>
      <c r="C47" s="205" t="s">
        <v>727</v>
      </c>
      <c r="D47" s="217" t="s">
        <v>189</v>
      </c>
      <c r="E47" s="211">
        <v>199</v>
      </c>
      <c r="F47" s="211">
        <v>179</v>
      </c>
      <c r="G47" s="211">
        <v>157</v>
      </c>
      <c r="H47" s="205">
        <v>62</v>
      </c>
      <c r="I47" s="205">
        <v>116</v>
      </c>
      <c r="J47" s="208">
        <v>1.129</v>
      </c>
      <c r="K47" s="209" t="s">
        <v>806</v>
      </c>
      <c r="L47" s="325">
        <v>2227.7600000000002</v>
      </c>
      <c r="M47" s="218" t="s">
        <v>190</v>
      </c>
      <c r="N47" s="351" t="s">
        <v>197</v>
      </c>
      <c r="O47" s="200"/>
      <c r="P47" s="219" t="s">
        <v>623</v>
      </c>
      <c r="Q47" s="219"/>
    </row>
    <row r="48" spans="1:17" s="243" customFormat="1">
      <c r="A48" s="205">
        <v>20</v>
      </c>
      <c r="B48" s="205" t="s">
        <v>736</v>
      </c>
      <c r="C48" s="205" t="s">
        <v>723</v>
      </c>
      <c r="D48" s="217" t="s">
        <v>189</v>
      </c>
      <c r="E48" s="211">
        <v>199</v>
      </c>
      <c r="F48" s="211">
        <v>179</v>
      </c>
      <c r="G48" s="211">
        <v>157</v>
      </c>
      <c r="H48" s="205">
        <v>62</v>
      </c>
      <c r="I48" s="205">
        <v>116</v>
      </c>
      <c r="J48" s="208">
        <v>1.129</v>
      </c>
      <c r="K48" s="209" t="s">
        <v>806</v>
      </c>
      <c r="L48" s="325">
        <v>2181.09</v>
      </c>
      <c r="M48" s="218" t="s">
        <v>190</v>
      </c>
      <c r="N48" s="351" t="s">
        <v>197</v>
      </c>
      <c r="O48" s="200"/>
      <c r="P48" s="219" t="s">
        <v>623</v>
      </c>
      <c r="Q48" s="219"/>
    </row>
    <row r="49" spans="1:17" s="243" customFormat="1">
      <c r="A49" s="205">
        <v>21</v>
      </c>
      <c r="B49" s="205" t="s">
        <v>737</v>
      </c>
      <c r="C49" s="205" t="s">
        <v>724</v>
      </c>
      <c r="D49" s="217" t="s">
        <v>189</v>
      </c>
      <c r="E49" s="211">
        <v>199</v>
      </c>
      <c r="F49" s="211">
        <v>179</v>
      </c>
      <c r="G49" s="211">
        <v>157</v>
      </c>
      <c r="H49" s="205">
        <v>62</v>
      </c>
      <c r="I49" s="205">
        <v>116</v>
      </c>
      <c r="J49" s="208">
        <v>1.129</v>
      </c>
      <c r="K49" s="209" t="s">
        <v>806</v>
      </c>
      <c r="L49" s="325">
        <v>2168.1799999999998</v>
      </c>
      <c r="M49" s="218" t="s">
        <v>190</v>
      </c>
      <c r="N49" s="351" t="s">
        <v>197</v>
      </c>
      <c r="O49" s="200"/>
      <c r="P49" s="219" t="s">
        <v>623</v>
      </c>
      <c r="Q49" s="219"/>
    </row>
    <row r="50" spans="1:17" s="243" customFormat="1">
      <c r="A50" s="205">
        <v>22</v>
      </c>
      <c r="B50" s="205" t="s">
        <v>222</v>
      </c>
      <c r="C50" s="205" t="s">
        <v>223</v>
      </c>
      <c r="D50" s="217" t="s">
        <v>189</v>
      </c>
      <c r="E50" s="211">
        <v>194</v>
      </c>
      <c r="F50" s="211">
        <v>174</v>
      </c>
      <c r="G50" s="211">
        <v>157</v>
      </c>
      <c r="H50" s="205">
        <v>62</v>
      </c>
      <c r="I50" s="205">
        <v>116</v>
      </c>
      <c r="J50" s="208">
        <v>1.129</v>
      </c>
      <c r="K50" s="209" t="s">
        <v>806</v>
      </c>
      <c r="L50" s="325">
        <v>1690.21</v>
      </c>
      <c r="M50" s="218" t="s">
        <v>190</v>
      </c>
      <c r="N50" s="351" t="s">
        <v>197</v>
      </c>
      <c r="O50" s="200"/>
      <c r="P50" s="219" t="s">
        <v>623</v>
      </c>
      <c r="Q50" s="219"/>
    </row>
    <row r="51" spans="1:17">
      <c r="A51" s="205">
        <v>23</v>
      </c>
      <c r="B51" s="205" t="s">
        <v>880</v>
      </c>
      <c r="C51" s="205" t="s">
        <v>882</v>
      </c>
      <c r="D51" s="217" t="s">
        <v>189</v>
      </c>
      <c r="E51" s="211">
        <v>267</v>
      </c>
      <c r="F51" s="211">
        <v>242</v>
      </c>
      <c r="G51" s="211">
        <v>160</v>
      </c>
      <c r="H51" s="205">
        <v>71</v>
      </c>
      <c r="I51" s="205">
        <v>131</v>
      </c>
      <c r="J51" s="208">
        <v>1.488</v>
      </c>
      <c r="K51" s="209" t="s">
        <v>806</v>
      </c>
      <c r="L51" s="325">
        <v>2539.81</v>
      </c>
      <c r="M51" s="218" t="s">
        <v>190</v>
      </c>
      <c r="N51" s="351" t="s">
        <v>197</v>
      </c>
      <c r="O51" s="200"/>
      <c r="P51" s="219" t="s">
        <v>623</v>
      </c>
      <c r="Q51" s="219" t="s">
        <v>962</v>
      </c>
    </row>
    <row r="52" spans="1:17">
      <c r="A52" s="205">
        <v>24</v>
      </c>
      <c r="B52" s="205" t="s">
        <v>881</v>
      </c>
      <c r="C52" s="205" t="s">
        <v>886</v>
      </c>
      <c r="D52" s="217" t="s">
        <v>189</v>
      </c>
      <c r="E52" s="211">
        <v>267</v>
      </c>
      <c r="F52" s="211">
        <v>242</v>
      </c>
      <c r="G52" s="211">
        <v>160</v>
      </c>
      <c r="H52" s="205">
        <v>71</v>
      </c>
      <c r="I52" s="205">
        <v>131</v>
      </c>
      <c r="J52" s="208">
        <v>1.488</v>
      </c>
      <c r="K52" s="209" t="s">
        <v>806</v>
      </c>
      <c r="L52" s="325">
        <v>2539.81</v>
      </c>
      <c r="M52" s="218" t="s">
        <v>190</v>
      </c>
      <c r="N52" s="351" t="s">
        <v>197</v>
      </c>
      <c r="O52" s="200"/>
      <c r="P52" s="219" t="s">
        <v>623</v>
      </c>
      <c r="Q52" s="219" t="s">
        <v>962</v>
      </c>
    </row>
    <row r="53" spans="1:17">
      <c r="A53" s="205"/>
      <c r="B53" s="205"/>
      <c r="C53" s="205"/>
      <c r="D53" s="217" t="s">
        <v>189</v>
      </c>
      <c r="E53" s="211"/>
      <c r="F53" s="211"/>
      <c r="G53" s="211"/>
      <c r="H53" s="205"/>
      <c r="I53" s="205"/>
      <c r="J53" s="208"/>
      <c r="K53" s="209" t="s">
        <v>806</v>
      </c>
      <c r="L53" s="325"/>
      <c r="M53" s="218" t="s">
        <v>190</v>
      </c>
      <c r="N53" s="351" t="s">
        <v>197</v>
      </c>
      <c r="O53" s="200"/>
      <c r="P53" s="219"/>
      <c r="Q53" s="219"/>
    </row>
    <row r="54" spans="1:17">
      <c r="A54" s="205"/>
      <c r="B54" s="205"/>
      <c r="C54" s="205"/>
      <c r="D54" s="217" t="s">
        <v>189</v>
      </c>
      <c r="E54" s="211"/>
      <c r="F54" s="211"/>
      <c r="G54" s="211"/>
      <c r="H54" s="205"/>
      <c r="I54" s="205"/>
      <c r="J54" s="208"/>
      <c r="K54" s="209" t="s">
        <v>806</v>
      </c>
      <c r="L54" s="325"/>
      <c r="M54" s="218" t="s">
        <v>190</v>
      </c>
      <c r="N54" s="351" t="s">
        <v>197</v>
      </c>
      <c r="O54" s="200"/>
      <c r="P54" s="219"/>
      <c r="Q54" s="219"/>
    </row>
    <row r="55" spans="1:17">
      <c r="A55" s="205"/>
      <c r="B55" s="205"/>
      <c r="C55" s="205"/>
      <c r="D55" s="217" t="s">
        <v>189</v>
      </c>
      <c r="E55" s="211"/>
      <c r="F55" s="211"/>
      <c r="G55" s="211"/>
      <c r="H55" s="205"/>
      <c r="I55" s="205"/>
      <c r="J55" s="208"/>
      <c r="K55" s="209" t="s">
        <v>806</v>
      </c>
      <c r="L55" s="325"/>
      <c r="M55" s="218" t="s">
        <v>190</v>
      </c>
      <c r="N55" s="351" t="s">
        <v>197</v>
      </c>
      <c r="O55" s="200"/>
      <c r="P55" s="219"/>
      <c r="Q55" s="219"/>
    </row>
    <row r="56" spans="1:17">
      <c r="A56" s="205"/>
      <c r="B56" s="205"/>
      <c r="C56" s="205"/>
      <c r="D56" s="217" t="s">
        <v>189</v>
      </c>
      <c r="E56" s="211"/>
      <c r="F56" s="211"/>
      <c r="G56" s="211"/>
      <c r="H56" s="205"/>
      <c r="I56" s="205"/>
      <c r="J56" s="208"/>
      <c r="K56" s="209" t="s">
        <v>806</v>
      </c>
      <c r="L56" s="325"/>
      <c r="M56" s="218" t="s">
        <v>190</v>
      </c>
      <c r="N56" s="351" t="s">
        <v>197</v>
      </c>
      <c r="O56" s="200"/>
      <c r="P56" s="219"/>
      <c r="Q56" s="219"/>
    </row>
    <row r="57" spans="1:17">
      <c r="A57" s="205"/>
      <c r="B57" s="205"/>
      <c r="C57" s="205"/>
      <c r="D57" s="217" t="s">
        <v>189</v>
      </c>
      <c r="E57" s="211"/>
      <c r="F57" s="211"/>
      <c r="G57" s="211"/>
      <c r="H57" s="205"/>
      <c r="I57" s="205"/>
      <c r="J57" s="208"/>
      <c r="K57" s="209" t="s">
        <v>806</v>
      </c>
      <c r="L57" s="325"/>
      <c r="M57" s="218" t="s">
        <v>190</v>
      </c>
      <c r="N57" s="351" t="s">
        <v>197</v>
      </c>
      <c r="O57" s="200"/>
      <c r="P57" s="219"/>
      <c r="Q57" s="219"/>
    </row>
    <row r="58" spans="1:17">
      <c r="A58" s="205"/>
      <c r="B58" s="205"/>
      <c r="C58" s="205"/>
      <c r="D58" s="217" t="s">
        <v>189</v>
      </c>
      <c r="E58" s="211"/>
      <c r="F58" s="211"/>
      <c r="G58" s="211"/>
      <c r="H58" s="205"/>
      <c r="I58" s="205"/>
      <c r="J58" s="208"/>
      <c r="K58" s="209" t="s">
        <v>806</v>
      </c>
      <c r="L58" s="325"/>
      <c r="M58" s="218" t="s">
        <v>190</v>
      </c>
      <c r="N58" s="351" t="s">
        <v>197</v>
      </c>
      <c r="O58" s="200"/>
      <c r="P58" s="219"/>
      <c r="Q58" s="219"/>
    </row>
    <row r="59" spans="1:17">
      <c r="A59" s="205"/>
      <c r="B59" s="205"/>
      <c r="C59" s="205"/>
      <c r="D59" s="217" t="s">
        <v>189</v>
      </c>
      <c r="E59" s="211"/>
      <c r="F59" s="211"/>
      <c r="G59" s="211"/>
      <c r="H59" s="205"/>
      <c r="I59" s="205"/>
      <c r="J59" s="208"/>
      <c r="K59" s="209" t="s">
        <v>806</v>
      </c>
      <c r="L59" s="325"/>
      <c r="M59" s="218" t="s">
        <v>190</v>
      </c>
      <c r="N59" s="351" t="s">
        <v>197</v>
      </c>
      <c r="O59" s="200"/>
      <c r="P59" s="219"/>
      <c r="Q59" s="219"/>
    </row>
    <row r="60" spans="1:17">
      <c r="A60" s="205"/>
      <c r="B60" s="205"/>
      <c r="C60" s="205"/>
      <c r="D60" s="217" t="s">
        <v>189</v>
      </c>
      <c r="E60" s="211"/>
      <c r="F60" s="211"/>
      <c r="G60" s="211"/>
      <c r="H60" s="205"/>
      <c r="I60" s="205"/>
      <c r="J60" s="208"/>
      <c r="K60" s="209" t="s">
        <v>806</v>
      </c>
      <c r="L60" s="325"/>
      <c r="M60" s="218" t="s">
        <v>190</v>
      </c>
      <c r="N60" s="351" t="s">
        <v>197</v>
      </c>
      <c r="O60" s="200"/>
      <c r="P60" s="219"/>
      <c r="Q60" s="219"/>
    </row>
    <row r="61" spans="1:17">
      <c r="A61" s="205"/>
      <c r="B61" s="205"/>
      <c r="C61" s="205"/>
      <c r="D61" s="217" t="s">
        <v>189</v>
      </c>
      <c r="E61" s="211"/>
      <c r="F61" s="211"/>
      <c r="G61" s="211"/>
      <c r="H61" s="205"/>
      <c r="I61" s="205"/>
      <c r="J61" s="208"/>
      <c r="K61" s="209" t="s">
        <v>806</v>
      </c>
      <c r="L61" s="325"/>
      <c r="M61" s="218" t="s">
        <v>190</v>
      </c>
      <c r="N61" s="351" t="s">
        <v>197</v>
      </c>
      <c r="O61" s="200"/>
      <c r="P61" s="219"/>
      <c r="Q61" s="219"/>
    </row>
    <row r="62" spans="1:17">
      <c r="A62" s="205"/>
      <c r="B62" s="205"/>
      <c r="C62" s="205"/>
      <c r="D62" s="217" t="s">
        <v>189</v>
      </c>
      <c r="E62" s="211"/>
      <c r="F62" s="211"/>
      <c r="G62" s="211"/>
      <c r="H62" s="205"/>
      <c r="I62" s="205"/>
      <c r="J62" s="208"/>
      <c r="K62" s="209" t="s">
        <v>806</v>
      </c>
      <c r="L62" s="325"/>
      <c r="M62" s="218" t="s">
        <v>190</v>
      </c>
      <c r="N62" s="351" t="s">
        <v>197</v>
      </c>
      <c r="O62" s="200"/>
      <c r="P62" s="219"/>
      <c r="Q62" s="219"/>
    </row>
    <row r="63" spans="1:17">
      <c r="A63" s="205"/>
      <c r="B63" s="205"/>
      <c r="C63" s="205"/>
      <c r="D63" s="217" t="s">
        <v>189</v>
      </c>
      <c r="E63" s="211"/>
      <c r="F63" s="211"/>
      <c r="G63" s="211"/>
      <c r="H63" s="205"/>
      <c r="I63" s="205"/>
      <c r="J63" s="208"/>
      <c r="K63" s="209" t="s">
        <v>806</v>
      </c>
      <c r="L63" s="325"/>
      <c r="M63" s="218" t="s">
        <v>190</v>
      </c>
      <c r="N63" s="351" t="s">
        <v>197</v>
      </c>
      <c r="O63" s="200"/>
      <c r="P63" s="219"/>
      <c r="Q63" s="219"/>
    </row>
    <row r="64" spans="1:17">
      <c r="A64" s="205"/>
      <c r="B64" s="205"/>
      <c r="C64" s="205"/>
      <c r="D64" s="217" t="s">
        <v>189</v>
      </c>
      <c r="E64" s="211"/>
      <c r="F64" s="211"/>
      <c r="G64" s="211"/>
      <c r="H64" s="205"/>
      <c r="I64" s="205"/>
      <c r="J64" s="208"/>
      <c r="K64" s="209" t="s">
        <v>806</v>
      </c>
      <c r="L64" s="325"/>
      <c r="M64" s="218" t="s">
        <v>190</v>
      </c>
      <c r="N64" s="351" t="s">
        <v>197</v>
      </c>
      <c r="O64" s="200"/>
      <c r="P64" s="219"/>
      <c r="Q64" s="219"/>
    </row>
    <row r="65" spans="1:17">
      <c r="A65" s="205"/>
      <c r="B65" s="205"/>
      <c r="C65" s="205"/>
      <c r="D65" s="217" t="s">
        <v>189</v>
      </c>
      <c r="E65" s="211"/>
      <c r="F65" s="211"/>
      <c r="G65" s="211"/>
      <c r="H65" s="205"/>
      <c r="I65" s="205"/>
      <c r="J65" s="208"/>
      <c r="K65" s="209" t="s">
        <v>806</v>
      </c>
      <c r="L65" s="325"/>
      <c r="M65" s="218" t="s">
        <v>190</v>
      </c>
      <c r="N65" s="351" t="s">
        <v>197</v>
      </c>
      <c r="O65" s="200"/>
      <c r="P65" s="219"/>
      <c r="Q65" s="219"/>
    </row>
    <row r="66" spans="1:17">
      <c r="A66" s="205"/>
      <c r="B66" s="205"/>
      <c r="C66" s="205"/>
      <c r="D66" s="217" t="s">
        <v>189</v>
      </c>
      <c r="E66" s="211"/>
      <c r="F66" s="211"/>
      <c r="G66" s="211"/>
      <c r="H66" s="205"/>
      <c r="I66" s="205"/>
      <c r="J66" s="208"/>
      <c r="K66" s="209" t="s">
        <v>806</v>
      </c>
      <c r="L66" s="325"/>
      <c r="M66" s="218" t="s">
        <v>190</v>
      </c>
      <c r="N66" s="351" t="s">
        <v>197</v>
      </c>
      <c r="O66" s="200"/>
      <c r="P66" s="219"/>
      <c r="Q66" s="219"/>
    </row>
    <row r="67" spans="1:17">
      <c r="A67" s="205"/>
      <c r="B67" s="205"/>
      <c r="C67" s="205"/>
      <c r="D67" s="217" t="s">
        <v>189</v>
      </c>
      <c r="E67" s="211"/>
      <c r="F67" s="211"/>
      <c r="G67" s="211"/>
      <c r="H67" s="205"/>
      <c r="I67" s="205"/>
      <c r="J67" s="208"/>
      <c r="K67" s="209" t="s">
        <v>806</v>
      </c>
      <c r="L67" s="325"/>
      <c r="M67" s="218" t="s">
        <v>190</v>
      </c>
      <c r="N67" s="351" t="s">
        <v>197</v>
      </c>
      <c r="O67" s="200"/>
      <c r="P67" s="219"/>
      <c r="Q67" s="219"/>
    </row>
    <row r="68" spans="1:17">
      <c r="A68" s="205"/>
      <c r="B68" s="205"/>
      <c r="C68" s="205"/>
      <c r="D68" s="217" t="s">
        <v>189</v>
      </c>
      <c r="E68" s="211"/>
      <c r="F68" s="211"/>
      <c r="G68" s="211"/>
      <c r="H68" s="205"/>
      <c r="I68" s="205"/>
      <c r="J68" s="208"/>
      <c r="K68" s="209" t="s">
        <v>806</v>
      </c>
      <c r="L68" s="325"/>
      <c r="M68" s="218" t="s">
        <v>190</v>
      </c>
      <c r="N68" s="351" t="s">
        <v>197</v>
      </c>
      <c r="O68" s="200"/>
      <c r="P68" s="219"/>
      <c r="Q68" s="219"/>
    </row>
    <row r="69" spans="1:17">
      <c r="A69" s="205"/>
      <c r="B69" s="205"/>
      <c r="C69" s="205"/>
      <c r="D69" s="217" t="s">
        <v>189</v>
      </c>
      <c r="E69" s="211"/>
      <c r="F69" s="211"/>
      <c r="G69" s="211"/>
      <c r="H69" s="205"/>
      <c r="I69" s="205"/>
      <c r="J69" s="208"/>
      <c r="K69" s="209" t="s">
        <v>806</v>
      </c>
      <c r="L69" s="325"/>
      <c r="M69" s="218" t="s">
        <v>190</v>
      </c>
      <c r="N69" s="351" t="s">
        <v>197</v>
      </c>
      <c r="O69" s="200"/>
      <c r="P69" s="219"/>
      <c r="Q69" s="219"/>
    </row>
    <row r="70" spans="1:17">
      <c r="A70" s="205"/>
      <c r="B70" s="205"/>
      <c r="C70" s="205"/>
      <c r="D70" s="217" t="s">
        <v>189</v>
      </c>
      <c r="E70" s="211"/>
      <c r="F70" s="211"/>
      <c r="G70" s="211"/>
      <c r="H70" s="205"/>
      <c r="I70" s="205"/>
      <c r="J70" s="208"/>
      <c r="K70" s="209" t="s">
        <v>806</v>
      </c>
      <c r="L70" s="325"/>
      <c r="M70" s="218" t="s">
        <v>190</v>
      </c>
      <c r="N70" s="351" t="s">
        <v>197</v>
      </c>
      <c r="O70" s="200"/>
      <c r="P70" s="219"/>
      <c r="Q70" s="219"/>
    </row>
    <row r="71" spans="1:17">
      <c r="A71" s="205"/>
      <c r="B71" s="205"/>
      <c r="C71" s="205"/>
      <c r="D71" s="217" t="s">
        <v>189</v>
      </c>
      <c r="E71" s="211"/>
      <c r="F71" s="211"/>
      <c r="G71" s="211"/>
      <c r="H71" s="205"/>
      <c r="I71" s="205"/>
      <c r="J71" s="208"/>
      <c r="K71" s="209" t="s">
        <v>806</v>
      </c>
      <c r="L71" s="325"/>
      <c r="M71" s="218" t="s">
        <v>190</v>
      </c>
      <c r="N71" s="351" t="s">
        <v>197</v>
      </c>
      <c r="O71" s="200"/>
      <c r="P71" s="219"/>
      <c r="Q71" s="219"/>
    </row>
    <row r="72" spans="1:17">
      <c r="A72" s="205"/>
      <c r="B72" s="205"/>
      <c r="C72" s="205"/>
      <c r="D72" s="217" t="s">
        <v>189</v>
      </c>
      <c r="E72" s="211"/>
      <c r="F72" s="211"/>
      <c r="G72" s="211"/>
      <c r="H72" s="205"/>
      <c r="I72" s="205"/>
      <c r="J72" s="208"/>
      <c r="K72" s="209" t="s">
        <v>806</v>
      </c>
      <c r="L72" s="325"/>
      <c r="M72" s="218" t="s">
        <v>190</v>
      </c>
      <c r="N72" s="351" t="s">
        <v>197</v>
      </c>
      <c r="O72" s="200"/>
      <c r="P72" s="219"/>
      <c r="Q72" s="219"/>
    </row>
    <row r="73" spans="1:17">
      <c r="A73" s="205"/>
      <c r="B73" s="205"/>
      <c r="C73" s="205"/>
      <c r="D73" s="217" t="s">
        <v>189</v>
      </c>
      <c r="E73" s="211"/>
      <c r="F73" s="211"/>
      <c r="G73" s="211"/>
      <c r="H73" s="205"/>
      <c r="I73" s="205"/>
      <c r="J73" s="208"/>
      <c r="K73" s="209" t="s">
        <v>806</v>
      </c>
      <c r="L73" s="325"/>
      <c r="M73" s="218" t="s">
        <v>190</v>
      </c>
      <c r="N73" s="351" t="s">
        <v>197</v>
      </c>
      <c r="O73" s="200"/>
      <c r="P73" s="219"/>
      <c r="Q73" s="219"/>
    </row>
    <row r="74" spans="1:17">
      <c r="A74" s="205"/>
      <c r="B74" s="205"/>
      <c r="C74" s="205"/>
      <c r="D74" s="217" t="s">
        <v>189</v>
      </c>
      <c r="E74" s="211"/>
      <c r="F74" s="211"/>
      <c r="G74" s="211"/>
      <c r="H74" s="205"/>
      <c r="I74" s="205"/>
      <c r="J74" s="208"/>
      <c r="K74" s="209" t="s">
        <v>806</v>
      </c>
      <c r="L74" s="325"/>
      <c r="M74" s="218" t="s">
        <v>190</v>
      </c>
      <c r="N74" s="351" t="s">
        <v>197</v>
      </c>
      <c r="P74" s="219"/>
      <c r="Q74" s="219"/>
    </row>
    <row r="75" spans="1:17">
      <c r="A75" s="205">
        <v>1</v>
      </c>
      <c r="B75" s="205" t="s">
        <v>212</v>
      </c>
      <c r="C75" s="205" t="s">
        <v>213</v>
      </c>
      <c r="D75" s="217" t="s">
        <v>189</v>
      </c>
      <c r="E75" s="211">
        <v>222</v>
      </c>
      <c r="F75" s="211">
        <v>201</v>
      </c>
      <c r="G75" s="211">
        <v>156</v>
      </c>
      <c r="H75" s="205">
        <v>63</v>
      </c>
      <c r="I75" s="205">
        <v>122</v>
      </c>
      <c r="J75" s="208">
        <v>1.1990000000000001</v>
      </c>
      <c r="K75" s="209" t="s">
        <v>806</v>
      </c>
      <c r="L75" s="325">
        <v>1897.4</v>
      </c>
      <c r="M75" s="218" t="s">
        <v>190</v>
      </c>
      <c r="N75" s="351" t="s">
        <v>197</v>
      </c>
      <c r="P75" s="219" t="s">
        <v>622</v>
      </c>
      <c r="Q75" s="219"/>
    </row>
    <row r="76" spans="1:17">
      <c r="A76" s="205">
        <v>2</v>
      </c>
      <c r="B76" s="205" t="s">
        <v>692</v>
      </c>
      <c r="C76" s="205" t="s">
        <v>690</v>
      </c>
      <c r="D76" s="217" t="s">
        <v>189</v>
      </c>
      <c r="E76" s="211">
        <v>227</v>
      </c>
      <c r="F76" s="211">
        <v>206</v>
      </c>
      <c r="G76" s="211">
        <v>156</v>
      </c>
      <c r="H76" s="205">
        <v>63</v>
      </c>
      <c r="I76" s="205">
        <v>122</v>
      </c>
      <c r="J76" s="208">
        <v>1.1990000000000001</v>
      </c>
      <c r="K76" s="209" t="s">
        <v>806</v>
      </c>
      <c r="L76" s="325">
        <v>2238.61</v>
      </c>
      <c r="M76" s="218" t="s">
        <v>190</v>
      </c>
      <c r="N76" s="351" t="s">
        <v>197</v>
      </c>
      <c r="P76" s="219" t="s">
        <v>622</v>
      </c>
      <c r="Q76" s="219"/>
    </row>
    <row r="77" spans="1:17">
      <c r="A77" s="205">
        <v>3</v>
      </c>
      <c r="B77" s="205" t="s">
        <v>773</v>
      </c>
      <c r="C77" s="205" t="s">
        <v>774</v>
      </c>
      <c r="D77" s="217" t="s">
        <v>189</v>
      </c>
      <c r="E77" s="211">
        <v>227</v>
      </c>
      <c r="F77" s="211">
        <v>206</v>
      </c>
      <c r="G77" s="211">
        <v>156</v>
      </c>
      <c r="H77" s="205">
        <v>63</v>
      </c>
      <c r="I77" s="205">
        <v>122</v>
      </c>
      <c r="J77" s="208">
        <v>1.1990000000000001</v>
      </c>
      <c r="K77" s="209" t="s">
        <v>806</v>
      </c>
      <c r="L77" s="325">
        <v>2239.13</v>
      </c>
      <c r="M77" s="218" t="s">
        <v>190</v>
      </c>
      <c r="N77" s="351" t="s">
        <v>197</v>
      </c>
      <c r="P77" s="219" t="s">
        <v>622</v>
      </c>
      <c r="Q77" s="219"/>
    </row>
    <row r="78" spans="1:17">
      <c r="A78" s="205">
        <v>4</v>
      </c>
      <c r="B78" s="205" t="s">
        <v>782</v>
      </c>
      <c r="C78" s="205" t="s">
        <v>803</v>
      </c>
      <c r="D78" s="217" t="s">
        <v>189</v>
      </c>
      <c r="E78" s="211">
        <v>227</v>
      </c>
      <c r="F78" s="211">
        <v>206</v>
      </c>
      <c r="G78" s="211">
        <v>156</v>
      </c>
      <c r="H78" s="205">
        <v>63</v>
      </c>
      <c r="I78" s="205">
        <v>122</v>
      </c>
      <c r="J78" s="208">
        <v>1.1990000000000001</v>
      </c>
      <c r="K78" s="209" t="s">
        <v>806</v>
      </c>
      <c r="L78" s="325">
        <v>2250.1999999999998</v>
      </c>
      <c r="M78" s="218" t="s">
        <v>190</v>
      </c>
      <c r="N78" s="351" t="s">
        <v>197</v>
      </c>
      <c r="P78" s="219" t="s">
        <v>622</v>
      </c>
      <c r="Q78" s="219"/>
    </row>
    <row r="79" spans="1:17">
      <c r="A79" s="205">
        <v>5</v>
      </c>
      <c r="B79" s="205" t="s">
        <v>699</v>
      </c>
      <c r="C79" s="205" t="s">
        <v>704</v>
      </c>
      <c r="D79" s="217" t="s">
        <v>189</v>
      </c>
      <c r="E79" s="211">
        <v>227</v>
      </c>
      <c r="F79" s="211">
        <v>206</v>
      </c>
      <c r="G79" s="211">
        <v>156</v>
      </c>
      <c r="H79" s="205">
        <v>63</v>
      </c>
      <c r="I79" s="205">
        <v>122</v>
      </c>
      <c r="J79" s="208">
        <v>1.1990000000000001</v>
      </c>
      <c r="K79" s="209" t="s">
        <v>806</v>
      </c>
      <c r="L79" s="325">
        <v>2238.6799999999998</v>
      </c>
      <c r="M79" s="218" t="s">
        <v>190</v>
      </c>
      <c r="N79" s="351" t="s">
        <v>197</v>
      </c>
      <c r="O79" s="200"/>
      <c r="P79" s="219" t="s">
        <v>622</v>
      </c>
      <c r="Q79" s="219"/>
    </row>
    <row r="80" spans="1:17">
      <c r="A80" s="205">
        <v>6</v>
      </c>
      <c r="B80" s="205" t="s">
        <v>214</v>
      </c>
      <c r="C80" s="205" t="s">
        <v>215</v>
      </c>
      <c r="D80" s="217" t="s">
        <v>189</v>
      </c>
      <c r="E80" s="211">
        <v>222</v>
      </c>
      <c r="F80" s="211">
        <v>201</v>
      </c>
      <c r="G80" s="211">
        <v>156</v>
      </c>
      <c r="H80" s="205">
        <v>63</v>
      </c>
      <c r="I80" s="205">
        <v>122</v>
      </c>
      <c r="J80" s="208">
        <v>1.1990000000000001</v>
      </c>
      <c r="K80" s="209" t="s">
        <v>806</v>
      </c>
      <c r="L80" s="325">
        <v>1897.4</v>
      </c>
      <c r="M80" s="218" t="s">
        <v>190</v>
      </c>
      <c r="N80" s="351" t="s">
        <v>197</v>
      </c>
      <c r="O80" s="200"/>
      <c r="P80" s="219" t="s">
        <v>622</v>
      </c>
      <c r="Q80" s="219"/>
    </row>
    <row r="81" spans="1:17">
      <c r="A81" s="205">
        <v>7</v>
      </c>
      <c r="B81" s="205" t="s">
        <v>216</v>
      </c>
      <c r="C81" s="205" t="s">
        <v>217</v>
      </c>
      <c r="D81" s="217" t="s">
        <v>189</v>
      </c>
      <c r="E81" s="211">
        <v>222</v>
      </c>
      <c r="F81" s="211">
        <v>201</v>
      </c>
      <c r="G81" s="211">
        <v>156</v>
      </c>
      <c r="H81" s="205">
        <v>63</v>
      </c>
      <c r="I81" s="205">
        <v>122</v>
      </c>
      <c r="J81" s="208">
        <v>1.1990000000000001</v>
      </c>
      <c r="K81" s="209" t="s">
        <v>806</v>
      </c>
      <c r="L81" s="325">
        <v>2347.63</v>
      </c>
      <c r="M81" s="218" t="s">
        <v>190</v>
      </c>
      <c r="N81" s="351" t="s">
        <v>197</v>
      </c>
      <c r="O81" s="200"/>
      <c r="P81" s="219" t="s">
        <v>622</v>
      </c>
      <c r="Q81" s="219"/>
    </row>
    <row r="82" spans="1:17" s="238" customFormat="1">
      <c r="A82" s="205">
        <v>8</v>
      </c>
      <c r="B82" s="205" t="s">
        <v>218</v>
      </c>
      <c r="C82" s="205" t="s">
        <v>219</v>
      </c>
      <c r="D82" s="217" t="s">
        <v>189</v>
      </c>
      <c r="E82" s="211">
        <v>222</v>
      </c>
      <c r="F82" s="211">
        <v>201</v>
      </c>
      <c r="G82" s="211">
        <v>156</v>
      </c>
      <c r="H82" s="205">
        <v>63</v>
      </c>
      <c r="I82" s="205">
        <v>122</v>
      </c>
      <c r="J82" s="208">
        <v>1.1990000000000001</v>
      </c>
      <c r="K82" s="209" t="s">
        <v>806</v>
      </c>
      <c r="L82" s="325">
        <v>2347.6799999999998</v>
      </c>
      <c r="M82" s="218" t="s">
        <v>190</v>
      </c>
      <c r="N82" s="351" t="s">
        <v>197</v>
      </c>
      <c r="O82" s="200"/>
      <c r="P82" s="219" t="s">
        <v>622</v>
      </c>
      <c r="Q82" s="219"/>
    </row>
    <row r="83" spans="1:17" s="238" customFormat="1">
      <c r="A83" s="205"/>
      <c r="B83" s="205"/>
      <c r="C83" s="205"/>
      <c r="D83" s="217" t="s">
        <v>189</v>
      </c>
      <c r="E83" s="211"/>
      <c r="F83" s="211"/>
      <c r="G83" s="211"/>
      <c r="H83" s="205"/>
      <c r="I83" s="205"/>
      <c r="J83" s="208"/>
      <c r="K83" s="209" t="s">
        <v>806</v>
      </c>
      <c r="L83" s="325"/>
      <c r="M83" s="218" t="s">
        <v>190</v>
      </c>
      <c r="N83" s="351" t="s">
        <v>197</v>
      </c>
      <c r="O83" s="200"/>
      <c r="P83" s="219"/>
      <c r="Q83" s="219"/>
    </row>
    <row r="84" spans="1:17" s="238" customFormat="1">
      <c r="A84" s="205"/>
      <c r="B84" s="205"/>
      <c r="C84" s="205"/>
      <c r="D84" s="217" t="s">
        <v>189</v>
      </c>
      <c r="E84" s="211"/>
      <c r="F84" s="211"/>
      <c r="G84" s="211"/>
      <c r="H84" s="205"/>
      <c r="I84" s="205"/>
      <c r="J84" s="208"/>
      <c r="K84" s="209" t="s">
        <v>806</v>
      </c>
      <c r="L84" s="325"/>
      <c r="M84" s="218" t="s">
        <v>190</v>
      </c>
      <c r="N84" s="351" t="s">
        <v>197</v>
      </c>
      <c r="O84" s="200"/>
      <c r="P84" s="219"/>
      <c r="Q84" s="219"/>
    </row>
    <row r="85" spans="1:17" s="238" customFormat="1">
      <c r="A85" s="205"/>
      <c r="B85" s="205"/>
      <c r="C85" s="205"/>
      <c r="D85" s="217" t="s">
        <v>189</v>
      </c>
      <c r="E85" s="211"/>
      <c r="F85" s="211"/>
      <c r="G85" s="211"/>
      <c r="H85" s="205"/>
      <c r="I85" s="205"/>
      <c r="J85" s="208"/>
      <c r="K85" s="209" t="s">
        <v>806</v>
      </c>
      <c r="L85" s="325"/>
      <c r="M85" s="218" t="s">
        <v>190</v>
      </c>
      <c r="N85" s="351" t="s">
        <v>197</v>
      </c>
      <c r="O85" s="200"/>
      <c r="P85" s="219"/>
      <c r="Q85" s="219"/>
    </row>
    <row r="86" spans="1:17" s="238" customFormat="1">
      <c r="A86" s="205"/>
      <c r="B86" s="205"/>
      <c r="C86" s="205"/>
      <c r="D86" s="217" t="s">
        <v>189</v>
      </c>
      <c r="E86" s="211"/>
      <c r="F86" s="211"/>
      <c r="G86" s="211"/>
      <c r="H86" s="205"/>
      <c r="I86" s="205"/>
      <c r="J86" s="208"/>
      <c r="K86" s="209" t="s">
        <v>806</v>
      </c>
      <c r="L86" s="325"/>
      <c r="M86" s="218" t="s">
        <v>190</v>
      </c>
      <c r="N86" s="351" t="s">
        <v>197</v>
      </c>
      <c r="O86" s="200"/>
      <c r="P86" s="219"/>
      <c r="Q86" s="219"/>
    </row>
    <row r="87" spans="1:17" s="238" customFormat="1">
      <c r="A87" s="205"/>
      <c r="B87" s="205"/>
      <c r="C87" s="205"/>
      <c r="D87" s="217" t="s">
        <v>189</v>
      </c>
      <c r="E87" s="211"/>
      <c r="F87" s="211"/>
      <c r="G87" s="211"/>
      <c r="H87" s="205"/>
      <c r="I87" s="205"/>
      <c r="J87" s="208"/>
      <c r="K87" s="209" t="s">
        <v>806</v>
      </c>
      <c r="L87" s="325"/>
      <c r="M87" s="218" t="s">
        <v>190</v>
      </c>
      <c r="N87" s="351" t="s">
        <v>197</v>
      </c>
      <c r="O87" s="200"/>
      <c r="P87" s="219"/>
      <c r="Q87" s="219"/>
    </row>
    <row r="88" spans="1:17">
      <c r="A88" s="205">
        <v>1</v>
      </c>
      <c r="B88" s="205" t="s">
        <v>348</v>
      </c>
      <c r="C88" s="205" t="s">
        <v>349</v>
      </c>
      <c r="D88" s="217" t="s">
        <v>189</v>
      </c>
      <c r="E88" s="211">
        <v>220</v>
      </c>
      <c r="F88" s="211">
        <v>199</v>
      </c>
      <c r="G88" s="211">
        <v>158</v>
      </c>
      <c r="H88" s="205">
        <v>62</v>
      </c>
      <c r="I88" s="205">
        <v>121</v>
      </c>
      <c r="J88" s="208">
        <v>1.1850000000000001</v>
      </c>
      <c r="K88" s="209" t="s">
        <v>806</v>
      </c>
      <c r="L88" s="325">
        <v>1991.71</v>
      </c>
      <c r="M88" s="218" t="s">
        <v>190</v>
      </c>
      <c r="N88" s="351" t="s">
        <v>197</v>
      </c>
      <c r="P88" s="219" t="s">
        <v>622</v>
      </c>
      <c r="Q88" s="219"/>
    </row>
    <row r="89" spans="1:17">
      <c r="A89" s="205">
        <v>2</v>
      </c>
      <c r="B89" s="205" t="s">
        <v>32</v>
      </c>
      <c r="C89" s="205" t="s">
        <v>35</v>
      </c>
      <c r="D89" s="217" t="s">
        <v>189</v>
      </c>
      <c r="E89" s="211">
        <v>220</v>
      </c>
      <c r="F89" s="211">
        <v>199</v>
      </c>
      <c r="G89" s="211">
        <v>158</v>
      </c>
      <c r="H89" s="205">
        <v>62</v>
      </c>
      <c r="I89" s="205">
        <v>121</v>
      </c>
      <c r="J89" s="208">
        <v>1.1850000000000001</v>
      </c>
      <c r="K89" s="209" t="s">
        <v>806</v>
      </c>
      <c r="L89" s="325">
        <v>2033.63</v>
      </c>
      <c r="M89" s="218" t="s">
        <v>190</v>
      </c>
      <c r="N89" s="351" t="s">
        <v>197</v>
      </c>
      <c r="P89" s="219" t="s">
        <v>622</v>
      </c>
      <c r="Q89" s="219"/>
    </row>
    <row r="90" spans="1:17">
      <c r="A90" s="205">
        <v>3</v>
      </c>
      <c r="B90" s="205" t="s">
        <v>388</v>
      </c>
      <c r="C90" s="205" t="s">
        <v>389</v>
      </c>
      <c r="D90" s="217" t="s">
        <v>189</v>
      </c>
      <c r="E90" s="211">
        <v>220</v>
      </c>
      <c r="F90" s="211">
        <v>199</v>
      </c>
      <c r="G90" s="211">
        <v>158</v>
      </c>
      <c r="H90" s="205">
        <v>62</v>
      </c>
      <c r="I90" s="205">
        <v>121</v>
      </c>
      <c r="J90" s="208">
        <v>1.1850000000000001</v>
      </c>
      <c r="K90" s="209" t="s">
        <v>806</v>
      </c>
      <c r="L90" s="325">
        <v>2167.13</v>
      </c>
      <c r="M90" s="218" t="s">
        <v>190</v>
      </c>
      <c r="N90" s="351" t="s">
        <v>197</v>
      </c>
      <c r="P90" s="219" t="s">
        <v>622</v>
      </c>
      <c r="Q90" s="219"/>
    </row>
    <row r="91" spans="1:17">
      <c r="A91" s="205">
        <v>4</v>
      </c>
      <c r="B91" s="205" t="s">
        <v>24</v>
      </c>
      <c r="C91" s="205" t="s">
        <v>28</v>
      </c>
      <c r="D91" s="217" t="s">
        <v>189</v>
      </c>
      <c r="E91" s="211">
        <v>220</v>
      </c>
      <c r="F91" s="211">
        <v>199</v>
      </c>
      <c r="G91" s="211">
        <v>158</v>
      </c>
      <c r="H91" s="205">
        <v>62</v>
      </c>
      <c r="I91" s="205">
        <v>121</v>
      </c>
      <c r="J91" s="208">
        <v>1.1850000000000001</v>
      </c>
      <c r="K91" s="209" t="s">
        <v>806</v>
      </c>
      <c r="L91" s="325">
        <v>2445.35</v>
      </c>
      <c r="M91" s="218" t="s">
        <v>190</v>
      </c>
      <c r="N91" s="351" t="s">
        <v>197</v>
      </c>
      <c r="P91" s="219" t="s">
        <v>622</v>
      </c>
      <c r="Q91" s="219"/>
    </row>
    <row r="92" spans="1:17">
      <c r="A92" s="205">
        <v>5</v>
      </c>
      <c r="B92" s="205" t="s">
        <v>25</v>
      </c>
      <c r="C92" s="205" t="s">
        <v>29</v>
      </c>
      <c r="D92" s="217" t="s">
        <v>189</v>
      </c>
      <c r="E92" s="211">
        <v>220</v>
      </c>
      <c r="F92" s="211">
        <v>199</v>
      </c>
      <c r="G92" s="211">
        <v>158</v>
      </c>
      <c r="H92" s="205">
        <v>62</v>
      </c>
      <c r="I92" s="205">
        <v>121</v>
      </c>
      <c r="J92" s="208">
        <v>1.1850000000000001</v>
      </c>
      <c r="K92" s="209" t="s">
        <v>806</v>
      </c>
      <c r="L92" s="325">
        <v>2456.2800000000002</v>
      </c>
      <c r="M92" s="218" t="s">
        <v>190</v>
      </c>
      <c r="N92" s="351" t="s">
        <v>197</v>
      </c>
      <c r="P92" s="219" t="s">
        <v>622</v>
      </c>
      <c r="Q92" s="219"/>
    </row>
    <row r="93" spans="1:17" s="243" customFormat="1">
      <c r="A93" s="205">
        <v>6</v>
      </c>
      <c r="B93" s="205" t="s">
        <v>462</v>
      </c>
      <c r="C93" s="205" t="s">
        <v>463</v>
      </c>
      <c r="D93" s="217" t="s">
        <v>189</v>
      </c>
      <c r="E93" s="211">
        <v>215</v>
      </c>
      <c r="F93" s="211">
        <v>194</v>
      </c>
      <c r="G93" s="211">
        <v>158</v>
      </c>
      <c r="H93" s="205">
        <v>62</v>
      </c>
      <c r="I93" s="205">
        <v>121</v>
      </c>
      <c r="J93" s="208">
        <v>1.1850000000000001</v>
      </c>
      <c r="K93" s="209" t="s">
        <v>806</v>
      </c>
      <c r="L93" s="325">
        <v>1933.89</v>
      </c>
      <c r="M93" s="218" t="s">
        <v>190</v>
      </c>
      <c r="N93" s="351" t="s">
        <v>197</v>
      </c>
      <c r="P93" s="219" t="s">
        <v>623</v>
      </c>
      <c r="Q93" s="219"/>
    </row>
    <row r="94" spans="1:17" s="243" customFormat="1">
      <c r="A94" s="205">
        <v>7</v>
      </c>
      <c r="B94" s="205" t="s">
        <v>468</v>
      </c>
      <c r="C94" s="205" t="s">
        <v>469</v>
      </c>
      <c r="D94" s="217" t="s">
        <v>189</v>
      </c>
      <c r="E94" s="211">
        <v>215</v>
      </c>
      <c r="F94" s="211">
        <v>194</v>
      </c>
      <c r="G94" s="211">
        <v>158</v>
      </c>
      <c r="H94" s="205">
        <v>62</v>
      </c>
      <c r="I94" s="205">
        <v>121</v>
      </c>
      <c r="J94" s="208">
        <v>1.1850000000000001</v>
      </c>
      <c r="K94" s="209" t="s">
        <v>806</v>
      </c>
      <c r="L94" s="325">
        <v>2382.59</v>
      </c>
      <c r="M94" s="218" t="s">
        <v>190</v>
      </c>
      <c r="N94" s="351" t="s">
        <v>197</v>
      </c>
      <c r="P94" s="219" t="s">
        <v>623</v>
      </c>
      <c r="Q94" s="219"/>
    </row>
    <row r="95" spans="1:17" s="243" customFormat="1">
      <c r="A95" s="205">
        <v>8</v>
      </c>
      <c r="B95" s="205" t="s">
        <v>466</v>
      </c>
      <c r="C95" s="205" t="s">
        <v>467</v>
      </c>
      <c r="D95" s="217" t="s">
        <v>189</v>
      </c>
      <c r="E95" s="211">
        <v>215</v>
      </c>
      <c r="F95" s="211">
        <v>194</v>
      </c>
      <c r="G95" s="211">
        <v>158</v>
      </c>
      <c r="H95" s="205">
        <v>62</v>
      </c>
      <c r="I95" s="205">
        <v>121</v>
      </c>
      <c r="J95" s="208">
        <v>1.1850000000000001</v>
      </c>
      <c r="K95" s="209" t="s">
        <v>806</v>
      </c>
      <c r="L95" s="325">
        <v>2371.59</v>
      </c>
      <c r="M95" s="218" t="s">
        <v>190</v>
      </c>
      <c r="N95" s="351" t="s">
        <v>197</v>
      </c>
      <c r="P95" s="219" t="s">
        <v>623</v>
      </c>
      <c r="Q95" s="219"/>
    </row>
    <row r="96" spans="1:17" s="243" customFormat="1">
      <c r="A96" s="205">
        <v>9</v>
      </c>
      <c r="B96" s="205" t="s">
        <v>470</v>
      </c>
      <c r="C96" s="205" t="s">
        <v>471</v>
      </c>
      <c r="D96" s="217" t="s">
        <v>189</v>
      </c>
      <c r="E96" s="211">
        <v>215</v>
      </c>
      <c r="F96" s="211">
        <v>194</v>
      </c>
      <c r="G96" s="211">
        <v>158</v>
      </c>
      <c r="H96" s="205">
        <v>62</v>
      </c>
      <c r="I96" s="205">
        <v>121</v>
      </c>
      <c r="J96" s="208">
        <v>1.1850000000000001</v>
      </c>
      <c r="K96" s="209" t="s">
        <v>806</v>
      </c>
      <c r="L96" s="325">
        <v>2086.5500000000002</v>
      </c>
      <c r="M96" s="218" t="s">
        <v>190</v>
      </c>
      <c r="N96" s="351" t="s">
        <v>197</v>
      </c>
      <c r="P96" s="219" t="s">
        <v>623</v>
      </c>
      <c r="Q96" s="219"/>
    </row>
    <row r="97" spans="1:17" s="243" customFormat="1">
      <c r="A97" s="205">
        <v>10</v>
      </c>
      <c r="B97" s="205" t="s">
        <v>472</v>
      </c>
      <c r="C97" s="205" t="s">
        <v>473</v>
      </c>
      <c r="D97" s="217" t="s">
        <v>189</v>
      </c>
      <c r="E97" s="211">
        <v>215</v>
      </c>
      <c r="F97" s="211">
        <v>194</v>
      </c>
      <c r="G97" s="211">
        <v>158</v>
      </c>
      <c r="H97" s="205">
        <v>62</v>
      </c>
      <c r="I97" s="205">
        <v>121</v>
      </c>
      <c r="J97" s="208">
        <v>1.1850000000000001</v>
      </c>
      <c r="K97" s="209" t="s">
        <v>806</v>
      </c>
      <c r="L97" s="325">
        <v>2242.12</v>
      </c>
      <c r="M97" s="218" t="s">
        <v>190</v>
      </c>
      <c r="N97" s="351" t="s">
        <v>197</v>
      </c>
      <c r="O97" s="200"/>
      <c r="P97" s="219" t="s">
        <v>623</v>
      </c>
      <c r="Q97" s="219"/>
    </row>
    <row r="98" spans="1:17" s="243" customFormat="1">
      <c r="A98" s="205">
        <v>11</v>
      </c>
      <c r="B98" s="205" t="s">
        <v>474</v>
      </c>
      <c r="C98" s="205" t="s">
        <v>475</v>
      </c>
      <c r="D98" s="217" t="s">
        <v>189</v>
      </c>
      <c r="E98" s="211">
        <v>215</v>
      </c>
      <c r="F98" s="211">
        <v>194</v>
      </c>
      <c r="G98" s="211">
        <v>158</v>
      </c>
      <c r="H98" s="205">
        <v>62</v>
      </c>
      <c r="I98" s="205">
        <v>121</v>
      </c>
      <c r="J98" s="208">
        <v>1.1850000000000001</v>
      </c>
      <c r="K98" s="209" t="s">
        <v>806</v>
      </c>
      <c r="L98" s="325">
        <v>2193.87</v>
      </c>
      <c r="M98" s="218" t="s">
        <v>190</v>
      </c>
      <c r="N98" s="351" t="s">
        <v>197</v>
      </c>
      <c r="O98" s="200"/>
      <c r="P98" s="219" t="s">
        <v>623</v>
      </c>
      <c r="Q98" s="219"/>
    </row>
    <row r="99" spans="1:17" s="243" customFormat="1">
      <c r="A99" s="205">
        <v>12</v>
      </c>
      <c r="B99" s="205" t="s">
        <v>476</v>
      </c>
      <c r="C99" s="205" t="s">
        <v>477</v>
      </c>
      <c r="D99" s="217" t="s">
        <v>189</v>
      </c>
      <c r="E99" s="211">
        <v>215</v>
      </c>
      <c r="F99" s="211">
        <v>194</v>
      </c>
      <c r="G99" s="211">
        <v>158</v>
      </c>
      <c r="H99" s="205">
        <v>62</v>
      </c>
      <c r="I99" s="205">
        <v>121</v>
      </c>
      <c r="J99" s="208">
        <v>1.1850000000000001</v>
      </c>
      <c r="K99" s="209" t="s">
        <v>806</v>
      </c>
      <c r="L99" s="325">
        <v>2172.6799999999998</v>
      </c>
      <c r="M99" s="218" t="s">
        <v>190</v>
      </c>
      <c r="N99" s="351" t="s">
        <v>197</v>
      </c>
      <c r="P99" s="219" t="s">
        <v>623</v>
      </c>
      <c r="Q99" s="219"/>
    </row>
    <row r="100" spans="1:17" s="243" customFormat="1">
      <c r="A100" s="205">
        <v>13</v>
      </c>
      <c r="B100" s="205" t="s">
        <v>684</v>
      </c>
      <c r="C100" s="205" t="s">
        <v>664</v>
      </c>
      <c r="D100" s="217" t="s">
        <v>189</v>
      </c>
      <c r="E100" s="211">
        <v>225</v>
      </c>
      <c r="F100" s="211">
        <v>204</v>
      </c>
      <c r="G100" s="211">
        <v>158</v>
      </c>
      <c r="H100" s="205">
        <v>62</v>
      </c>
      <c r="I100" s="205">
        <v>121</v>
      </c>
      <c r="J100" s="208">
        <v>1.1850000000000001</v>
      </c>
      <c r="K100" s="209" t="s">
        <v>806</v>
      </c>
      <c r="L100" s="325">
        <v>2343</v>
      </c>
      <c r="M100" s="218" t="s">
        <v>190</v>
      </c>
      <c r="N100" s="351" t="s">
        <v>197</v>
      </c>
      <c r="O100" s="200"/>
      <c r="P100" s="219" t="s">
        <v>622</v>
      </c>
      <c r="Q100" s="219"/>
    </row>
    <row r="101" spans="1:17" s="243" customFormat="1">
      <c r="A101" s="205">
        <v>14</v>
      </c>
      <c r="B101" s="205" t="s">
        <v>756</v>
      </c>
      <c r="C101" s="205" t="s">
        <v>764</v>
      </c>
      <c r="D101" s="217" t="s">
        <v>189</v>
      </c>
      <c r="E101" s="211">
        <v>225</v>
      </c>
      <c r="F101" s="211">
        <v>204</v>
      </c>
      <c r="G101" s="211">
        <v>158</v>
      </c>
      <c r="H101" s="205">
        <v>62</v>
      </c>
      <c r="I101" s="205">
        <v>121</v>
      </c>
      <c r="J101" s="208">
        <v>1.1850000000000001</v>
      </c>
      <c r="K101" s="209" t="s">
        <v>806</v>
      </c>
      <c r="L101" s="325">
        <v>2384.88</v>
      </c>
      <c r="M101" s="218" t="s">
        <v>190</v>
      </c>
      <c r="N101" s="351" t="s">
        <v>197</v>
      </c>
      <c r="O101" s="200"/>
      <c r="P101" s="219" t="s">
        <v>622</v>
      </c>
      <c r="Q101" s="219"/>
    </row>
    <row r="102" spans="1:17" s="243" customFormat="1">
      <c r="A102" s="205">
        <v>15</v>
      </c>
      <c r="B102" s="205" t="s">
        <v>757</v>
      </c>
      <c r="C102" s="205" t="s">
        <v>765</v>
      </c>
      <c r="D102" s="217" t="s">
        <v>189</v>
      </c>
      <c r="E102" s="211">
        <v>225</v>
      </c>
      <c r="F102" s="211">
        <v>204</v>
      </c>
      <c r="G102" s="211">
        <v>158</v>
      </c>
      <c r="H102" s="205">
        <v>62</v>
      </c>
      <c r="I102" s="205">
        <v>121</v>
      </c>
      <c r="J102" s="208">
        <v>1.1850000000000001</v>
      </c>
      <c r="K102" s="209" t="s">
        <v>806</v>
      </c>
      <c r="L102" s="325">
        <v>2796.8</v>
      </c>
      <c r="M102" s="218" t="s">
        <v>190</v>
      </c>
      <c r="N102" s="351" t="s">
        <v>197</v>
      </c>
      <c r="O102" s="200"/>
      <c r="P102" s="219" t="s">
        <v>622</v>
      </c>
      <c r="Q102" s="219"/>
    </row>
    <row r="103" spans="1:17" s="243" customFormat="1">
      <c r="A103" s="205">
        <v>16</v>
      </c>
      <c r="B103" s="205" t="s">
        <v>758</v>
      </c>
      <c r="C103" s="205" t="s">
        <v>766</v>
      </c>
      <c r="D103" s="217" t="s">
        <v>189</v>
      </c>
      <c r="E103" s="211">
        <v>225</v>
      </c>
      <c r="F103" s="211">
        <v>204</v>
      </c>
      <c r="G103" s="211">
        <v>158</v>
      </c>
      <c r="H103" s="205">
        <v>62</v>
      </c>
      <c r="I103" s="205">
        <v>121</v>
      </c>
      <c r="J103" s="208">
        <v>1.1850000000000001</v>
      </c>
      <c r="K103" s="209" t="s">
        <v>806</v>
      </c>
      <c r="L103" s="325">
        <v>2807.73</v>
      </c>
      <c r="M103" s="218" t="s">
        <v>190</v>
      </c>
      <c r="N103" s="351" t="s">
        <v>197</v>
      </c>
      <c r="O103" s="200"/>
      <c r="P103" s="219" t="s">
        <v>622</v>
      </c>
      <c r="Q103" s="219"/>
    </row>
    <row r="104" spans="1:17" s="243" customFormat="1">
      <c r="A104" s="205">
        <v>17</v>
      </c>
      <c r="B104" s="205" t="s">
        <v>792</v>
      </c>
      <c r="C104" s="205" t="s">
        <v>795</v>
      </c>
      <c r="D104" s="217" t="s">
        <v>189</v>
      </c>
      <c r="E104" s="211">
        <v>225</v>
      </c>
      <c r="F104" s="211">
        <v>204</v>
      </c>
      <c r="G104" s="211">
        <v>158</v>
      </c>
      <c r="H104" s="205">
        <v>62</v>
      </c>
      <c r="I104" s="205">
        <v>121</v>
      </c>
      <c r="J104" s="208">
        <v>1.1850000000000001</v>
      </c>
      <c r="K104" s="209" t="s">
        <v>806</v>
      </c>
      <c r="L104" s="325">
        <v>2516.15</v>
      </c>
      <c r="M104" s="218" t="s">
        <v>190</v>
      </c>
      <c r="N104" s="351" t="s">
        <v>197</v>
      </c>
      <c r="O104" s="200"/>
      <c r="P104" s="219" t="s">
        <v>622</v>
      </c>
      <c r="Q104" s="219"/>
    </row>
    <row r="105" spans="1:17" s="243" customFormat="1">
      <c r="A105" s="205">
        <v>18</v>
      </c>
      <c r="B105" s="205" t="s">
        <v>654</v>
      </c>
      <c r="C105" s="205" t="s">
        <v>661</v>
      </c>
      <c r="D105" s="217" t="s">
        <v>189</v>
      </c>
      <c r="E105" s="211">
        <v>220</v>
      </c>
      <c r="F105" s="211">
        <v>199</v>
      </c>
      <c r="G105" s="211">
        <v>158</v>
      </c>
      <c r="H105" s="205">
        <v>62</v>
      </c>
      <c r="I105" s="205">
        <v>121</v>
      </c>
      <c r="J105" s="208">
        <v>1.1850000000000001</v>
      </c>
      <c r="K105" s="209" t="s">
        <v>806</v>
      </c>
      <c r="L105" s="325">
        <v>2297.34</v>
      </c>
      <c r="M105" s="218" t="s">
        <v>190</v>
      </c>
      <c r="N105" s="351" t="s">
        <v>197</v>
      </c>
      <c r="O105" s="200"/>
      <c r="P105" s="219" t="s">
        <v>623</v>
      </c>
      <c r="Q105" s="219"/>
    </row>
    <row r="106" spans="1:17" s="243" customFormat="1">
      <c r="A106" s="205">
        <v>19</v>
      </c>
      <c r="B106" s="205" t="s">
        <v>662</v>
      </c>
      <c r="C106" s="205" t="s">
        <v>663</v>
      </c>
      <c r="D106" s="217" t="s">
        <v>189</v>
      </c>
      <c r="E106" s="211">
        <v>220</v>
      </c>
      <c r="F106" s="211">
        <v>199</v>
      </c>
      <c r="G106" s="211">
        <v>158</v>
      </c>
      <c r="H106" s="205">
        <v>62</v>
      </c>
      <c r="I106" s="205">
        <v>121</v>
      </c>
      <c r="J106" s="208">
        <v>1.1850000000000001</v>
      </c>
      <c r="K106" s="209" t="s">
        <v>806</v>
      </c>
      <c r="L106" s="325">
        <v>2449.66</v>
      </c>
      <c r="M106" s="218" t="s">
        <v>190</v>
      </c>
      <c r="N106" s="351" t="s">
        <v>197</v>
      </c>
      <c r="O106" s="200"/>
      <c r="P106" s="219" t="s">
        <v>622</v>
      </c>
      <c r="Q106" s="219"/>
    </row>
    <row r="107" spans="1:17" s="243" customFormat="1">
      <c r="A107" s="205">
        <v>20</v>
      </c>
      <c r="B107" s="205" t="s">
        <v>741</v>
      </c>
      <c r="C107" s="205" t="s">
        <v>728</v>
      </c>
      <c r="D107" s="217" t="s">
        <v>189</v>
      </c>
      <c r="E107" s="211">
        <v>220</v>
      </c>
      <c r="F107" s="211">
        <v>199</v>
      </c>
      <c r="G107" s="211">
        <v>158</v>
      </c>
      <c r="H107" s="205">
        <v>62</v>
      </c>
      <c r="I107" s="205">
        <v>121</v>
      </c>
      <c r="J107" s="208">
        <v>1.1850000000000001</v>
      </c>
      <c r="K107" s="209" t="s">
        <v>806</v>
      </c>
      <c r="L107" s="325">
        <v>2735.24</v>
      </c>
      <c r="M107" s="218" t="s">
        <v>190</v>
      </c>
      <c r="N107" s="351" t="s">
        <v>197</v>
      </c>
      <c r="O107" s="200"/>
      <c r="P107" s="219" t="s">
        <v>623</v>
      </c>
      <c r="Q107" s="219"/>
    </row>
    <row r="108" spans="1:17" s="243" customFormat="1">
      <c r="A108" s="205">
        <v>21</v>
      </c>
      <c r="B108" s="205" t="s">
        <v>743</v>
      </c>
      <c r="C108" s="205" t="s">
        <v>730</v>
      </c>
      <c r="D108" s="217" t="s">
        <v>189</v>
      </c>
      <c r="E108" s="211">
        <v>220</v>
      </c>
      <c r="F108" s="211">
        <v>199</v>
      </c>
      <c r="G108" s="211">
        <v>158</v>
      </c>
      <c r="H108" s="205">
        <v>62</v>
      </c>
      <c r="I108" s="205">
        <v>121</v>
      </c>
      <c r="J108" s="208">
        <v>1.1850000000000001</v>
      </c>
      <c r="K108" s="209" t="s">
        <v>806</v>
      </c>
      <c r="L108" s="325">
        <v>2746.17</v>
      </c>
      <c r="M108" s="218" t="s">
        <v>190</v>
      </c>
      <c r="N108" s="351" t="s">
        <v>197</v>
      </c>
      <c r="P108" s="219" t="s">
        <v>623</v>
      </c>
      <c r="Q108" s="219"/>
    </row>
    <row r="109" spans="1:17" s="243" customFormat="1">
      <c r="A109" s="205">
        <v>22</v>
      </c>
      <c r="B109" s="205" t="s">
        <v>753</v>
      </c>
      <c r="C109" s="205" t="s">
        <v>754</v>
      </c>
      <c r="D109" s="217" t="s">
        <v>189</v>
      </c>
      <c r="E109" s="211">
        <v>220</v>
      </c>
      <c r="F109" s="211">
        <v>199</v>
      </c>
      <c r="G109" s="211">
        <v>158</v>
      </c>
      <c r="H109" s="205">
        <v>62</v>
      </c>
      <c r="I109" s="205">
        <v>121</v>
      </c>
      <c r="J109" s="208">
        <v>1.1850000000000001</v>
      </c>
      <c r="K109" s="209" t="s">
        <v>806</v>
      </c>
      <c r="L109" s="325">
        <v>2339.4499999999998</v>
      </c>
      <c r="M109" s="218" t="s">
        <v>190</v>
      </c>
      <c r="N109" s="351" t="s">
        <v>197</v>
      </c>
      <c r="P109" s="219" t="s">
        <v>623</v>
      </c>
      <c r="Q109" s="219"/>
    </row>
    <row r="110" spans="1:17" s="243" customFormat="1">
      <c r="A110" s="205">
        <v>23</v>
      </c>
      <c r="B110" s="205" t="s">
        <v>746</v>
      </c>
      <c r="C110" s="205" t="s">
        <v>733</v>
      </c>
      <c r="D110" s="217" t="s">
        <v>189</v>
      </c>
      <c r="E110" s="211">
        <v>220</v>
      </c>
      <c r="F110" s="211">
        <v>199</v>
      </c>
      <c r="G110" s="211">
        <v>158</v>
      </c>
      <c r="H110" s="205">
        <v>62</v>
      </c>
      <c r="I110" s="205">
        <v>121</v>
      </c>
      <c r="J110" s="208">
        <v>1.1850000000000001</v>
      </c>
      <c r="K110" s="209" t="s">
        <v>806</v>
      </c>
      <c r="L110" s="325">
        <v>2606</v>
      </c>
      <c r="M110" s="218" t="s">
        <v>190</v>
      </c>
      <c r="N110" s="351" t="s">
        <v>197</v>
      </c>
      <c r="O110" s="200"/>
      <c r="P110" s="219" t="s">
        <v>623</v>
      </c>
      <c r="Q110" s="219"/>
    </row>
    <row r="111" spans="1:17" s="243" customFormat="1">
      <c r="A111" s="205">
        <v>24</v>
      </c>
      <c r="B111" s="205" t="s">
        <v>748</v>
      </c>
      <c r="C111" s="205" t="s">
        <v>735</v>
      </c>
      <c r="D111" s="217" t="s">
        <v>189</v>
      </c>
      <c r="E111" s="211">
        <v>220</v>
      </c>
      <c r="F111" s="211">
        <v>199</v>
      </c>
      <c r="G111" s="211">
        <v>158</v>
      </c>
      <c r="H111" s="205">
        <v>62</v>
      </c>
      <c r="I111" s="205">
        <v>121</v>
      </c>
      <c r="J111" s="208">
        <v>1.1850000000000001</v>
      </c>
      <c r="K111" s="209" t="s">
        <v>806</v>
      </c>
      <c r="L111" s="325">
        <v>2557.5</v>
      </c>
      <c r="M111" s="218" t="s">
        <v>190</v>
      </c>
      <c r="N111" s="351" t="s">
        <v>197</v>
      </c>
      <c r="O111" s="200"/>
      <c r="P111" s="219" t="s">
        <v>623</v>
      </c>
      <c r="Q111" s="219"/>
    </row>
    <row r="112" spans="1:17" s="243" customFormat="1">
      <c r="A112" s="205">
        <v>25</v>
      </c>
      <c r="B112" s="205" t="s">
        <v>744</v>
      </c>
      <c r="C112" s="205" t="s">
        <v>731</v>
      </c>
      <c r="D112" s="217" t="s">
        <v>189</v>
      </c>
      <c r="E112" s="211">
        <v>220</v>
      </c>
      <c r="F112" s="211">
        <v>199</v>
      </c>
      <c r="G112" s="211">
        <v>158</v>
      </c>
      <c r="H112" s="205">
        <v>62</v>
      </c>
      <c r="I112" s="205">
        <v>121</v>
      </c>
      <c r="J112" s="208">
        <v>1.1850000000000001</v>
      </c>
      <c r="K112" s="209" t="s">
        <v>806</v>
      </c>
      <c r="L112" s="325">
        <v>2536.65</v>
      </c>
      <c r="M112" s="218" t="s">
        <v>190</v>
      </c>
      <c r="N112" s="351" t="s">
        <v>197</v>
      </c>
      <c r="O112" s="200"/>
      <c r="P112" s="219" t="s">
        <v>623</v>
      </c>
      <c r="Q112" s="219"/>
    </row>
    <row r="113" spans="1:17" s="243" customFormat="1">
      <c r="A113" s="205">
        <v>26</v>
      </c>
      <c r="B113" s="205" t="s">
        <v>464</v>
      </c>
      <c r="C113" s="205" t="s">
        <v>465</v>
      </c>
      <c r="D113" s="217" t="s">
        <v>189</v>
      </c>
      <c r="E113" s="211">
        <v>215</v>
      </c>
      <c r="F113" s="211">
        <v>194</v>
      </c>
      <c r="G113" s="211">
        <v>158</v>
      </c>
      <c r="H113" s="205">
        <v>62</v>
      </c>
      <c r="I113" s="205">
        <v>121</v>
      </c>
      <c r="J113" s="208">
        <v>1.1850000000000001</v>
      </c>
      <c r="K113" s="209" t="s">
        <v>806</v>
      </c>
      <c r="L113" s="325">
        <v>1975.79</v>
      </c>
      <c r="M113" s="218" t="s">
        <v>190</v>
      </c>
      <c r="N113" s="351" t="s">
        <v>197</v>
      </c>
      <c r="O113" s="200"/>
      <c r="P113" s="219" t="s">
        <v>623</v>
      </c>
      <c r="Q113" s="219"/>
    </row>
    <row r="114" spans="1:17" s="243" customFormat="1">
      <c r="A114" s="205">
        <v>27</v>
      </c>
      <c r="B114" s="205" t="s">
        <v>289</v>
      </c>
      <c r="C114" s="205" t="s">
        <v>290</v>
      </c>
      <c r="D114" s="217" t="s">
        <v>189</v>
      </c>
      <c r="E114" s="211">
        <v>215</v>
      </c>
      <c r="F114" s="211">
        <v>194</v>
      </c>
      <c r="G114" s="211">
        <v>158</v>
      </c>
      <c r="H114" s="205">
        <v>62</v>
      </c>
      <c r="I114" s="205">
        <v>121</v>
      </c>
      <c r="J114" s="208">
        <v>1.1850000000000001</v>
      </c>
      <c r="K114" s="209" t="s">
        <v>806</v>
      </c>
      <c r="L114" s="325">
        <v>2010.68</v>
      </c>
      <c r="M114" s="218" t="s">
        <v>190</v>
      </c>
      <c r="N114" s="351" t="s">
        <v>197</v>
      </c>
      <c r="O114" s="200"/>
      <c r="P114" s="219" t="s">
        <v>623</v>
      </c>
      <c r="Q114" s="219"/>
    </row>
    <row r="115" spans="1:17" s="243" customFormat="1">
      <c r="A115" s="205">
        <v>28</v>
      </c>
      <c r="B115" s="205" t="s">
        <v>89</v>
      </c>
      <c r="C115" s="205" t="s">
        <v>550</v>
      </c>
      <c r="D115" s="217" t="s">
        <v>189</v>
      </c>
      <c r="E115" s="211">
        <v>215</v>
      </c>
      <c r="F115" s="211">
        <v>194</v>
      </c>
      <c r="G115" s="211">
        <v>158</v>
      </c>
      <c r="H115" s="205">
        <v>62</v>
      </c>
      <c r="I115" s="205">
        <v>121</v>
      </c>
      <c r="J115" s="208">
        <v>1.1850000000000001</v>
      </c>
      <c r="K115" s="209" t="s">
        <v>806</v>
      </c>
      <c r="L115" s="325">
        <v>2435.66</v>
      </c>
      <c r="M115" s="218" t="s">
        <v>190</v>
      </c>
      <c r="N115" s="351" t="s">
        <v>197</v>
      </c>
      <c r="O115" s="200"/>
      <c r="P115" s="219" t="s">
        <v>623</v>
      </c>
      <c r="Q115" s="219"/>
    </row>
    <row r="116" spans="1:17" s="243" customFormat="1">
      <c r="A116" s="205">
        <v>29</v>
      </c>
      <c r="B116" s="205" t="s">
        <v>90</v>
      </c>
      <c r="C116" s="205" t="s">
        <v>549</v>
      </c>
      <c r="D116" s="217" t="s">
        <v>189</v>
      </c>
      <c r="E116" s="211">
        <v>215</v>
      </c>
      <c r="F116" s="211">
        <v>194</v>
      </c>
      <c r="G116" s="211">
        <v>158</v>
      </c>
      <c r="H116" s="205">
        <v>62</v>
      </c>
      <c r="I116" s="205">
        <v>121</v>
      </c>
      <c r="J116" s="208">
        <v>1.1850000000000001</v>
      </c>
      <c r="K116" s="209" t="s">
        <v>806</v>
      </c>
      <c r="L116" s="325">
        <v>2139.33</v>
      </c>
      <c r="M116" s="218" t="s">
        <v>190</v>
      </c>
      <c r="N116" s="351" t="s">
        <v>197</v>
      </c>
      <c r="O116" s="200"/>
      <c r="P116" s="219" t="s">
        <v>623</v>
      </c>
      <c r="Q116" s="219"/>
    </row>
    <row r="117" spans="1:17" s="243" customFormat="1">
      <c r="A117" s="205">
        <v>30</v>
      </c>
      <c r="B117" s="205" t="s">
        <v>713</v>
      </c>
      <c r="C117" s="205" t="s">
        <v>694</v>
      </c>
      <c r="D117" s="217" t="s">
        <v>189</v>
      </c>
      <c r="E117" s="211">
        <v>220</v>
      </c>
      <c r="F117" s="211">
        <v>199</v>
      </c>
      <c r="G117" s="211">
        <v>158</v>
      </c>
      <c r="H117" s="205">
        <v>62</v>
      </c>
      <c r="I117" s="205">
        <v>121</v>
      </c>
      <c r="J117" s="208">
        <v>1.1850000000000001</v>
      </c>
      <c r="K117" s="209" t="s">
        <v>806</v>
      </c>
      <c r="L117" s="325">
        <v>2359.85</v>
      </c>
      <c r="M117" s="218" t="s">
        <v>190</v>
      </c>
      <c r="N117" s="351" t="s">
        <v>197</v>
      </c>
      <c r="O117" s="200"/>
      <c r="P117" s="219" t="s">
        <v>623</v>
      </c>
      <c r="Q117" s="219"/>
    </row>
    <row r="118" spans="1:17" s="243" customFormat="1">
      <c r="A118" s="205">
        <v>31</v>
      </c>
      <c r="B118" s="205" t="s">
        <v>777</v>
      </c>
      <c r="C118" s="205" t="s">
        <v>779</v>
      </c>
      <c r="D118" s="217" t="s">
        <v>189</v>
      </c>
      <c r="E118" s="211">
        <v>220</v>
      </c>
      <c r="F118" s="211">
        <v>194</v>
      </c>
      <c r="G118" s="211">
        <v>158</v>
      </c>
      <c r="H118" s="205">
        <v>62</v>
      </c>
      <c r="I118" s="205">
        <v>121</v>
      </c>
      <c r="J118" s="208">
        <v>1.1850000000000001</v>
      </c>
      <c r="K118" s="209" t="s">
        <v>806</v>
      </c>
      <c r="L118" s="325">
        <v>2784.32</v>
      </c>
      <c r="M118" s="218" t="s">
        <v>190</v>
      </c>
      <c r="N118" s="351" t="s">
        <v>197</v>
      </c>
      <c r="O118" s="200"/>
      <c r="P118" s="219" t="s">
        <v>623</v>
      </c>
      <c r="Q118" s="219"/>
    </row>
    <row r="119" spans="1:17" s="243" customFormat="1">
      <c r="A119" s="205">
        <v>32</v>
      </c>
      <c r="B119" s="205" t="s">
        <v>778</v>
      </c>
      <c r="C119" s="205" t="s">
        <v>780</v>
      </c>
      <c r="D119" s="217" t="s">
        <v>189</v>
      </c>
      <c r="E119" s="211">
        <v>220</v>
      </c>
      <c r="F119" s="211">
        <v>199</v>
      </c>
      <c r="G119" s="211">
        <v>158</v>
      </c>
      <c r="H119" s="205">
        <v>62</v>
      </c>
      <c r="I119" s="205">
        <v>121</v>
      </c>
      <c r="J119" s="208">
        <v>1.1850000000000001</v>
      </c>
      <c r="K119" s="209" t="s">
        <v>806</v>
      </c>
      <c r="L119" s="325">
        <v>2487.0100000000002</v>
      </c>
      <c r="M119" s="218" t="s">
        <v>190</v>
      </c>
      <c r="N119" s="351" t="s">
        <v>197</v>
      </c>
      <c r="P119" s="219" t="s">
        <v>623</v>
      </c>
      <c r="Q119" s="219"/>
    </row>
    <row r="120" spans="1:17">
      <c r="A120" s="205"/>
      <c r="B120" s="205"/>
      <c r="C120" s="205"/>
      <c r="D120" s="217" t="s">
        <v>189</v>
      </c>
      <c r="E120" s="211"/>
      <c r="F120" s="211"/>
      <c r="G120" s="211"/>
      <c r="H120" s="205"/>
      <c r="I120" s="205"/>
      <c r="J120" s="208"/>
      <c r="K120" s="209" t="s">
        <v>806</v>
      </c>
      <c r="L120" s="325"/>
      <c r="M120" s="218" t="s">
        <v>190</v>
      </c>
      <c r="N120" s="351" t="s">
        <v>197</v>
      </c>
      <c r="P120" s="219"/>
      <c r="Q120" s="219"/>
    </row>
    <row r="121" spans="1:17">
      <c r="A121" s="205"/>
      <c r="B121" s="205"/>
      <c r="C121" s="205"/>
      <c r="D121" s="217" t="s">
        <v>189</v>
      </c>
      <c r="E121" s="211"/>
      <c r="F121" s="211"/>
      <c r="G121" s="211"/>
      <c r="H121" s="205"/>
      <c r="I121" s="205"/>
      <c r="J121" s="208"/>
      <c r="K121" s="209" t="s">
        <v>806</v>
      </c>
      <c r="L121" s="325"/>
      <c r="M121" s="218" t="s">
        <v>190</v>
      </c>
      <c r="N121" s="351" t="s">
        <v>197</v>
      </c>
      <c r="P121" s="219"/>
      <c r="Q121" s="219"/>
    </row>
    <row r="122" spans="1:17">
      <c r="A122" s="205"/>
      <c r="B122" s="205"/>
      <c r="C122" s="205"/>
      <c r="D122" s="217" t="s">
        <v>189</v>
      </c>
      <c r="E122" s="211"/>
      <c r="F122" s="211"/>
      <c r="G122" s="211"/>
      <c r="H122" s="205"/>
      <c r="I122" s="205"/>
      <c r="J122" s="208"/>
      <c r="K122" s="209" t="s">
        <v>806</v>
      </c>
      <c r="L122" s="325"/>
      <c r="M122" s="218" t="s">
        <v>190</v>
      </c>
      <c r="N122" s="351" t="s">
        <v>197</v>
      </c>
      <c r="O122" s="200"/>
      <c r="P122" s="219"/>
      <c r="Q122" s="219"/>
    </row>
    <row r="123" spans="1:17">
      <c r="A123" s="205"/>
      <c r="B123" s="205"/>
      <c r="C123" s="205"/>
      <c r="D123" s="217" t="s">
        <v>189</v>
      </c>
      <c r="E123" s="211"/>
      <c r="F123" s="211"/>
      <c r="G123" s="211"/>
      <c r="H123" s="205"/>
      <c r="I123" s="205"/>
      <c r="J123" s="208"/>
      <c r="K123" s="209" t="s">
        <v>806</v>
      </c>
      <c r="L123" s="325"/>
      <c r="M123" s="218" t="s">
        <v>190</v>
      </c>
      <c r="N123" s="351" t="s">
        <v>197</v>
      </c>
      <c r="O123" s="200"/>
      <c r="P123" s="219"/>
      <c r="Q123" s="219"/>
    </row>
    <row r="124" spans="1:17">
      <c r="A124" s="205"/>
      <c r="B124" s="205"/>
      <c r="C124" s="205"/>
      <c r="D124" s="217" t="s">
        <v>189</v>
      </c>
      <c r="E124" s="211"/>
      <c r="F124" s="211"/>
      <c r="G124" s="211"/>
      <c r="H124" s="205"/>
      <c r="I124" s="205"/>
      <c r="J124" s="208"/>
      <c r="K124" s="209" t="s">
        <v>806</v>
      </c>
      <c r="L124" s="325"/>
      <c r="M124" s="218" t="s">
        <v>190</v>
      </c>
      <c r="N124" s="351" t="s">
        <v>197</v>
      </c>
      <c r="O124" s="200"/>
      <c r="P124" s="219"/>
      <c r="Q124" s="219"/>
    </row>
    <row r="125" spans="1:17">
      <c r="A125" s="205"/>
      <c r="B125" s="205"/>
      <c r="C125" s="205"/>
      <c r="D125" s="217" t="s">
        <v>189</v>
      </c>
      <c r="E125" s="211"/>
      <c r="F125" s="211"/>
      <c r="G125" s="211"/>
      <c r="H125" s="205"/>
      <c r="I125" s="205"/>
      <c r="J125" s="208"/>
      <c r="K125" s="209" t="s">
        <v>806</v>
      </c>
      <c r="L125" s="325"/>
      <c r="M125" s="218" t="s">
        <v>190</v>
      </c>
      <c r="N125" s="351" t="s">
        <v>197</v>
      </c>
      <c r="O125" s="200"/>
      <c r="P125" s="219"/>
      <c r="Q125" s="219"/>
    </row>
    <row r="126" spans="1:17">
      <c r="A126" s="205"/>
      <c r="B126" s="205"/>
      <c r="C126" s="205"/>
      <c r="D126" s="217" t="s">
        <v>189</v>
      </c>
      <c r="E126" s="211"/>
      <c r="F126" s="211"/>
      <c r="G126" s="211"/>
      <c r="H126" s="205"/>
      <c r="I126" s="205"/>
      <c r="J126" s="208"/>
      <c r="K126" s="209" t="s">
        <v>806</v>
      </c>
      <c r="L126" s="325"/>
      <c r="M126" s="218" t="s">
        <v>190</v>
      </c>
      <c r="N126" s="351" t="s">
        <v>197</v>
      </c>
      <c r="P126" s="219"/>
      <c r="Q126" s="219"/>
    </row>
    <row r="127" spans="1:17">
      <c r="A127" s="205"/>
      <c r="B127" s="205"/>
      <c r="C127" s="205"/>
      <c r="D127" s="217" t="s">
        <v>189</v>
      </c>
      <c r="E127" s="211"/>
      <c r="F127" s="211"/>
      <c r="G127" s="211"/>
      <c r="H127" s="205"/>
      <c r="I127" s="205"/>
      <c r="J127" s="208"/>
      <c r="K127" s="209" t="s">
        <v>806</v>
      </c>
      <c r="L127" s="325"/>
      <c r="M127" s="218" t="s">
        <v>190</v>
      </c>
      <c r="N127" s="351" t="s">
        <v>197</v>
      </c>
      <c r="P127" s="219"/>
      <c r="Q127" s="219"/>
    </row>
    <row r="128" spans="1:17">
      <c r="A128" s="205"/>
      <c r="B128" s="205"/>
      <c r="C128" s="205"/>
      <c r="D128" s="217" t="s">
        <v>189</v>
      </c>
      <c r="E128" s="211"/>
      <c r="F128" s="211"/>
      <c r="G128" s="211"/>
      <c r="H128" s="205"/>
      <c r="I128" s="205"/>
      <c r="J128" s="208"/>
      <c r="K128" s="209" t="s">
        <v>806</v>
      </c>
      <c r="L128" s="325"/>
      <c r="M128" s="218" t="s">
        <v>190</v>
      </c>
      <c r="N128" s="351" t="s">
        <v>197</v>
      </c>
      <c r="O128" s="200"/>
      <c r="P128" s="219"/>
      <c r="Q128" s="219"/>
    </row>
    <row r="129" spans="1:17">
      <c r="A129" s="205"/>
      <c r="B129" s="205"/>
      <c r="C129" s="205"/>
      <c r="D129" s="217" t="s">
        <v>189</v>
      </c>
      <c r="E129" s="211"/>
      <c r="F129" s="211"/>
      <c r="G129" s="211"/>
      <c r="H129" s="205"/>
      <c r="I129" s="205"/>
      <c r="J129" s="208"/>
      <c r="K129" s="209" t="s">
        <v>806</v>
      </c>
      <c r="L129" s="325"/>
      <c r="M129" s="218" t="s">
        <v>190</v>
      </c>
      <c r="N129" s="351" t="s">
        <v>197</v>
      </c>
      <c r="P129" s="219"/>
      <c r="Q129" s="219"/>
    </row>
    <row r="130" spans="1:17" s="243" customFormat="1">
      <c r="A130" s="205">
        <v>1</v>
      </c>
      <c r="B130" s="205" t="s">
        <v>350</v>
      </c>
      <c r="C130" s="205" t="s">
        <v>351</v>
      </c>
      <c r="D130" s="217" t="s">
        <v>189</v>
      </c>
      <c r="E130" s="211">
        <v>267</v>
      </c>
      <c r="F130" s="211">
        <v>242</v>
      </c>
      <c r="G130" s="211">
        <v>160</v>
      </c>
      <c r="H130" s="205">
        <v>71</v>
      </c>
      <c r="I130" s="205">
        <v>131</v>
      </c>
      <c r="J130" s="208">
        <v>1.488</v>
      </c>
      <c r="K130" s="209" t="s">
        <v>806</v>
      </c>
      <c r="L130" s="325">
        <v>2302.7199999999998</v>
      </c>
      <c r="M130" s="218" t="s">
        <v>190</v>
      </c>
      <c r="N130" s="351" t="s">
        <v>197</v>
      </c>
      <c r="O130" s="200"/>
      <c r="P130" s="219" t="s">
        <v>622</v>
      </c>
      <c r="Q130" s="219"/>
    </row>
    <row r="131" spans="1:17" s="243" customFormat="1">
      <c r="A131" s="205">
        <v>2</v>
      </c>
      <c r="B131" s="205" t="s">
        <v>33</v>
      </c>
      <c r="C131" s="205" t="s">
        <v>36</v>
      </c>
      <c r="D131" s="217" t="s">
        <v>189</v>
      </c>
      <c r="E131" s="211">
        <v>267</v>
      </c>
      <c r="F131" s="211">
        <v>242</v>
      </c>
      <c r="G131" s="211">
        <v>160</v>
      </c>
      <c r="H131" s="205">
        <v>71</v>
      </c>
      <c r="I131" s="205">
        <v>131</v>
      </c>
      <c r="J131" s="208">
        <v>1.488</v>
      </c>
      <c r="K131" s="209" t="s">
        <v>806</v>
      </c>
      <c r="L131" s="325">
        <v>2344.4699999999998</v>
      </c>
      <c r="M131" s="218" t="s">
        <v>190</v>
      </c>
      <c r="N131" s="351" t="s">
        <v>197</v>
      </c>
      <c r="P131" s="219" t="s">
        <v>622</v>
      </c>
      <c r="Q131" s="219"/>
    </row>
    <row r="132" spans="1:17" s="243" customFormat="1">
      <c r="A132" s="205">
        <v>3</v>
      </c>
      <c r="B132" s="205" t="s">
        <v>390</v>
      </c>
      <c r="C132" s="205" t="s">
        <v>391</v>
      </c>
      <c r="D132" s="217" t="s">
        <v>189</v>
      </c>
      <c r="E132" s="211">
        <v>267</v>
      </c>
      <c r="F132" s="211">
        <v>242</v>
      </c>
      <c r="G132" s="211">
        <v>160</v>
      </c>
      <c r="H132" s="205">
        <v>71</v>
      </c>
      <c r="I132" s="205">
        <v>131</v>
      </c>
      <c r="J132" s="208">
        <v>1.488</v>
      </c>
      <c r="K132" s="209" t="s">
        <v>806</v>
      </c>
      <c r="L132" s="325">
        <v>2531</v>
      </c>
      <c r="M132" s="218" t="s">
        <v>190</v>
      </c>
      <c r="N132" s="351" t="s">
        <v>197</v>
      </c>
      <c r="O132" s="200"/>
      <c r="P132" s="219" t="s">
        <v>622</v>
      </c>
      <c r="Q132" s="219"/>
    </row>
    <row r="133" spans="1:17" s="243" customFormat="1">
      <c r="A133" s="205">
        <v>4</v>
      </c>
      <c r="B133" s="205" t="s">
        <v>26</v>
      </c>
      <c r="C133" s="205" t="s">
        <v>30</v>
      </c>
      <c r="D133" s="217" t="s">
        <v>189</v>
      </c>
      <c r="E133" s="211">
        <v>267</v>
      </c>
      <c r="F133" s="211">
        <v>242</v>
      </c>
      <c r="G133" s="211">
        <v>160</v>
      </c>
      <c r="H133" s="205">
        <v>71</v>
      </c>
      <c r="I133" s="205">
        <v>131</v>
      </c>
      <c r="J133" s="208">
        <v>1.488</v>
      </c>
      <c r="K133" s="209" t="s">
        <v>806</v>
      </c>
      <c r="L133" s="325">
        <v>2662.91</v>
      </c>
      <c r="M133" s="218" t="s">
        <v>190</v>
      </c>
      <c r="N133" s="351" t="s">
        <v>197</v>
      </c>
      <c r="O133" s="200"/>
      <c r="P133" s="219" t="s">
        <v>622</v>
      </c>
      <c r="Q133" s="219"/>
    </row>
    <row r="134" spans="1:17" s="243" customFormat="1">
      <c r="A134" s="205">
        <v>5</v>
      </c>
      <c r="B134" s="205" t="s">
        <v>27</v>
      </c>
      <c r="C134" s="205" t="s">
        <v>37</v>
      </c>
      <c r="D134" s="217" t="s">
        <v>189</v>
      </c>
      <c r="E134" s="211">
        <v>267</v>
      </c>
      <c r="F134" s="211">
        <v>242</v>
      </c>
      <c r="G134" s="211">
        <v>160</v>
      </c>
      <c r="H134" s="205">
        <v>71</v>
      </c>
      <c r="I134" s="205">
        <v>131</v>
      </c>
      <c r="J134" s="208">
        <v>1.488</v>
      </c>
      <c r="K134" s="209" t="s">
        <v>806</v>
      </c>
      <c r="L134" s="325">
        <v>2671.97</v>
      </c>
      <c r="M134" s="218" t="s">
        <v>190</v>
      </c>
      <c r="N134" s="351" t="s">
        <v>197</v>
      </c>
      <c r="O134" s="200"/>
      <c r="P134" s="219" t="s">
        <v>622</v>
      </c>
      <c r="Q134" s="219"/>
    </row>
    <row r="135" spans="1:17" s="243" customFormat="1">
      <c r="A135" s="205">
        <v>6</v>
      </c>
      <c r="B135" s="205" t="s">
        <v>479</v>
      </c>
      <c r="C135" s="205" t="s">
        <v>480</v>
      </c>
      <c r="D135" s="217" t="s">
        <v>189</v>
      </c>
      <c r="E135" s="211">
        <v>262</v>
      </c>
      <c r="F135" s="211">
        <v>237</v>
      </c>
      <c r="G135" s="211">
        <v>160</v>
      </c>
      <c r="H135" s="205">
        <v>71</v>
      </c>
      <c r="I135" s="205">
        <v>131</v>
      </c>
      <c r="J135" s="208">
        <v>1.488</v>
      </c>
      <c r="K135" s="209" t="s">
        <v>806</v>
      </c>
      <c r="L135" s="325">
        <v>2244.61</v>
      </c>
      <c r="M135" s="218" t="s">
        <v>190</v>
      </c>
      <c r="N135" s="351" t="s">
        <v>197</v>
      </c>
      <c r="O135" s="200"/>
      <c r="P135" s="219" t="s">
        <v>623</v>
      </c>
      <c r="Q135" s="219"/>
    </row>
    <row r="136" spans="1:17" s="243" customFormat="1">
      <c r="A136" s="205">
        <v>7</v>
      </c>
      <c r="B136" s="205" t="s">
        <v>481</v>
      </c>
      <c r="C136" s="205" t="s">
        <v>482</v>
      </c>
      <c r="D136" s="217" t="s">
        <v>189</v>
      </c>
      <c r="E136" s="211">
        <v>262</v>
      </c>
      <c r="F136" s="211">
        <v>237</v>
      </c>
      <c r="G136" s="211">
        <v>160</v>
      </c>
      <c r="H136" s="205">
        <v>71</v>
      </c>
      <c r="I136" s="205">
        <v>131</v>
      </c>
      <c r="J136" s="208">
        <v>1.488</v>
      </c>
      <c r="K136" s="209" t="s">
        <v>806</v>
      </c>
      <c r="L136" s="325">
        <v>2588.89</v>
      </c>
      <c r="M136" s="218" t="s">
        <v>190</v>
      </c>
      <c r="N136" s="351" t="s">
        <v>197</v>
      </c>
      <c r="O136" s="200"/>
      <c r="P136" s="219" t="s">
        <v>623</v>
      </c>
      <c r="Q136" s="219"/>
    </row>
    <row r="137" spans="1:17" s="243" customFormat="1">
      <c r="A137" s="205">
        <v>8</v>
      </c>
      <c r="B137" s="205" t="s">
        <v>483</v>
      </c>
      <c r="C137" s="205" t="s">
        <v>484</v>
      </c>
      <c r="D137" s="217" t="s">
        <v>189</v>
      </c>
      <c r="E137" s="211">
        <v>262</v>
      </c>
      <c r="F137" s="211">
        <v>237</v>
      </c>
      <c r="G137" s="211">
        <v>160</v>
      </c>
      <c r="H137" s="205">
        <v>71</v>
      </c>
      <c r="I137" s="205">
        <v>131</v>
      </c>
      <c r="J137" s="208">
        <v>1.488</v>
      </c>
      <c r="K137" s="209" t="s">
        <v>806</v>
      </c>
      <c r="L137" s="325">
        <v>2450.15</v>
      </c>
      <c r="M137" s="218" t="s">
        <v>190</v>
      </c>
      <c r="N137" s="351" t="s">
        <v>197</v>
      </c>
      <c r="O137" s="200"/>
      <c r="P137" s="219" t="s">
        <v>623</v>
      </c>
      <c r="Q137" s="219"/>
    </row>
    <row r="138" spans="1:17" s="243" customFormat="1">
      <c r="A138" s="205">
        <v>9</v>
      </c>
      <c r="B138" s="205" t="s">
        <v>485</v>
      </c>
      <c r="C138" s="205" t="s">
        <v>486</v>
      </c>
      <c r="D138" s="217" t="s">
        <v>189</v>
      </c>
      <c r="E138" s="211">
        <v>262</v>
      </c>
      <c r="F138" s="211">
        <v>237</v>
      </c>
      <c r="G138" s="211">
        <v>160</v>
      </c>
      <c r="H138" s="205">
        <v>71</v>
      </c>
      <c r="I138" s="205">
        <v>131</v>
      </c>
      <c r="J138" s="208">
        <v>1.488</v>
      </c>
      <c r="K138" s="209" t="s">
        <v>806</v>
      </c>
      <c r="L138" s="325">
        <v>2565.8200000000002</v>
      </c>
      <c r="M138" s="218" t="s">
        <v>190</v>
      </c>
      <c r="N138" s="351" t="s">
        <v>197</v>
      </c>
      <c r="O138" s="200"/>
      <c r="P138" s="219" t="s">
        <v>623</v>
      </c>
      <c r="Q138" s="219"/>
    </row>
    <row r="139" spans="1:17" s="243" customFormat="1">
      <c r="A139" s="205">
        <v>10</v>
      </c>
      <c r="B139" s="205" t="s">
        <v>487</v>
      </c>
      <c r="C139" s="205" t="s">
        <v>488</v>
      </c>
      <c r="D139" s="217" t="s">
        <v>189</v>
      </c>
      <c r="E139" s="211">
        <v>262</v>
      </c>
      <c r="F139" s="211">
        <v>237</v>
      </c>
      <c r="G139" s="211">
        <v>160</v>
      </c>
      <c r="H139" s="205">
        <v>71</v>
      </c>
      <c r="I139" s="205">
        <v>131</v>
      </c>
      <c r="J139" s="208">
        <v>1.488</v>
      </c>
      <c r="K139" s="209" t="s">
        <v>806</v>
      </c>
      <c r="L139" s="325">
        <v>2485.34</v>
      </c>
      <c r="M139" s="218" t="s">
        <v>190</v>
      </c>
      <c r="N139" s="351" t="s">
        <v>197</v>
      </c>
      <c r="O139" s="200"/>
      <c r="P139" s="219" t="s">
        <v>623</v>
      </c>
      <c r="Q139" s="219"/>
    </row>
    <row r="140" spans="1:17" s="243" customFormat="1">
      <c r="A140" s="205">
        <v>11</v>
      </c>
      <c r="B140" s="205" t="s">
        <v>685</v>
      </c>
      <c r="C140" s="205" t="s">
        <v>668</v>
      </c>
      <c r="D140" s="217" t="s">
        <v>189</v>
      </c>
      <c r="E140" s="211">
        <v>272</v>
      </c>
      <c r="F140" s="211">
        <v>247</v>
      </c>
      <c r="G140" s="211">
        <v>160</v>
      </c>
      <c r="H140" s="205">
        <v>71</v>
      </c>
      <c r="I140" s="205">
        <v>131</v>
      </c>
      <c r="J140" s="208">
        <v>1.488</v>
      </c>
      <c r="K140" s="209" t="s">
        <v>806</v>
      </c>
      <c r="L140" s="325">
        <v>2673.77</v>
      </c>
      <c r="M140" s="218" t="s">
        <v>190</v>
      </c>
      <c r="N140" s="351" t="s">
        <v>197</v>
      </c>
      <c r="O140" s="200"/>
      <c r="P140" s="219" t="s">
        <v>622</v>
      </c>
      <c r="Q140" s="219"/>
    </row>
    <row r="141" spans="1:17" s="243" customFormat="1">
      <c r="A141" s="205">
        <v>12</v>
      </c>
      <c r="B141" s="205" t="s">
        <v>759</v>
      </c>
      <c r="C141" s="205" t="s">
        <v>767</v>
      </c>
      <c r="D141" s="217" t="s">
        <v>189</v>
      </c>
      <c r="E141" s="211">
        <v>272</v>
      </c>
      <c r="F141" s="211">
        <v>247</v>
      </c>
      <c r="G141" s="211">
        <v>160</v>
      </c>
      <c r="H141" s="205">
        <v>71</v>
      </c>
      <c r="I141" s="205">
        <v>131</v>
      </c>
      <c r="J141" s="208">
        <v>1.488</v>
      </c>
      <c r="K141" s="209" t="s">
        <v>806</v>
      </c>
      <c r="L141" s="325">
        <v>2715.52</v>
      </c>
      <c r="M141" s="218" t="s">
        <v>190</v>
      </c>
      <c r="N141" s="351" t="s">
        <v>197</v>
      </c>
      <c r="O141" s="200"/>
      <c r="P141" s="219" t="s">
        <v>622</v>
      </c>
      <c r="Q141" s="219"/>
    </row>
    <row r="142" spans="1:17" s="243" customFormat="1">
      <c r="A142" s="205">
        <v>13</v>
      </c>
      <c r="B142" s="205" t="s">
        <v>761</v>
      </c>
      <c r="C142" s="205" t="s">
        <v>768</v>
      </c>
      <c r="D142" s="217" t="s">
        <v>189</v>
      </c>
      <c r="E142" s="211">
        <v>272</v>
      </c>
      <c r="F142" s="211">
        <v>247</v>
      </c>
      <c r="G142" s="211">
        <v>160</v>
      </c>
      <c r="H142" s="205">
        <v>71</v>
      </c>
      <c r="I142" s="205">
        <v>131</v>
      </c>
      <c r="J142" s="208">
        <v>1.488</v>
      </c>
      <c r="K142" s="209" t="s">
        <v>806</v>
      </c>
      <c r="L142" s="325">
        <v>3034.24</v>
      </c>
      <c r="M142" s="218" t="s">
        <v>190</v>
      </c>
      <c r="N142" s="351" t="s">
        <v>197</v>
      </c>
      <c r="O142" s="200"/>
      <c r="P142" s="219" t="s">
        <v>622</v>
      </c>
      <c r="Q142" s="219"/>
    </row>
    <row r="143" spans="1:17" s="243" customFormat="1">
      <c r="A143" s="205">
        <v>14</v>
      </c>
      <c r="B143" s="205" t="s">
        <v>760</v>
      </c>
      <c r="C143" s="205" t="s">
        <v>769</v>
      </c>
      <c r="D143" s="217" t="s">
        <v>189</v>
      </c>
      <c r="E143" s="211">
        <v>272</v>
      </c>
      <c r="F143" s="211">
        <v>247</v>
      </c>
      <c r="G143" s="211">
        <v>160</v>
      </c>
      <c r="H143" s="205">
        <v>71</v>
      </c>
      <c r="I143" s="205">
        <v>131</v>
      </c>
      <c r="J143" s="208">
        <v>1.488</v>
      </c>
      <c r="K143" s="209" t="s">
        <v>806</v>
      </c>
      <c r="L143" s="325">
        <v>3043.29</v>
      </c>
      <c r="M143" s="218" t="s">
        <v>190</v>
      </c>
      <c r="N143" s="351" t="s">
        <v>197</v>
      </c>
      <c r="O143" s="200"/>
      <c r="P143" s="219" t="s">
        <v>622</v>
      </c>
      <c r="Q143" s="219"/>
    </row>
    <row r="144" spans="1:17" s="243" customFormat="1">
      <c r="A144" s="205">
        <v>15</v>
      </c>
      <c r="B144" s="205" t="s">
        <v>655</v>
      </c>
      <c r="C144" s="205" t="s">
        <v>665</v>
      </c>
      <c r="D144" s="217" t="s">
        <v>189</v>
      </c>
      <c r="E144" s="211">
        <v>267</v>
      </c>
      <c r="F144" s="211">
        <v>247</v>
      </c>
      <c r="G144" s="211">
        <v>160</v>
      </c>
      <c r="H144" s="205">
        <v>71</v>
      </c>
      <c r="I144" s="205">
        <v>131</v>
      </c>
      <c r="J144" s="208">
        <v>1.488</v>
      </c>
      <c r="K144" s="209" t="s">
        <v>806</v>
      </c>
      <c r="L144" s="325">
        <v>2627.86</v>
      </c>
      <c r="M144" s="218" t="s">
        <v>190</v>
      </c>
      <c r="N144" s="351" t="s">
        <v>197</v>
      </c>
      <c r="O144" s="200"/>
      <c r="P144" s="219" t="s">
        <v>623</v>
      </c>
      <c r="Q144" s="219"/>
    </row>
    <row r="145" spans="1:17" s="238" customFormat="1">
      <c r="A145" s="205">
        <v>16</v>
      </c>
      <c r="B145" s="205" t="s">
        <v>666</v>
      </c>
      <c r="C145" s="205" t="s">
        <v>667</v>
      </c>
      <c r="D145" s="217" t="s">
        <v>189</v>
      </c>
      <c r="E145" s="211">
        <v>267</v>
      </c>
      <c r="F145" s="211">
        <v>242</v>
      </c>
      <c r="G145" s="211">
        <v>160</v>
      </c>
      <c r="H145" s="205">
        <v>71</v>
      </c>
      <c r="I145" s="205">
        <v>131</v>
      </c>
      <c r="J145" s="208">
        <v>1.488</v>
      </c>
      <c r="K145" s="209" t="s">
        <v>806</v>
      </c>
      <c r="L145" s="325">
        <v>2832.84</v>
      </c>
      <c r="M145" s="218" t="s">
        <v>190</v>
      </c>
      <c r="N145" s="351" t="s">
        <v>197</v>
      </c>
      <c r="O145" s="200"/>
      <c r="P145" s="219" t="s">
        <v>623</v>
      </c>
      <c r="Q145" s="219"/>
    </row>
    <row r="146" spans="1:17" s="238" customFormat="1">
      <c r="A146" s="205">
        <v>17</v>
      </c>
      <c r="B146" s="205" t="s">
        <v>793</v>
      </c>
      <c r="C146" s="205" t="s">
        <v>796</v>
      </c>
      <c r="D146" s="217" t="s">
        <v>189</v>
      </c>
      <c r="E146" s="211">
        <v>272</v>
      </c>
      <c r="F146" s="211">
        <v>247</v>
      </c>
      <c r="G146" s="211">
        <v>160</v>
      </c>
      <c r="H146" s="205">
        <v>71</v>
      </c>
      <c r="I146" s="205">
        <v>131</v>
      </c>
      <c r="J146" s="208">
        <v>1.488</v>
      </c>
      <c r="K146" s="209" t="s">
        <v>806</v>
      </c>
      <c r="L146" s="325">
        <v>2901.55</v>
      </c>
      <c r="M146" s="218" t="s">
        <v>190</v>
      </c>
      <c r="N146" s="351" t="s">
        <v>197</v>
      </c>
      <c r="O146" s="200"/>
      <c r="P146" s="219" t="s">
        <v>622</v>
      </c>
      <c r="Q146" s="219"/>
    </row>
    <row r="147" spans="1:17" s="238" customFormat="1">
      <c r="A147" s="205">
        <v>18</v>
      </c>
      <c r="B147" s="205" t="s">
        <v>742</v>
      </c>
      <c r="C147" s="205" t="s">
        <v>729</v>
      </c>
      <c r="D147" s="217" t="s">
        <v>189</v>
      </c>
      <c r="E147" s="211">
        <v>267</v>
      </c>
      <c r="F147" s="211">
        <v>242</v>
      </c>
      <c r="G147" s="211">
        <v>160</v>
      </c>
      <c r="H147" s="205">
        <v>71</v>
      </c>
      <c r="I147" s="205">
        <v>131</v>
      </c>
      <c r="J147" s="208">
        <v>1.488</v>
      </c>
      <c r="K147" s="209" t="s">
        <v>806</v>
      </c>
      <c r="L147" s="325">
        <v>2972.41</v>
      </c>
      <c r="M147" s="218" t="s">
        <v>190</v>
      </c>
      <c r="N147" s="351" t="s">
        <v>197</v>
      </c>
      <c r="O147" s="200"/>
      <c r="P147" s="219" t="s">
        <v>623</v>
      </c>
      <c r="Q147" s="219"/>
    </row>
    <row r="148" spans="1:17" s="238" customFormat="1">
      <c r="A148" s="205">
        <v>19</v>
      </c>
      <c r="B148" s="205" t="s">
        <v>751</v>
      </c>
      <c r="C148" s="205" t="s">
        <v>752</v>
      </c>
      <c r="D148" s="217" t="s">
        <v>189</v>
      </c>
      <c r="E148" s="211">
        <v>267</v>
      </c>
      <c r="F148" s="211">
        <v>247</v>
      </c>
      <c r="G148" s="211">
        <v>160</v>
      </c>
      <c r="H148" s="205">
        <v>71</v>
      </c>
      <c r="I148" s="205">
        <v>131</v>
      </c>
      <c r="J148" s="208">
        <v>1.488</v>
      </c>
      <c r="K148" s="209" t="s">
        <v>806</v>
      </c>
      <c r="L148" s="325">
        <v>2669.61</v>
      </c>
      <c r="M148" s="218" t="s">
        <v>190</v>
      </c>
      <c r="N148" s="351" t="s">
        <v>197</v>
      </c>
      <c r="O148" s="243"/>
      <c r="P148" s="219" t="s">
        <v>623</v>
      </c>
      <c r="Q148" s="219"/>
    </row>
    <row r="149" spans="1:17" s="238" customFormat="1">
      <c r="A149" s="205">
        <v>20</v>
      </c>
      <c r="B149" s="205" t="s">
        <v>747</v>
      </c>
      <c r="C149" s="205" t="s">
        <v>734</v>
      </c>
      <c r="D149" s="217" t="s">
        <v>189</v>
      </c>
      <c r="E149" s="211">
        <v>267</v>
      </c>
      <c r="F149" s="211">
        <v>242</v>
      </c>
      <c r="G149" s="211">
        <v>160</v>
      </c>
      <c r="H149" s="205">
        <v>71</v>
      </c>
      <c r="I149" s="205">
        <v>131</v>
      </c>
      <c r="J149" s="208">
        <v>1.488</v>
      </c>
      <c r="K149" s="209" t="s">
        <v>806</v>
      </c>
      <c r="L149" s="325">
        <v>2949.34</v>
      </c>
      <c r="M149" s="218" t="s">
        <v>190</v>
      </c>
      <c r="N149" s="351" t="s">
        <v>197</v>
      </c>
      <c r="O149" s="243"/>
      <c r="P149" s="219" t="s">
        <v>623</v>
      </c>
      <c r="Q149" s="219"/>
    </row>
    <row r="150" spans="1:17" s="238" customFormat="1">
      <c r="A150" s="205">
        <v>21</v>
      </c>
      <c r="B150" s="205" t="s">
        <v>745</v>
      </c>
      <c r="C150" s="205" t="s">
        <v>732</v>
      </c>
      <c r="D150" s="217" t="s">
        <v>189</v>
      </c>
      <c r="E150" s="211">
        <v>267</v>
      </c>
      <c r="F150" s="211">
        <v>242</v>
      </c>
      <c r="G150" s="211">
        <v>160</v>
      </c>
      <c r="H150" s="205">
        <v>71</v>
      </c>
      <c r="I150" s="205">
        <v>131</v>
      </c>
      <c r="J150" s="208">
        <v>1.488</v>
      </c>
      <c r="K150" s="209" t="s">
        <v>806</v>
      </c>
      <c r="L150" s="325">
        <v>2868.86</v>
      </c>
      <c r="M150" s="218" t="s">
        <v>190</v>
      </c>
      <c r="N150" s="351" t="s">
        <v>197</v>
      </c>
      <c r="O150" s="200"/>
      <c r="P150" s="219" t="s">
        <v>623</v>
      </c>
      <c r="Q150" s="219"/>
    </row>
    <row r="151" spans="1:17" s="238" customFormat="1">
      <c r="A151" s="205">
        <v>22</v>
      </c>
      <c r="B151" s="205" t="s">
        <v>544</v>
      </c>
      <c r="C151" s="205" t="s">
        <v>545</v>
      </c>
      <c r="D151" s="217" t="s">
        <v>189</v>
      </c>
      <c r="E151" s="211">
        <v>262</v>
      </c>
      <c r="F151" s="211">
        <v>237</v>
      </c>
      <c r="G151" s="211">
        <v>160</v>
      </c>
      <c r="H151" s="205">
        <v>71</v>
      </c>
      <c r="I151" s="205">
        <v>131</v>
      </c>
      <c r="J151" s="208">
        <v>1.488</v>
      </c>
      <c r="K151" s="209" t="s">
        <v>806</v>
      </c>
      <c r="L151" s="325">
        <v>2286.36</v>
      </c>
      <c r="M151" s="218" t="s">
        <v>190</v>
      </c>
      <c r="N151" s="351" t="s">
        <v>197</v>
      </c>
      <c r="O151" s="200"/>
      <c r="P151" s="219" t="s">
        <v>623</v>
      </c>
      <c r="Q151" s="219"/>
    </row>
    <row r="152" spans="1:17" s="238" customFormat="1">
      <c r="A152" s="205">
        <v>23</v>
      </c>
      <c r="B152" s="205" t="s">
        <v>546</v>
      </c>
      <c r="C152" s="205" t="s">
        <v>547</v>
      </c>
      <c r="D152" s="217" t="s">
        <v>189</v>
      </c>
      <c r="E152" s="211">
        <v>277</v>
      </c>
      <c r="F152" s="211">
        <v>250</v>
      </c>
      <c r="G152" s="211">
        <v>165</v>
      </c>
      <c r="H152" s="205">
        <v>72</v>
      </c>
      <c r="I152" s="205">
        <v>132</v>
      </c>
      <c r="J152" s="208">
        <v>1.5680000000000001</v>
      </c>
      <c r="K152" s="209" t="s">
        <v>806</v>
      </c>
      <c r="L152" s="325">
        <v>2593.11</v>
      </c>
      <c r="M152" s="218" t="s">
        <v>190</v>
      </c>
      <c r="N152" s="351" t="s">
        <v>197</v>
      </c>
      <c r="O152" s="200"/>
      <c r="P152" s="219" t="s">
        <v>623</v>
      </c>
      <c r="Q152" s="219"/>
    </row>
    <row r="153" spans="1:17" s="238" customFormat="1">
      <c r="A153" s="205">
        <v>24</v>
      </c>
      <c r="B153" s="205" t="s">
        <v>787</v>
      </c>
      <c r="C153" s="205" t="s">
        <v>790</v>
      </c>
      <c r="D153" s="217" t="s">
        <v>189</v>
      </c>
      <c r="E153" s="211">
        <v>277</v>
      </c>
      <c r="F153" s="211">
        <v>250</v>
      </c>
      <c r="G153" s="211">
        <v>165</v>
      </c>
      <c r="H153" s="205">
        <v>72</v>
      </c>
      <c r="I153" s="205">
        <v>132</v>
      </c>
      <c r="J153" s="208">
        <v>1.5680000000000001</v>
      </c>
      <c r="K153" s="209" t="s">
        <v>806</v>
      </c>
      <c r="L153" s="325">
        <v>3000.12</v>
      </c>
      <c r="M153" s="218" t="s">
        <v>190</v>
      </c>
      <c r="N153" s="351" t="s">
        <v>197</v>
      </c>
      <c r="O153" s="200"/>
      <c r="P153" s="219" t="s">
        <v>623</v>
      </c>
      <c r="Q153" s="219"/>
    </row>
    <row r="154" spans="1:17" s="238" customFormat="1">
      <c r="A154" s="205">
        <v>25</v>
      </c>
      <c r="B154" s="205" t="s">
        <v>291</v>
      </c>
      <c r="C154" s="205" t="s">
        <v>292</v>
      </c>
      <c r="D154" s="217" t="s">
        <v>189</v>
      </c>
      <c r="E154" s="211">
        <v>262</v>
      </c>
      <c r="F154" s="211">
        <v>237</v>
      </c>
      <c r="G154" s="211">
        <v>160</v>
      </c>
      <c r="H154" s="205">
        <v>71</v>
      </c>
      <c r="I154" s="205">
        <v>131</v>
      </c>
      <c r="J154" s="208">
        <v>1.488</v>
      </c>
      <c r="K154" s="209" t="s">
        <v>806</v>
      </c>
      <c r="L154" s="325">
        <v>2173.38</v>
      </c>
      <c r="M154" s="218" t="s">
        <v>190</v>
      </c>
      <c r="N154" s="351" t="s">
        <v>197</v>
      </c>
      <c r="O154" s="200"/>
      <c r="P154" s="219" t="s">
        <v>623</v>
      </c>
      <c r="Q154" s="219"/>
    </row>
    <row r="155" spans="1:17" s="238" customFormat="1">
      <c r="A155" s="205">
        <v>26</v>
      </c>
      <c r="B155" s="205" t="s">
        <v>714</v>
      </c>
      <c r="C155" s="205" t="s">
        <v>693</v>
      </c>
      <c r="D155" s="217" t="s">
        <v>189</v>
      </c>
      <c r="E155" s="211">
        <v>267</v>
      </c>
      <c r="F155" s="211">
        <v>242</v>
      </c>
      <c r="G155" s="211">
        <v>160</v>
      </c>
      <c r="H155" s="205">
        <v>71</v>
      </c>
      <c r="I155" s="205">
        <v>131</v>
      </c>
      <c r="J155" s="208">
        <v>1.488</v>
      </c>
      <c r="K155" s="209" t="s">
        <v>806</v>
      </c>
      <c r="L155" s="325">
        <v>2540.94</v>
      </c>
      <c r="M155" s="218" t="s">
        <v>190</v>
      </c>
      <c r="N155" s="351" t="s">
        <v>197</v>
      </c>
      <c r="O155" s="200"/>
      <c r="P155" s="219" t="s">
        <v>623</v>
      </c>
      <c r="Q155" s="219"/>
    </row>
    <row r="156" spans="1:17" s="238" customFormat="1">
      <c r="A156" s="205">
        <v>27</v>
      </c>
      <c r="B156" s="205" t="s">
        <v>618</v>
      </c>
      <c r="C156" s="205" t="s">
        <v>621</v>
      </c>
      <c r="D156" s="217" t="s">
        <v>189</v>
      </c>
      <c r="E156" s="211">
        <v>262</v>
      </c>
      <c r="F156" s="211">
        <v>237</v>
      </c>
      <c r="G156" s="211">
        <v>160</v>
      </c>
      <c r="H156" s="205">
        <v>71</v>
      </c>
      <c r="I156" s="205">
        <v>131</v>
      </c>
      <c r="J156" s="208">
        <v>1.488</v>
      </c>
      <c r="K156" s="209" t="s">
        <v>806</v>
      </c>
      <c r="L156" s="325">
        <v>2162.66</v>
      </c>
      <c r="M156" s="218" t="s">
        <v>190</v>
      </c>
      <c r="N156" s="351" t="s">
        <v>197</v>
      </c>
      <c r="O156" s="243"/>
      <c r="P156" s="219" t="s">
        <v>623</v>
      </c>
      <c r="Q156" s="219" t="s">
        <v>962</v>
      </c>
    </row>
    <row r="157" spans="1:17" s="238" customFormat="1">
      <c r="A157" s="205">
        <v>28</v>
      </c>
      <c r="B157" s="205" t="s">
        <v>619</v>
      </c>
      <c r="C157" s="205" t="s">
        <v>620</v>
      </c>
      <c r="D157" s="217" t="s">
        <v>189</v>
      </c>
      <c r="E157" s="211">
        <v>262</v>
      </c>
      <c r="F157" s="211">
        <v>237</v>
      </c>
      <c r="G157" s="211">
        <v>160</v>
      </c>
      <c r="H157" s="205">
        <v>71</v>
      </c>
      <c r="I157" s="205">
        <v>131</v>
      </c>
      <c r="J157" s="208">
        <v>1.488</v>
      </c>
      <c r="K157" s="209" t="s">
        <v>806</v>
      </c>
      <c r="L157" s="325">
        <v>2162.66</v>
      </c>
      <c r="M157" s="218" t="s">
        <v>190</v>
      </c>
      <c r="N157" s="351" t="s">
        <v>197</v>
      </c>
      <c r="O157" s="243"/>
      <c r="P157" s="219" t="s">
        <v>623</v>
      </c>
      <c r="Q157" s="219" t="s">
        <v>962</v>
      </c>
    </row>
    <row r="158" spans="1:17" s="238" customFormat="1">
      <c r="A158" s="205">
        <v>29</v>
      </c>
      <c r="B158" s="205" t="s">
        <v>301</v>
      </c>
      <c r="C158" s="205" t="s">
        <v>302</v>
      </c>
      <c r="D158" s="217" t="s">
        <v>189</v>
      </c>
      <c r="E158" s="211">
        <v>259</v>
      </c>
      <c r="F158" s="211">
        <v>239</v>
      </c>
      <c r="G158" s="211">
        <v>160</v>
      </c>
      <c r="H158" s="205">
        <v>71</v>
      </c>
      <c r="I158" s="205">
        <v>131</v>
      </c>
      <c r="J158" s="208">
        <v>1.488</v>
      </c>
      <c r="K158" s="209" t="s">
        <v>806</v>
      </c>
      <c r="L158" s="325">
        <v>0</v>
      </c>
      <c r="M158" s="218" t="s">
        <v>190</v>
      </c>
      <c r="N158" s="351" t="s">
        <v>197</v>
      </c>
      <c r="O158" s="200"/>
      <c r="P158" s="219" t="s">
        <v>623</v>
      </c>
      <c r="Q158" s="219"/>
    </row>
    <row r="159" spans="1:17" s="238" customFormat="1">
      <c r="A159" s="205">
        <v>30</v>
      </c>
      <c r="B159" s="205" t="s">
        <v>21</v>
      </c>
      <c r="C159" s="205" t="s">
        <v>22</v>
      </c>
      <c r="D159" s="217" t="s">
        <v>189</v>
      </c>
      <c r="E159" s="211">
        <v>266</v>
      </c>
      <c r="F159" s="211">
        <v>246</v>
      </c>
      <c r="G159" s="211">
        <v>160</v>
      </c>
      <c r="H159" s="205">
        <v>71</v>
      </c>
      <c r="I159" s="205">
        <v>131</v>
      </c>
      <c r="J159" s="208">
        <v>1.488</v>
      </c>
      <c r="K159" s="209" t="s">
        <v>806</v>
      </c>
      <c r="L159" s="325">
        <v>0</v>
      </c>
      <c r="M159" s="218" t="s">
        <v>190</v>
      </c>
      <c r="N159" s="351" t="s">
        <v>197</v>
      </c>
      <c r="O159" s="200"/>
      <c r="P159" s="219" t="s">
        <v>623</v>
      </c>
      <c r="Q159" s="219"/>
    </row>
    <row r="160" spans="1:17" s="243" customFormat="1">
      <c r="A160" s="205">
        <v>31</v>
      </c>
      <c r="B160" s="205" t="s">
        <v>238</v>
      </c>
      <c r="C160" s="205" t="s">
        <v>239</v>
      </c>
      <c r="D160" s="217" t="s">
        <v>189</v>
      </c>
      <c r="E160" s="211">
        <v>266</v>
      </c>
      <c r="F160" s="211">
        <v>246</v>
      </c>
      <c r="G160" s="211">
        <v>160</v>
      </c>
      <c r="H160" s="205">
        <v>71</v>
      </c>
      <c r="I160" s="205">
        <v>131</v>
      </c>
      <c r="J160" s="208">
        <v>1.488</v>
      </c>
      <c r="K160" s="209" t="s">
        <v>806</v>
      </c>
      <c r="L160" s="325">
        <v>2618.06</v>
      </c>
      <c r="M160" s="218" t="s">
        <v>190</v>
      </c>
      <c r="N160" s="351" t="s">
        <v>197</v>
      </c>
      <c r="O160" s="200"/>
      <c r="P160" s="219" t="s">
        <v>622</v>
      </c>
      <c r="Q160" s="219"/>
    </row>
    <row r="161" spans="1:17" s="243" customFormat="1">
      <c r="A161" s="205">
        <v>32</v>
      </c>
      <c r="B161" s="205" t="s">
        <v>240</v>
      </c>
      <c r="C161" s="205" t="s">
        <v>241</v>
      </c>
      <c r="D161" s="217" t="s">
        <v>189</v>
      </c>
      <c r="E161" s="211">
        <v>266</v>
      </c>
      <c r="F161" s="211">
        <v>246</v>
      </c>
      <c r="G161" s="211">
        <v>160</v>
      </c>
      <c r="H161" s="205">
        <v>71</v>
      </c>
      <c r="I161" s="205">
        <v>131</v>
      </c>
      <c r="J161" s="208">
        <v>1.488</v>
      </c>
      <c r="K161" s="209" t="s">
        <v>806</v>
      </c>
      <c r="L161" s="325">
        <v>2618.06</v>
      </c>
      <c r="M161" s="218" t="s">
        <v>190</v>
      </c>
      <c r="N161" s="351" t="s">
        <v>197</v>
      </c>
      <c r="O161" s="200"/>
      <c r="P161" s="219" t="s">
        <v>622</v>
      </c>
      <c r="Q161" s="219"/>
    </row>
    <row r="162" spans="1:17" s="238" customFormat="1">
      <c r="A162" s="205">
        <v>33</v>
      </c>
      <c r="B162" s="205" t="s">
        <v>687</v>
      </c>
      <c r="C162" s="205" t="s">
        <v>679</v>
      </c>
      <c r="D162" s="217" t="s">
        <v>189</v>
      </c>
      <c r="E162" s="211">
        <v>276</v>
      </c>
      <c r="F162" s="211">
        <v>256</v>
      </c>
      <c r="G162" s="211">
        <v>160</v>
      </c>
      <c r="H162" s="205">
        <v>71</v>
      </c>
      <c r="I162" s="205">
        <v>131</v>
      </c>
      <c r="J162" s="208">
        <v>1.488</v>
      </c>
      <c r="K162" s="209" t="s">
        <v>806</v>
      </c>
      <c r="L162" s="325">
        <v>2978.04</v>
      </c>
      <c r="M162" s="218" t="s">
        <v>190</v>
      </c>
      <c r="N162" s="351" t="s">
        <v>197</v>
      </c>
      <c r="O162" s="200"/>
      <c r="P162" s="219" t="s">
        <v>622</v>
      </c>
      <c r="Q162" s="219"/>
    </row>
    <row r="163" spans="1:17" s="238" customFormat="1">
      <c r="A163" s="205">
        <v>34</v>
      </c>
      <c r="B163" s="205" t="s">
        <v>686</v>
      </c>
      <c r="C163" s="205" t="s">
        <v>678</v>
      </c>
      <c r="D163" s="217" t="s">
        <v>189</v>
      </c>
      <c r="E163" s="211">
        <v>276</v>
      </c>
      <c r="F163" s="211">
        <v>256</v>
      </c>
      <c r="G163" s="211">
        <v>160</v>
      </c>
      <c r="H163" s="205">
        <v>71</v>
      </c>
      <c r="I163" s="205">
        <v>131</v>
      </c>
      <c r="J163" s="208">
        <v>1.488</v>
      </c>
      <c r="K163" s="209" t="s">
        <v>806</v>
      </c>
      <c r="L163" s="325">
        <v>2978.04</v>
      </c>
      <c r="M163" s="218" t="s">
        <v>190</v>
      </c>
      <c r="N163" s="351" t="s">
        <v>197</v>
      </c>
      <c r="O163" s="200"/>
      <c r="P163" s="219" t="s">
        <v>622</v>
      </c>
      <c r="Q163" s="219"/>
    </row>
    <row r="164" spans="1:17" s="243" customFormat="1">
      <c r="A164" s="205">
        <v>35</v>
      </c>
      <c r="B164" s="205" t="s">
        <v>783</v>
      </c>
      <c r="C164" s="205" t="s">
        <v>804</v>
      </c>
      <c r="D164" s="217" t="s">
        <v>189</v>
      </c>
      <c r="E164" s="211">
        <v>276</v>
      </c>
      <c r="F164" s="211">
        <v>258</v>
      </c>
      <c r="G164" s="211">
        <v>160</v>
      </c>
      <c r="H164" s="205">
        <v>71</v>
      </c>
      <c r="I164" s="205">
        <v>131</v>
      </c>
      <c r="J164" s="208">
        <v>1.488</v>
      </c>
      <c r="K164" s="209" t="s">
        <v>806</v>
      </c>
      <c r="L164" s="325">
        <v>2989.1</v>
      </c>
      <c r="M164" s="218" t="s">
        <v>190</v>
      </c>
      <c r="N164" s="351" t="s">
        <v>197</v>
      </c>
      <c r="P164" s="219" t="s">
        <v>622</v>
      </c>
      <c r="Q164" s="219"/>
    </row>
    <row r="165" spans="1:17" s="238" customFormat="1">
      <c r="A165" s="205">
        <v>36</v>
      </c>
      <c r="B165" s="205" t="s">
        <v>701</v>
      </c>
      <c r="C165" s="205" t="s">
        <v>700</v>
      </c>
      <c r="D165" s="217" t="s">
        <v>189</v>
      </c>
      <c r="E165" s="211">
        <v>276</v>
      </c>
      <c r="F165" s="211">
        <v>256</v>
      </c>
      <c r="G165" s="211">
        <v>160</v>
      </c>
      <c r="H165" s="205">
        <v>71</v>
      </c>
      <c r="I165" s="205">
        <v>131</v>
      </c>
      <c r="J165" s="208">
        <v>1.488</v>
      </c>
      <c r="K165" s="209" t="s">
        <v>806</v>
      </c>
      <c r="L165" s="325">
        <v>2978.63</v>
      </c>
      <c r="M165" s="218" t="s">
        <v>190</v>
      </c>
      <c r="N165" s="351" t="s">
        <v>197</v>
      </c>
      <c r="O165" s="200"/>
      <c r="P165" s="219" t="s">
        <v>622</v>
      </c>
      <c r="Q165" s="219"/>
    </row>
    <row r="166" spans="1:17" s="238" customFormat="1">
      <c r="A166" s="205">
        <v>37</v>
      </c>
      <c r="B166" s="205" t="s">
        <v>410</v>
      </c>
      <c r="C166" s="205" t="s">
        <v>411</v>
      </c>
      <c r="D166" s="217" t="s">
        <v>189</v>
      </c>
      <c r="E166" s="211">
        <v>266</v>
      </c>
      <c r="F166" s="211">
        <v>246</v>
      </c>
      <c r="G166" s="211">
        <v>160</v>
      </c>
      <c r="H166" s="205">
        <v>71</v>
      </c>
      <c r="I166" s="205">
        <v>131</v>
      </c>
      <c r="J166" s="208">
        <v>1.488</v>
      </c>
      <c r="K166" s="209" t="s">
        <v>806</v>
      </c>
      <c r="L166" s="325">
        <v>2658.38</v>
      </c>
      <c r="M166" s="218" t="s">
        <v>190</v>
      </c>
      <c r="N166" s="351" t="s">
        <v>197</v>
      </c>
      <c r="O166" s="200"/>
      <c r="P166" s="219" t="s">
        <v>622</v>
      </c>
      <c r="Q166" s="219"/>
    </row>
    <row r="167" spans="1:17" s="238" customFormat="1">
      <c r="A167" s="205">
        <v>38</v>
      </c>
      <c r="B167" s="205" t="s">
        <v>412</v>
      </c>
      <c r="C167" s="205" t="s">
        <v>461</v>
      </c>
      <c r="D167" s="217" t="s">
        <v>189</v>
      </c>
      <c r="E167" s="211">
        <v>266</v>
      </c>
      <c r="F167" s="211">
        <v>246</v>
      </c>
      <c r="G167" s="211">
        <v>160</v>
      </c>
      <c r="H167" s="205">
        <v>71</v>
      </c>
      <c r="I167" s="205">
        <v>131</v>
      </c>
      <c r="J167" s="208">
        <v>1.488</v>
      </c>
      <c r="K167" s="209" t="s">
        <v>806</v>
      </c>
      <c r="L167" s="325">
        <v>2658.11</v>
      </c>
      <c r="M167" s="218" t="s">
        <v>190</v>
      </c>
      <c r="N167" s="351" t="s">
        <v>197</v>
      </c>
      <c r="O167" s="200"/>
      <c r="P167" s="219" t="s">
        <v>622</v>
      </c>
      <c r="Q167" s="219"/>
    </row>
    <row r="168" spans="1:17" s="238" customFormat="1">
      <c r="A168" s="205">
        <v>39</v>
      </c>
      <c r="B168" s="205" t="s">
        <v>293</v>
      </c>
      <c r="C168" s="205" t="s">
        <v>294</v>
      </c>
      <c r="D168" s="217" t="s">
        <v>189</v>
      </c>
      <c r="E168" s="211">
        <v>266</v>
      </c>
      <c r="F168" s="211">
        <v>246</v>
      </c>
      <c r="G168" s="211">
        <v>160</v>
      </c>
      <c r="H168" s="205">
        <v>71</v>
      </c>
      <c r="I168" s="205">
        <v>131</v>
      </c>
      <c r="J168" s="208">
        <v>1.488</v>
      </c>
      <c r="K168" s="209" t="s">
        <v>806</v>
      </c>
      <c r="L168" s="325">
        <v>2895.95</v>
      </c>
      <c r="M168" s="218" t="s">
        <v>190</v>
      </c>
      <c r="N168" s="351" t="s">
        <v>197</v>
      </c>
      <c r="O168" s="200"/>
      <c r="P168" s="219" t="s">
        <v>622</v>
      </c>
      <c r="Q168" s="219"/>
    </row>
    <row r="169" spans="1:17" s="238" customFormat="1">
      <c r="A169" s="205">
        <v>40</v>
      </c>
      <c r="B169" s="205" t="s">
        <v>295</v>
      </c>
      <c r="C169" s="205" t="s">
        <v>296</v>
      </c>
      <c r="D169" s="217" t="s">
        <v>189</v>
      </c>
      <c r="E169" s="211">
        <v>266</v>
      </c>
      <c r="F169" s="211">
        <v>246</v>
      </c>
      <c r="G169" s="211">
        <v>160</v>
      </c>
      <c r="H169" s="205">
        <v>71</v>
      </c>
      <c r="I169" s="205">
        <v>131</v>
      </c>
      <c r="J169" s="208">
        <v>1.488</v>
      </c>
      <c r="K169" s="209" t="s">
        <v>806</v>
      </c>
      <c r="L169" s="325">
        <v>2895.95</v>
      </c>
      <c r="M169" s="218" t="s">
        <v>190</v>
      </c>
      <c r="N169" s="351" t="s">
        <v>197</v>
      </c>
      <c r="O169" s="200"/>
      <c r="P169" s="219" t="s">
        <v>622</v>
      </c>
      <c r="Q169" s="219"/>
    </row>
    <row r="170" spans="1:17" s="238" customFormat="1">
      <c r="A170" s="205">
        <v>41</v>
      </c>
      <c r="B170" s="205" t="s">
        <v>297</v>
      </c>
      <c r="C170" s="205" t="s">
        <v>298</v>
      </c>
      <c r="D170" s="217" t="s">
        <v>189</v>
      </c>
      <c r="E170" s="211">
        <v>266</v>
      </c>
      <c r="F170" s="211">
        <v>246</v>
      </c>
      <c r="G170" s="211">
        <v>160</v>
      </c>
      <c r="H170" s="205">
        <v>71</v>
      </c>
      <c r="I170" s="205">
        <v>131</v>
      </c>
      <c r="J170" s="208">
        <v>1.488</v>
      </c>
      <c r="K170" s="209" t="s">
        <v>806</v>
      </c>
      <c r="L170" s="325">
        <v>2846.44</v>
      </c>
      <c r="M170" s="218" t="s">
        <v>190</v>
      </c>
      <c r="N170" s="351" t="s">
        <v>197</v>
      </c>
      <c r="O170" s="200"/>
      <c r="P170" s="219" t="s">
        <v>622</v>
      </c>
      <c r="Q170" s="219"/>
    </row>
    <row r="171" spans="1:17" s="238" customFormat="1">
      <c r="A171" s="205">
        <v>42</v>
      </c>
      <c r="B171" s="205" t="s">
        <v>299</v>
      </c>
      <c r="C171" s="205" t="s">
        <v>300</v>
      </c>
      <c r="D171" s="217" t="s">
        <v>189</v>
      </c>
      <c r="E171" s="211">
        <v>266</v>
      </c>
      <c r="F171" s="211">
        <v>246</v>
      </c>
      <c r="G171" s="211">
        <v>160</v>
      </c>
      <c r="H171" s="205">
        <v>71</v>
      </c>
      <c r="I171" s="205">
        <v>131</v>
      </c>
      <c r="J171" s="208">
        <v>1.488</v>
      </c>
      <c r="K171" s="209" t="s">
        <v>806</v>
      </c>
      <c r="L171" s="325">
        <v>2846.56</v>
      </c>
      <c r="M171" s="218" t="s">
        <v>190</v>
      </c>
      <c r="N171" s="351" t="s">
        <v>197</v>
      </c>
      <c r="O171" s="200"/>
      <c r="P171" s="219" t="s">
        <v>622</v>
      </c>
      <c r="Q171" s="219"/>
    </row>
    <row r="172" spans="1:17" s="238" customFormat="1">
      <c r="A172" s="205">
        <v>43</v>
      </c>
      <c r="B172" s="205" t="s">
        <v>242</v>
      </c>
      <c r="C172" s="205" t="s">
        <v>243</v>
      </c>
      <c r="D172" s="217" t="s">
        <v>189</v>
      </c>
      <c r="E172" s="211">
        <v>266</v>
      </c>
      <c r="F172" s="211">
        <v>246</v>
      </c>
      <c r="G172" s="211">
        <v>160</v>
      </c>
      <c r="H172" s="205">
        <v>71</v>
      </c>
      <c r="I172" s="205">
        <v>131</v>
      </c>
      <c r="J172" s="208">
        <v>1.488</v>
      </c>
      <c r="K172" s="209" t="s">
        <v>806</v>
      </c>
      <c r="L172" s="325">
        <v>3015.47</v>
      </c>
      <c r="M172" s="218" t="s">
        <v>190</v>
      </c>
      <c r="N172" s="351" t="s">
        <v>197</v>
      </c>
      <c r="O172" s="200"/>
      <c r="P172" s="219" t="s">
        <v>622</v>
      </c>
      <c r="Q172" s="219"/>
    </row>
    <row r="173" spans="1:17" s="238" customFormat="1">
      <c r="A173" s="205">
        <v>44</v>
      </c>
      <c r="B173" s="205" t="s">
        <v>244</v>
      </c>
      <c r="C173" s="205" t="s">
        <v>245</v>
      </c>
      <c r="D173" s="217" t="s">
        <v>189</v>
      </c>
      <c r="E173" s="211">
        <v>266</v>
      </c>
      <c r="F173" s="211">
        <v>246</v>
      </c>
      <c r="G173" s="211">
        <v>160</v>
      </c>
      <c r="H173" s="205">
        <v>71</v>
      </c>
      <c r="I173" s="205">
        <v>131</v>
      </c>
      <c r="J173" s="208">
        <v>1.488</v>
      </c>
      <c r="K173" s="209" t="s">
        <v>806</v>
      </c>
      <c r="L173" s="325">
        <v>3015.47</v>
      </c>
      <c r="M173" s="218" t="s">
        <v>190</v>
      </c>
      <c r="N173" s="351" t="s">
        <v>197</v>
      </c>
      <c r="O173" s="200"/>
      <c r="P173" s="219"/>
      <c r="Q173" s="219"/>
    </row>
    <row r="174" spans="1:17" s="238" customFormat="1">
      <c r="A174" s="205">
        <v>45</v>
      </c>
      <c r="B174" s="205" t="s">
        <v>818</v>
      </c>
      <c r="C174" s="205" t="s">
        <v>820</v>
      </c>
      <c r="D174" s="217" t="s">
        <v>189</v>
      </c>
      <c r="E174" s="211">
        <v>276</v>
      </c>
      <c r="F174" s="211">
        <v>256</v>
      </c>
      <c r="G174" s="211">
        <v>160</v>
      </c>
      <c r="H174" s="205">
        <v>71</v>
      </c>
      <c r="I174" s="205">
        <v>131</v>
      </c>
      <c r="J174" s="208">
        <v>1.488</v>
      </c>
      <c r="K174" s="209" t="s">
        <v>806</v>
      </c>
      <c r="L174" s="325">
        <v>3249.51</v>
      </c>
      <c r="M174" s="218" t="s">
        <v>190</v>
      </c>
      <c r="N174" s="351" t="s">
        <v>197</v>
      </c>
      <c r="O174" s="200"/>
      <c r="P174" s="219" t="s">
        <v>622</v>
      </c>
      <c r="Q174" s="219"/>
    </row>
    <row r="175" spans="1:17" s="238" customFormat="1">
      <c r="A175" s="205">
        <v>46</v>
      </c>
      <c r="B175" s="205" t="s">
        <v>821</v>
      </c>
      <c r="C175" s="205" t="s">
        <v>822</v>
      </c>
      <c r="D175" s="217" t="s">
        <v>189</v>
      </c>
      <c r="E175" s="211">
        <v>276</v>
      </c>
      <c r="F175" s="211">
        <v>256</v>
      </c>
      <c r="G175" s="211">
        <v>160</v>
      </c>
      <c r="H175" s="205">
        <v>71</v>
      </c>
      <c r="I175" s="205">
        <v>131</v>
      </c>
      <c r="J175" s="208">
        <v>1.488</v>
      </c>
      <c r="K175" s="209" t="s">
        <v>806</v>
      </c>
      <c r="L175" s="325">
        <v>3019.49</v>
      </c>
      <c r="M175" s="218" t="s">
        <v>190</v>
      </c>
      <c r="N175" s="351" t="s">
        <v>197</v>
      </c>
      <c r="O175" s="200"/>
      <c r="P175" s="219" t="s">
        <v>622</v>
      </c>
      <c r="Q175" s="219"/>
    </row>
    <row r="176" spans="1:17" s="238" customFormat="1">
      <c r="A176" s="205">
        <v>47</v>
      </c>
      <c r="B176" s="205" t="s">
        <v>827</v>
      </c>
      <c r="C176" s="205" t="s">
        <v>828</v>
      </c>
      <c r="D176" s="217" t="s">
        <v>189</v>
      </c>
      <c r="E176" s="211">
        <v>276</v>
      </c>
      <c r="F176" s="211">
        <v>256</v>
      </c>
      <c r="G176" s="211">
        <v>160</v>
      </c>
      <c r="H176" s="205">
        <v>71</v>
      </c>
      <c r="I176" s="205">
        <v>131</v>
      </c>
      <c r="J176" s="208">
        <v>1.488</v>
      </c>
      <c r="K176" s="209" t="s">
        <v>806</v>
      </c>
      <c r="L176" s="325">
        <v>3248.92</v>
      </c>
      <c r="M176" s="218" t="s">
        <v>190</v>
      </c>
      <c r="N176" s="351" t="s">
        <v>197</v>
      </c>
      <c r="O176" s="200"/>
      <c r="P176" s="219" t="s">
        <v>622</v>
      </c>
      <c r="Q176" s="219"/>
    </row>
    <row r="177" spans="1:17" s="397" customFormat="1">
      <c r="A177" s="387">
        <v>31</v>
      </c>
      <c r="B177" s="387" t="s">
        <v>238</v>
      </c>
      <c r="C177" s="387" t="s">
        <v>963</v>
      </c>
      <c r="D177" s="388" t="s">
        <v>189</v>
      </c>
      <c r="E177" s="389">
        <v>250</v>
      </c>
      <c r="F177" s="389">
        <v>237</v>
      </c>
      <c r="G177" s="389">
        <v>160</v>
      </c>
      <c r="H177" s="387">
        <v>71</v>
      </c>
      <c r="I177" s="387">
        <v>131</v>
      </c>
      <c r="J177" s="390">
        <v>1.343</v>
      </c>
      <c r="K177" s="391" t="s">
        <v>806</v>
      </c>
      <c r="L177" s="392">
        <v>2589.08</v>
      </c>
      <c r="M177" s="393" t="s">
        <v>190</v>
      </c>
      <c r="N177" s="394" t="s">
        <v>197</v>
      </c>
      <c r="O177" s="395"/>
      <c r="P177" s="396" t="s">
        <v>623</v>
      </c>
      <c r="Q177" s="396" t="s">
        <v>962</v>
      </c>
    </row>
    <row r="178" spans="1:17" s="397" customFormat="1">
      <c r="A178" s="387">
        <v>32</v>
      </c>
      <c r="B178" s="387" t="s">
        <v>240</v>
      </c>
      <c r="C178" s="387" t="s">
        <v>964</v>
      </c>
      <c r="D178" s="388" t="s">
        <v>189</v>
      </c>
      <c r="E178" s="389">
        <v>250</v>
      </c>
      <c r="F178" s="389">
        <v>237</v>
      </c>
      <c r="G178" s="389">
        <v>160</v>
      </c>
      <c r="H178" s="387">
        <v>71</v>
      </c>
      <c r="I178" s="387">
        <v>131</v>
      </c>
      <c r="J178" s="390">
        <v>1.343</v>
      </c>
      <c r="K178" s="391" t="s">
        <v>806</v>
      </c>
      <c r="L178" s="392">
        <v>2589.08</v>
      </c>
      <c r="M178" s="393" t="s">
        <v>190</v>
      </c>
      <c r="N178" s="394" t="s">
        <v>197</v>
      </c>
      <c r="O178" s="395"/>
      <c r="P178" s="396" t="s">
        <v>623</v>
      </c>
      <c r="Q178" s="396" t="s">
        <v>962</v>
      </c>
    </row>
    <row r="179" spans="1:17" s="238" customFormat="1">
      <c r="A179" s="205"/>
      <c r="B179" s="205"/>
      <c r="C179" s="205"/>
      <c r="D179" s="217" t="s">
        <v>189</v>
      </c>
      <c r="E179" s="211"/>
      <c r="F179" s="211"/>
      <c r="G179" s="211"/>
      <c r="H179" s="205"/>
      <c r="I179" s="205"/>
      <c r="J179" s="208"/>
      <c r="K179" s="209" t="s">
        <v>806</v>
      </c>
      <c r="L179" s="325"/>
      <c r="M179" s="218" t="s">
        <v>190</v>
      </c>
      <c r="N179" s="351" t="s">
        <v>197</v>
      </c>
      <c r="O179" s="200"/>
      <c r="P179" s="219"/>
      <c r="Q179" s="219"/>
    </row>
    <row r="180" spans="1:17" s="238" customFormat="1">
      <c r="A180" s="205"/>
      <c r="B180" s="205"/>
      <c r="C180" s="205"/>
      <c r="D180" s="217" t="s">
        <v>189</v>
      </c>
      <c r="E180" s="211"/>
      <c r="F180" s="211"/>
      <c r="G180" s="211"/>
      <c r="H180" s="205"/>
      <c r="I180" s="205"/>
      <c r="J180" s="208"/>
      <c r="K180" s="209" t="s">
        <v>806</v>
      </c>
      <c r="L180" s="325"/>
      <c r="M180" s="218" t="s">
        <v>190</v>
      </c>
      <c r="N180" s="351" t="s">
        <v>197</v>
      </c>
      <c r="O180" s="200"/>
      <c r="P180" s="219"/>
      <c r="Q180" s="219"/>
    </row>
    <row r="181" spans="1:17" s="238" customFormat="1">
      <c r="A181" s="205"/>
      <c r="B181" s="205"/>
      <c r="C181" s="205"/>
      <c r="D181" s="217" t="s">
        <v>189</v>
      </c>
      <c r="E181" s="211"/>
      <c r="F181" s="211"/>
      <c r="G181" s="211"/>
      <c r="H181" s="205"/>
      <c r="I181" s="205"/>
      <c r="J181" s="208"/>
      <c r="K181" s="209" t="s">
        <v>806</v>
      </c>
      <c r="L181" s="325"/>
      <c r="M181" s="218" t="s">
        <v>190</v>
      </c>
      <c r="N181" s="351" t="s">
        <v>197</v>
      </c>
      <c r="O181" s="200"/>
      <c r="P181" s="219"/>
      <c r="Q181" s="219"/>
    </row>
    <row r="182" spans="1:17" s="238" customFormat="1">
      <c r="A182" s="205"/>
      <c r="B182" s="205"/>
      <c r="C182" s="205"/>
      <c r="D182" s="217" t="s">
        <v>189</v>
      </c>
      <c r="E182" s="211"/>
      <c r="F182" s="211"/>
      <c r="G182" s="211"/>
      <c r="H182" s="205"/>
      <c r="I182" s="205"/>
      <c r="J182" s="208"/>
      <c r="K182" s="209" t="s">
        <v>806</v>
      </c>
      <c r="L182" s="325"/>
      <c r="M182" s="218" t="s">
        <v>190</v>
      </c>
      <c r="N182" s="351" t="s">
        <v>197</v>
      </c>
      <c r="O182" s="200"/>
      <c r="P182" s="219"/>
      <c r="Q182" s="219"/>
    </row>
    <row r="183" spans="1:17" s="238" customFormat="1">
      <c r="A183" s="205"/>
      <c r="B183" s="205"/>
      <c r="C183" s="205"/>
      <c r="D183" s="217" t="s">
        <v>189</v>
      </c>
      <c r="E183" s="211"/>
      <c r="F183" s="211"/>
      <c r="G183" s="211"/>
      <c r="H183" s="205"/>
      <c r="I183" s="205"/>
      <c r="J183" s="208"/>
      <c r="K183" s="209" t="s">
        <v>806</v>
      </c>
      <c r="L183" s="325"/>
      <c r="M183" s="218" t="s">
        <v>190</v>
      </c>
      <c r="N183" s="351" t="s">
        <v>197</v>
      </c>
      <c r="O183" s="200"/>
      <c r="P183" s="219"/>
      <c r="Q183" s="219"/>
    </row>
    <row r="184" spans="1:17" s="238" customFormat="1">
      <c r="A184" s="205"/>
      <c r="B184" s="205"/>
      <c r="C184" s="205"/>
      <c r="D184" s="217" t="s">
        <v>189</v>
      </c>
      <c r="E184" s="211"/>
      <c r="F184" s="211"/>
      <c r="G184" s="211"/>
      <c r="H184" s="205"/>
      <c r="I184" s="205"/>
      <c r="J184" s="208"/>
      <c r="K184" s="209" t="s">
        <v>806</v>
      </c>
      <c r="L184" s="325"/>
      <c r="M184" s="218" t="s">
        <v>190</v>
      </c>
      <c r="N184" s="351" t="s">
        <v>197</v>
      </c>
      <c r="O184" s="200"/>
      <c r="P184" s="219"/>
      <c r="Q184" s="219"/>
    </row>
    <row r="185" spans="1:17" s="238" customFormat="1">
      <c r="A185" s="205"/>
      <c r="B185" s="205"/>
      <c r="C185" s="205"/>
      <c r="D185" s="217" t="s">
        <v>189</v>
      </c>
      <c r="E185" s="211"/>
      <c r="F185" s="211"/>
      <c r="G185" s="211"/>
      <c r="H185" s="205"/>
      <c r="I185" s="205"/>
      <c r="J185" s="208"/>
      <c r="K185" s="209" t="s">
        <v>806</v>
      </c>
      <c r="L185" s="325"/>
      <c r="M185" s="218" t="s">
        <v>190</v>
      </c>
      <c r="N185" s="351" t="s">
        <v>197</v>
      </c>
      <c r="O185" s="200"/>
      <c r="P185" s="219"/>
      <c r="Q185" s="219"/>
    </row>
    <row r="186" spans="1:17" s="238" customFormat="1">
      <c r="A186" s="205"/>
      <c r="B186" s="205"/>
      <c r="C186" s="205"/>
      <c r="D186" s="217" t="s">
        <v>189</v>
      </c>
      <c r="E186" s="211"/>
      <c r="F186" s="211"/>
      <c r="G186" s="211"/>
      <c r="H186" s="205"/>
      <c r="I186" s="205"/>
      <c r="J186" s="208"/>
      <c r="K186" s="209" t="s">
        <v>806</v>
      </c>
      <c r="L186" s="325"/>
      <c r="M186" s="218" t="s">
        <v>190</v>
      </c>
      <c r="N186" s="351" t="s">
        <v>197</v>
      </c>
      <c r="O186" s="200"/>
      <c r="P186" s="219"/>
      <c r="Q186" s="219"/>
    </row>
    <row r="187" spans="1:17" s="238" customFormat="1">
      <c r="A187" s="205"/>
      <c r="B187" s="205"/>
      <c r="C187" s="205"/>
      <c r="D187" s="217" t="s">
        <v>189</v>
      </c>
      <c r="E187" s="211"/>
      <c r="F187" s="211"/>
      <c r="G187" s="211"/>
      <c r="H187" s="205"/>
      <c r="I187" s="205"/>
      <c r="J187" s="208"/>
      <c r="K187" s="209" t="s">
        <v>806</v>
      </c>
      <c r="L187" s="325"/>
      <c r="M187" s="218" t="s">
        <v>190</v>
      </c>
      <c r="N187" s="351" t="s">
        <v>197</v>
      </c>
      <c r="O187" s="200"/>
      <c r="P187" s="219"/>
      <c r="Q187" s="219"/>
    </row>
    <row r="188" spans="1:17" s="238" customFormat="1">
      <c r="A188" s="205"/>
      <c r="B188" s="205"/>
      <c r="C188" s="205"/>
      <c r="D188" s="217" t="s">
        <v>189</v>
      </c>
      <c r="E188" s="211"/>
      <c r="F188" s="211"/>
      <c r="G188" s="211"/>
      <c r="H188" s="205"/>
      <c r="I188" s="205"/>
      <c r="J188" s="208"/>
      <c r="K188" s="209" t="s">
        <v>806</v>
      </c>
      <c r="L188" s="325"/>
      <c r="M188" s="218" t="s">
        <v>190</v>
      </c>
      <c r="N188" s="351" t="s">
        <v>197</v>
      </c>
      <c r="O188" s="200"/>
      <c r="P188" s="219"/>
      <c r="Q188" s="219"/>
    </row>
    <row r="189" spans="1:17" s="238" customFormat="1">
      <c r="A189" s="205"/>
      <c r="B189" s="205"/>
      <c r="C189" s="205"/>
      <c r="D189" s="217" t="s">
        <v>189</v>
      </c>
      <c r="E189" s="211"/>
      <c r="F189" s="211"/>
      <c r="G189" s="211"/>
      <c r="H189" s="205"/>
      <c r="I189" s="205"/>
      <c r="J189" s="208"/>
      <c r="K189" s="209" t="s">
        <v>806</v>
      </c>
      <c r="L189" s="325"/>
      <c r="M189" s="218" t="s">
        <v>190</v>
      </c>
      <c r="N189" s="351" t="s">
        <v>197</v>
      </c>
      <c r="O189" s="200"/>
      <c r="P189" s="219"/>
      <c r="Q189" s="219"/>
    </row>
    <row r="190" spans="1:17" s="238" customFormat="1">
      <c r="A190" s="205">
        <v>1</v>
      </c>
      <c r="B190" s="205" t="s">
        <v>338</v>
      </c>
      <c r="C190" s="205" t="s">
        <v>339</v>
      </c>
      <c r="D190" s="217" t="s">
        <v>189</v>
      </c>
      <c r="E190" s="211">
        <v>260</v>
      </c>
      <c r="F190" s="211">
        <v>235</v>
      </c>
      <c r="G190" s="211">
        <v>162</v>
      </c>
      <c r="H190" s="205">
        <v>70</v>
      </c>
      <c r="I190" s="205">
        <v>124</v>
      </c>
      <c r="J190" s="208">
        <v>1.407</v>
      </c>
      <c r="K190" s="209" t="s">
        <v>806</v>
      </c>
      <c r="L190" s="325">
        <v>0</v>
      </c>
      <c r="M190" s="218" t="s">
        <v>190</v>
      </c>
      <c r="N190" s="351" t="s">
        <v>197</v>
      </c>
      <c r="O190" s="200"/>
      <c r="P190" s="219" t="s">
        <v>622</v>
      </c>
      <c r="Q190" s="219"/>
    </row>
    <row r="191" spans="1:17" s="238" customFormat="1">
      <c r="A191" s="205">
        <v>2</v>
      </c>
      <c r="B191" s="205" t="s">
        <v>340</v>
      </c>
      <c r="C191" s="205" t="s">
        <v>341</v>
      </c>
      <c r="D191" s="217" t="s">
        <v>189</v>
      </c>
      <c r="E191" s="211">
        <v>260</v>
      </c>
      <c r="F191" s="211">
        <v>235</v>
      </c>
      <c r="G191" s="211">
        <v>162</v>
      </c>
      <c r="H191" s="205">
        <v>70</v>
      </c>
      <c r="I191" s="205">
        <v>124</v>
      </c>
      <c r="J191" s="208">
        <v>1.407</v>
      </c>
      <c r="K191" s="209" t="s">
        <v>806</v>
      </c>
      <c r="L191" s="325">
        <v>0</v>
      </c>
      <c r="M191" s="218" t="s">
        <v>190</v>
      </c>
      <c r="N191" s="351" t="s">
        <v>197</v>
      </c>
      <c r="O191" s="200"/>
      <c r="P191" s="219" t="s">
        <v>622</v>
      </c>
      <c r="Q191" s="219"/>
    </row>
    <row r="192" spans="1:17" s="238" customFormat="1">
      <c r="A192" s="205">
        <v>3</v>
      </c>
      <c r="B192" s="205" t="s">
        <v>342</v>
      </c>
      <c r="C192" s="205" t="s">
        <v>343</v>
      </c>
      <c r="D192" s="217" t="s">
        <v>189</v>
      </c>
      <c r="E192" s="211">
        <v>260</v>
      </c>
      <c r="F192" s="211">
        <v>235</v>
      </c>
      <c r="G192" s="211">
        <v>162</v>
      </c>
      <c r="H192" s="205">
        <v>70</v>
      </c>
      <c r="I192" s="205">
        <v>124</v>
      </c>
      <c r="J192" s="208">
        <v>1.407</v>
      </c>
      <c r="K192" s="209" t="s">
        <v>806</v>
      </c>
      <c r="L192" s="325">
        <v>0</v>
      </c>
      <c r="M192" s="218" t="s">
        <v>190</v>
      </c>
      <c r="N192" s="351" t="s">
        <v>197</v>
      </c>
      <c r="O192" s="200"/>
      <c r="P192" s="219" t="s">
        <v>622</v>
      </c>
      <c r="Q192" s="219"/>
    </row>
    <row r="193" spans="1:17" s="238" customFormat="1">
      <c r="A193" s="205">
        <v>4</v>
      </c>
      <c r="B193" s="205" t="s">
        <v>278</v>
      </c>
      <c r="C193" s="205" t="s">
        <v>279</v>
      </c>
      <c r="D193" s="217" t="s">
        <v>189</v>
      </c>
      <c r="E193" s="211">
        <v>238</v>
      </c>
      <c r="F193" s="211">
        <v>216</v>
      </c>
      <c r="G193" s="211">
        <v>163</v>
      </c>
      <c r="H193" s="205">
        <v>65</v>
      </c>
      <c r="I193" s="205">
        <v>124</v>
      </c>
      <c r="J193" s="208">
        <v>1.3140000000000001</v>
      </c>
      <c r="K193" s="209" t="s">
        <v>806</v>
      </c>
      <c r="L193" s="325">
        <v>2268.35</v>
      </c>
      <c r="M193" s="218" t="s">
        <v>190</v>
      </c>
      <c r="N193" s="351" t="s">
        <v>197</v>
      </c>
      <c r="O193" s="200"/>
      <c r="P193" s="219" t="s">
        <v>623</v>
      </c>
      <c r="Q193" s="219"/>
    </row>
    <row r="194" spans="1:17" s="238" customFormat="1">
      <c r="A194" s="205">
        <v>5</v>
      </c>
      <c r="B194" s="205" t="s">
        <v>280</v>
      </c>
      <c r="C194" s="205" t="s">
        <v>281</v>
      </c>
      <c r="D194" s="217" t="s">
        <v>189</v>
      </c>
      <c r="E194" s="211">
        <v>238</v>
      </c>
      <c r="F194" s="211">
        <v>216</v>
      </c>
      <c r="G194" s="211">
        <v>163</v>
      </c>
      <c r="H194" s="205">
        <v>65</v>
      </c>
      <c r="I194" s="205">
        <v>124</v>
      </c>
      <c r="J194" s="208">
        <v>1.3140000000000001</v>
      </c>
      <c r="K194" s="209" t="s">
        <v>806</v>
      </c>
      <c r="L194" s="325">
        <v>2312.42</v>
      </c>
      <c r="M194" s="218" t="s">
        <v>190</v>
      </c>
      <c r="N194" s="351" t="s">
        <v>197</v>
      </c>
      <c r="O194" s="243"/>
      <c r="P194" s="219" t="s">
        <v>623</v>
      </c>
      <c r="Q194" s="219"/>
    </row>
    <row r="195" spans="1:17" s="238" customFormat="1">
      <c r="A195" s="205">
        <v>6</v>
      </c>
      <c r="B195" s="205" t="s">
        <v>705</v>
      </c>
      <c r="C195" s="205" t="s">
        <v>709</v>
      </c>
      <c r="D195" s="217" t="s">
        <v>189</v>
      </c>
      <c r="E195" s="211">
        <v>238</v>
      </c>
      <c r="F195" s="211">
        <v>216</v>
      </c>
      <c r="G195" s="211">
        <v>163</v>
      </c>
      <c r="H195" s="205">
        <v>65</v>
      </c>
      <c r="I195" s="205">
        <v>124</v>
      </c>
      <c r="J195" s="208">
        <v>1.3140000000000001</v>
      </c>
      <c r="K195" s="209" t="s">
        <v>806</v>
      </c>
      <c r="L195" s="325">
        <v>2209.64</v>
      </c>
      <c r="M195" s="218" t="s">
        <v>190</v>
      </c>
      <c r="N195" s="351" t="s">
        <v>197</v>
      </c>
      <c r="O195" s="243"/>
      <c r="P195" s="219" t="s">
        <v>623</v>
      </c>
      <c r="Q195" s="219" t="s">
        <v>962</v>
      </c>
    </row>
    <row r="196" spans="1:17" s="238" customFormat="1">
      <c r="A196" s="205">
        <v>7</v>
      </c>
      <c r="B196" s="205" t="s">
        <v>706</v>
      </c>
      <c r="C196" s="205" t="s">
        <v>710</v>
      </c>
      <c r="D196" s="217" t="s">
        <v>189</v>
      </c>
      <c r="E196" s="211">
        <v>238</v>
      </c>
      <c r="F196" s="211">
        <v>216</v>
      </c>
      <c r="G196" s="211">
        <v>163</v>
      </c>
      <c r="H196" s="205">
        <v>65</v>
      </c>
      <c r="I196" s="205">
        <v>124</v>
      </c>
      <c r="J196" s="208">
        <v>1.3140000000000001</v>
      </c>
      <c r="K196" s="209" t="s">
        <v>806</v>
      </c>
      <c r="L196" s="325">
        <v>2209.64</v>
      </c>
      <c r="M196" s="218" t="s">
        <v>190</v>
      </c>
      <c r="N196" s="351" t="s">
        <v>197</v>
      </c>
      <c r="O196" s="243"/>
      <c r="P196" s="219" t="s">
        <v>623</v>
      </c>
      <c r="Q196" s="219" t="s">
        <v>962</v>
      </c>
    </row>
    <row r="197" spans="1:17" s="238" customFormat="1">
      <c r="A197" s="205">
        <v>8</v>
      </c>
      <c r="B197" s="205" t="s">
        <v>282</v>
      </c>
      <c r="C197" s="205" t="s">
        <v>283</v>
      </c>
      <c r="D197" s="217" t="s">
        <v>189</v>
      </c>
      <c r="E197" s="211">
        <v>238</v>
      </c>
      <c r="F197" s="211">
        <v>216</v>
      </c>
      <c r="G197" s="211">
        <v>163</v>
      </c>
      <c r="H197" s="205">
        <v>65</v>
      </c>
      <c r="I197" s="205">
        <v>124</v>
      </c>
      <c r="J197" s="208">
        <v>1.3140000000000001</v>
      </c>
      <c r="K197" s="209" t="s">
        <v>806</v>
      </c>
      <c r="L197" s="325">
        <v>2401.4899999999998</v>
      </c>
      <c r="M197" s="218" t="s">
        <v>190</v>
      </c>
      <c r="N197" s="351" t="s">
        <v>197</v>
      </c>
      <c r="O197" s="243"/>
      <c r="P197" s="219" t="s">
        <v>623</v>
      </c>
      <c r="Q197" s="219"/>
    </row>
    <row r="198" spans="1:17" s="238" customFormat="1">
      <c r="A198" s="205">
        <v>9</v>
      </c>
      <c r="B198" s="205" t="s">
        <v>270</v>
      </c>
      <c r="C198" s="205" t="s">
        <v>271</v>
      </c>
      <c r="D198" s="217" t="s">
        <v>189</v>
      </c>
      <c r="E198" s="211">
        <v>254</v>
      </c>
      <c r="F198" s="211">
        <v>229</v>
      </c>
      <c r="G198" s="211">
        <v>163</v>
      </c>
      <c r="H198" s="205">
        <v>70</v>
      </c>
      <c r="I198" s="205">
        <v>130</v>
      </c>
      <c r="J198" s="208">
        <v>1.484</v>
      </c>
      <c r="K198" s="209" t="s">
        <v>806</v>
      </c>
      <c r="L198" s="325">
        <v>2511.65</v>
      </c>
      <c r="M198" s="218" t="s">
        <v>190</v>
      </c>
      <c r="N198" s="351" t="s">
        <v>197</v>
      </c>
      <c r="O198" s="200"/>
      <c r="P198" s="219" t="s">
        <v>623</v>
      </c>
      <c r="Q198" s="219"/>
    </row>
    <row r="199" spans="1:17" s="238" customFormat="1">
      <c r="A199" s="205">
        <v>10</v>
      </c>
      <c r="B199" s="205" t="s">
        <v>272</v>
      </c>
      <c r="C199" s="205" t="s">
        <v>273</v>
      </c>
      <c r="D199" s="217" t="s">
        <v>189</v>
      </c>
      <c r="E199" s="211">
        <v>254</v>
      </c>
      <c r="F199" s="211">
        <v>229</v>
      </c>
      <c r="G199" s="211">
        <v>163</v>
      </c>
      <c r="H199" s="205">
        <v>70</v>
      </c>
      <c r="I199" s="205">
        <v>130</v>
      </c>
      <c r="J199" s="208">
        <v>1.484</v>
      </c>
      <c r="K199" s="209" t="s">
        <v>806</v>
      </c>
      <c r="L199" s="325">
        <v>2555.37</v>
      </c>
      <c r="M199" s="218" t="s">
        <v>190</v>
      </c>
      <c r="N199" s="351" t="s">
        <v>197</v>
      </c>
      <c r="O199" s="200"/>
      <c r="P199" s="219" t="s">
        <v>623</v>
      </c>
      <c r="Q199" s="219"/>
    </row>
    <row r="200" spans="1:17" s="243" customFormat="1">
      <c r="A200" s="205">
        <v>11</v>
      </c>
      <c r="B200" s="205" t="s">
        <v>707</v>
      </c>
      <c r="C200" s="205" t="s">
        <v>711</v>
      </c>
      <c r="D200" s="217" t="s">
        <v>189</v>
      </c>
      <c r="E200" s="211">
        <v>254</v>
      </c>
      <c r="F200" s="211">
        <v>229</v>
      </c>
      <c r="G200" s="211">
        <v>163</v>
      </c>
      <c r="H200" s="205">
        <v>70</v>
      </c>
      <c r="I200" s="205">
        <v>130</v>
      </c>
      <c r="J200" s="208">
        <v>1.484</v>
      </c>
      <c r="K200" s="209" t="s">
        <v>806</v>
      </c>
      <c r="L200" s="325">
        <v>2438.41</v>
      </c>
      <c r="M200" s="218" t="s">
        <v>190</v>
      </c>
      <c r="N200" s="351" t="s">
        <v>197</v>
      </c>
      <c r="O200" s="200"/>
      <c r="P200" s="219" t="s">
        <v>623</v>
      </c>
      <c r="Q200" s="219" t="s">
        <v>962</v>
      </c>
    </row>
    <row r="201" spans="1:17" s="243" customFormat="1">
      <c r="A201" s="205">
        <v>12</v>
      </c>
      <c r="B201" s="205" t="s">
        <v>708</v>
      </c>
      <c r="C201" s="205" t="s">
        <v>712</v>
      </c>
      <c r="D201" s="217" t="s">
        <v>189</v>
      </c>
      <c r="E201" s="211">
        <v>254</v>
      </c>
      <c r="F201" s="211">
        <v>229</v>
      </c>
      <c r="G201" s="211">
        <v>163</v>
      </c>
      <c r="H201" s="205">
        <v>70</v>
      </c>
      <c r="I201" s="205">
        <v>130</v>
      </c>
      <c r="J201" s="208">
        <v>1.484</v>
      </c>
      <c r="K201" s="209" t="s">
        <v>806</v>
      </c>
      <c r="L201" s="325">
        <v>2438.41</v>
      </c>
      <c r="M201" s="218" t="s">
        <v>190</v>
      </c>
      <c r="N201" s="351" t="s">
        <v>197</v>
      </c>
      <c r="O201" s="200"/>
      <c r="P201" s="219" t="s">
        <v>623</v>
      </c>
      <c r="Q201" s="219" t="s">
        <v>962</v>
      </c>
    </row>
    <row r="202" spans="1:17" s="243" customFormat="1">
      <c r="A202" s="205">
        <v>13</v>
      </c>
      <c r="B202" s="205" t="s">
        <v>274</v>
      </c>
      <c r="C202" s="205" t="s">
        <v>275</v>
      </c>
      <c r="D202" s="217" t="s">
        <v>189</v>
      </c>
      <c r="E202" s="211">
        <v>254</v>
      </c>
      <c r="F202" s="211">
        <v>229</v>
      </c>
      <c r="G202" s="211">
        <v>163</v>
      </c>
      <c r="H202" s="205">
        <v>70</v>
      </c>
      <c r="I202" s="205">
        <v>130</v>
      </c>
      <c r="J202" s="208">
        <v>1.484</v>
      </c>
      <c r="K202" s="209" t="s">
        <v>806</v>
      </c>
      <c r="L202" s="325">
        <v>2653.84</v>
      </c>
      <c r="M202" s="218" t="s">
        <v>190</v>
      </c>
      <c r="N202" s="351" t="s">
        <v>197</v>
      </c>
      <c r="O202" s="200"/>
      <c r="P202" s="219" t="s">
        <v>623</v>
      </c>
      <c r="Q202" s="219"/>
    </row>
    <row r="203" spans="1:17" s="243" customFormat="1">
      <c r="A203" s="205">
        <v>14</v>
      </c>
      <c r="B203" s="205" t="s">
        <v>307</v>
      </c>
      <c r="C203" s="205" t="s">
        <v>308</v>
      </c>
      <c r="D203" s="217" t="s">
        <v>189</v>
      </c>
      <c r="E203" s="211">
        <v>254</v>
      </c>
      <c r="F203" s="211">
        <v>229</v>
      </c>
      <c r="G203" s="211">
        <v>163</v>
      </c>
      <c r="H203" s="205">
        <v>70</v>
      </c>
      <c r="I203" s="205">
        <v>130</v>
      </c>
      <c r="J203" s="208">
        <v>1.484</v>
      </c>
      <c r="K203" s="209" t="s">
        <v>806</v>
      </c>
      <c r="L203" s="325">
        <v>2560.27</v>
      </c>
      <c r="M203" s="218" t="s">
        <v>190</v>
      </c>
      <c r="N203" s="351" t="s">
        <v>197</v>
      </c>
      <c r="O203" s="200"/>
      <c r="P203" s="219" t="s">
        <v>623</v>
      </c>
      <c r="Q203" s="219"/>
    </row>
    <row r="204" spans="1:17" s="238" customFormat="1">
      <c r="A204" s="205">
        <v>15</v>
      </c>
      <c r="B204" s="205" t="s">
        <v>718</v>
      </c>
      <c r="C204" s="205" t="s">
        <v>719</v>
      </c>
      <c r="D204" s="217" t="s">
        <v>189</v>
      </c>
      <c r="E204" s="211">
        <v>259</v>
      </c>
      <c r="F204" s="211">
        <v>234</v>
      </c>
      <c r="G204" s="211">
        <v>163</v>
      </c>
      <c r="H204" s="205">
        <v>70</v>
      </c>
      <c r="I204" s="205">
        <v>130</v>
      </c>
      <c r="J204" s="208">
        <v>1.484</v>
      </c>
      <c r="K204" s="209" t="s">
        <v>806</v>
      </c>
      <c r="L204" s="325">
        <v>2969.83</v>
      </c>
      <c r="M204" s="218" t="s">
        <v>190</v>
      </c>
      <c r="N204" s="351" t="s">
        <v>197</v>
      </c>
      <c r="O204" s="200"/>
      <c r="P204" s="219" t="s">
        <v>623</v>
      </c>
      <c r="Q204" s="219"/>
    </row>
    <row r="205" spans="1:17" s="243" customFormat="1">
      <c r="A205" s="205">
        <v>16</v>
      </c>
      <c r="B205" s="205" t="s">
        <v>284</v>
      </c>
      <c r="C205" s="205" t="s">
        <v>285</v>
      </c>
      <c r="D205" s="217" t="s">
        <v>189</v>
      </c>
      <c r="E205" s="211">
        <v>238</v>
      </c>
      <c r="F205" s="211">
        <v>216</v>
      </c>
      <c r="G205" s="211">
        <v>163</v>
      </c>
      <c r="H205" s="205">
        <v>65</v>
      </c>
      <c r="I205" s="205">
        <v>124</v>
      </c>
      <c r="J205" s="208">
        <v>1.3140000000000001</v>
      </c>
      <c r="K205" s="209" t="s">
        <v>806</v>
      </c>
      <c r="L205" s="325">
        <v>2442.09</v>
      </c>
      <c r="M205" s="218" t="s">
        <v>190</v>
      </c>
      <c r="N205" s="351" t="s">
        <v>197</v>
      </c>
      <c r="O205" s="200"/>
      <c r="P205" s="219" t="s">
        <v>623</v>
      </c>
      <c r="Q205" s="219"/>
    </row>
    <row r="206" spans="1:17" s="243" customFormat="1">
      <c r="A206" s="205">
        <v>17</v>
      </c>
      <c r="B206" s="205" t="s">
        <v>276</v>
      </c>
      <c r="C206" s="205" t="s">
        <v>277</v>
      </c>
      <c r="D206" s="217" t="s">
        <v>189</v>
      </c>
      <c r="E206" s="211">
        <v>254</v>
      </c>
      <c r="F206" s="211">
        <v>229</v>
      </c>
      <c r="G206" s="211">
        <v>163</v>
      </c>
      <c r="H206" s="205">
        <v>70</v>
      </c>
      <c r="I206" s="205">
        <v>130</v>
      </c>
      <c r="J206" s="208">
        <v>1.484</v>
      </c>
      <c r="K206" s="209" t="s">
        <v>806</v>
      </c>
      <c r="L206" s="325">
        <v>2697.53</v>
      </c>
      <c r="M206" s="218" t="s">
        <v>190</v>
      </c>
      <c r="N206" s="351" t="s">
        <v>197</v>
      </c>
      <c r="O206" s="200"/>
      <c r="P206" s="219" t="s">
        <v>623</v>
      </c>
      <c r="Q206" s="219"/>
    </row>
    <row r="207" spans="1:17" s="243" customFormat="1">
      <c r="A207" s="205">
        <v>18</v>
      </c>
      <c r="B207" s="205" t="s">
        <v>670</v>
      </c>
      <c r="C207" s="205" t="s">
        <v>674</v>
      </c>
      <c r="D207" s="217" t="s">
        <v>189</v>
      </c>
      <c r="E207" s="211">
        <v>238</v>
      </c>
      <c r="F207" s="211">
        <v>216</v>
      </c>
      <c r="G207" s="211">
        <v>163</v>
      </c>
      <c r="H207" s="205">
        <v>65</v>
      </c>
      <c r="I207" s="205">
        <v>124</v>
      </c>
      <c r="J207" s="208">
        <v>1.3140000000000001</v>
      </c>
      <c r="K207" s="209" t="s">
        <v>806</v>
      </c>
      <c r="L207" s="325">
        <v>2665.96</v>
      </c>
      <c r="M207" s="218" t="s">
        <v>190</v>
      </c>
      <c r="N207" s="351" t="s">
        <v>197</v>
      </c>
      <c r="O207" s="200"/>
      <c r="P207" s="219" t="s">
        <v>623</v>
      </c>
      <c r="Q207" s="219"/>
    </row>
    <row r="208" spans="1:17" s="243" customFormat="1">
      <c r="A208" s="205">
        <v>19</v>
      </c>
      <c r="B208" s="205" t="s">
        <v>717</v>
      </c>
      <c r="C208" s="205" t="s">
        <v>720</v>
      </c>
      <c r="D208" s="217" t="s">
        <v>189</v>
      </c>
      <c r="E208" s="211">
        <v>243</v>
      </c>
      <c r="F208" s="211">
        <v>221</v>
      </c>
      <c r="G208" s="211">
        <v>163</v>
      </c>
      <c r="H208" s="205">
        <v>65</v>
      </c>
      <c r="I208" s="205">
        <v>124</v>
      </c>
      <c r="J208" s="208">
        <v>1.3140000000000001</v>
      </c>
      <c r="K208" s="209" t="s">
        <v>806</v>
      </c>
      <c r="L208" s="325">
        <v>2710.22</v>
      </c>
      <c r="M208" s="218" t="s">
        <v>190</v>
      </c>
      <c r="N208" s="351" t="s">
        <v>197</v>
      </c>
      <c r="O208" s="200"/>
      <c r="P208" s="219" t="s">
        <v>623</v>
      </c>
      <c r="Q208" s="219"/>
    </row>
    <row r="209" spans="1:17" s="243" customFormat="1">
      <c r="A209" s="205">
        <v>20</v>
      </c>
      <c r="B209" s="205" t="s">
        <v>671</v>
      </c>
      <c r="C209" s="205" t="s">
        <v>675</v>
      </c>
      <c r="D209" s="217" t="s">
        <v>189</v>
      </c>
      <c r="E209" s="211">
        <v>243</v>
      </c>
      <c r="F209" s="211">
        <v>221</v>
      </c>
      <c r="G209" s="211">
        <v>163</v>
      </c>
      <c r="H209" s="205">
        <v>65</v>
      </c>
      <c r="I209" s="205">
        <v>124</v>
      </c>
      <c r="J209" s="208">
        <v>1.3140000000000001</v>
      </c>
      <c r="K209" s="209" t="s">
        <v>806</v>
      </c>
      <c r="L209" s="325">
        <v>2798.66</v>
      </c>
      <c r="M209" s="218" t="s">
        <v>190</v>
      </c>
      <c r="N209" s="351" t="s">
        <v>197</v>
      </c>
      <c r="O209" s="200"/>
      <c r="P209" s="219" t="s">
        <v>623</v>
      </c>
      <c r="Q209" s="219"/>
    </row>
    <row r="210" spans="1:17" s="243" customFormat="1">
      <c r="A210" s="205">
        <v>21</v>
      </c>
      <c r="B210" s="205" t="s">
        <v>786</v>
      </c>
      <c r="C210" s="205" t="s">
        <v>788</v>
      </c>
      <c r="D210" s="217" t="s">
        <v>189</v>
      </c>
      <c r="E210" s="211">
        <v>243</v>
      </c>
      <c r="F210" s="211">
        <v>221</v>
      </c>
      <c r="G210" s="211">
        <v>163</v>
      </c>
      <c r="H210" s="205">
        <v>65</v>
      </c>
      <c r="I210" s="205">
        <v>124</v>
      </c>
      <c r="J210" s="208">
        <v>1.3140000000000001</v>
      </c>
      <c r="K210" s="209" t="s">
        <v>806</v>
      </c>
      <c r="L210" s="325">
        <v>2839.31</v>
      </c>
      <c r="M210" s="218" t="s">
        <v>190</v>
      </c>
      <c r="N210" s="351" t="s">
        <v>197</v>
      </c>
      <c r="P210" s="219" t="s">
        <v>623</v>
      </c>
      <c r="Q210" s="219"/>
    </row>
    <row r="211" spans="1:17" s="243" customFormat="1">
      <c r="A211" s="205">
        <v>22</v>
      </c>
      <c r="B211" s="205" t="s">
        <v>672</v>
      </c>
      <c r="C211" s="205" t="s">
        <v>676</v>
      </c>
      <c r="D211" s="217" t="s">
        <v>189</v>
      </c>
      <c r="E211" s="211">
        <v>254</v>
      </c>
      <c r="F211" s="211">
        <v>229</v>
      </c>
      <c r="G211" s="211">
        <v>163</v>
      </c>
      <c r="H211" s="205">
        <v>70</v>
      </c>
      <c r="I211" s="205">
        <v>130</v>
      </c>
      <c r="J211" s="208">
        <v>1.484</v>
      </c>
      <c r="K211" s="209" t="s">
        <v>806</v>
      </c>
      <c r="L211" s="325">
        <v>2921.12</v>
      </c>
      <c r="M211" s="218" t="s">
        <v>190</v>
      </c>
      <c r="N211" s="351" t="s">
        <v>197</v>
      </c>
      <c r="P211" s="219" t="s">
        <v>623</v>
      </c>
      <c r="Q211" s="219"/>
    </row>
    <row r="212" spans="1:17" s="243" customFormat="1">
      <c r="A212" s="205">
        <v>23</v>
      </c>
      <c r="B212" s="205" t="s">
        <v>715</v>
      </c>
      <c r="C212" s="205" t="s">
        <v>716</v>
      </c>
      <c r="D212" s="217" t="s">
        <v>189</v>
      </c>
      <c r="E212" s="211">
        <v>259</v>
      </c>
      <c r="F212" s="211">
        <v>234</v>
      </c>
      <c r="G212" s="211">
        <v>163</v>
      </c>
      <c r="H212" s="205">
        <v>70</v>
      </c>
      <c r="I212" s="205">
        <v>130</v>
      </c>
      <c r="J212" s="208">
        <v>1.484</v>
      </c>
      <c r="K212" s="209" t="s">
        <v>806</v>
      </c>
      <c r="L212" s="325">
        <v>2964.84</v>
      </c>
      <c r="M212" s="218" t="s">
        <v>190</v>
      </c>
      <c r="N212" s="351" t="s">
        <v>197</v>
      </c>
      <c r="P212" s="219" t="s">
        <v>623</v>
      </c>
      <c r="Q212" s="219"/>
    </row>
    <row r="213" spans="1:17" s="243" customFormat="1">
      <c r="A213" s="205">
        <v>24</v>
      </c>
      <c r="B213" s="205" t="s">
        <v>673</v>
      </c>
      <c r="C213" s="205" t="s">
        <v>677</v>
      </c>
      <c r="D213" s="217" t="s">
        <v>189</v>
      </c>
      <c r="E213" s="211">
        <v>259</v>
      </c>
      <c r="F213" s="211">
        <v>234</v>
      </c>
      <c r="G213" s="211">
        <v>163</v>
      </c>
      <c r="H213" s="205">
        <v>70</v>
      </c>
      <c r="I213" s="205">
        <v>130</v>
      </c>
      <c r="J213" s="208">
        <v>1.484</v>
      </c>
      <c r="K213" s="209" t="s">
        <v>806</v>
      </c>
      <c r="L213" s="325">
        <v>3062.68</v>
      </c>
      <c r="M213" s="218" t="s">
        <v>190</v>
      </c>
      <c r="N213" s="351" t="s">
        <v>197</v>
      </c>
      <c r="O213" s="200"/>
      <c r="P213" s="219" t="s">
        <v>623</v>
      </c>
      <c r="Q213" s="219"/>
    </row>
    <row r="214" spans="1:17" s="243" customFormat="1">
      <c r="A214" s="205">
        <v>25</v>
      </c>
      <c r="B214" s="205" t="s">
        <v>785</v>
      </c>
      <c r="C214" s="205" t="s">
        <v>789</v>
      </c>
      <c r="D214" s="217" t="s">
        <v>189</v>
      </c>
      <c r="E214" s="211">
        <v>259</v>
      </c>
      <c r="F214" s="211">
        <v>234</v>
      </c>
      <c r="G214" s="211">
        <v>163</v>
      </c>
      <c r="H214" s="205">
        <v>70</v>
      </c>
      <c r="I214" s="205">
        <v>130</v>
      </c>
      <c r="J214" s="208">
        <v>1.48</v>
      </c>
      <c r="K214" s="209" t="s">
        <v>806</v>
      </c>
      <c r="L214" s="325">
        <v>3106.4</v>
      </c>
      <c r="M214" s="218" t="s">
        <v>190</v>
      </c>
      <c r="N214" s="351" t="s">
        <v>197</v>
      </c>
      <c r="O214" s="200"/>
      <c r="P214" s="219" t="s">
        <v>623</v>
      </c>
      <c r="Q214" s="219"/>
    </row>
    <row r="215" spans="1:17" s="243" customFormat="1">
      <c r="A215" s="205">
        <v>26</v>
      </c>
      <c r="B215" s="205" t="s">
        <v>254</v>
      </c>
      <c r="C215" s="205" t="s">
        <v>255</v>
      </c>
      <c r="D215" s="217" t="s">
        <v>189</v>
      </c>
      <c r="E215" s="211">
        <v>223</v>
      </c>
      <c r="F215" s="211">
        <v>205</v>
      </c>
      <c r="G215" s="211">
        <v>156</v>
      </c>
      <c r="H215" s="205">
        <v>68</v>
      </c>
      <c r="I215" s="205">
        <v>119</v>
      </c>
      <c r="J215" s="208">
        <v>1.262</v>
      </c>
      <c r="K215" s="209" t="s">
        <v>806</v>
      </c>
      <c r="L215" s="325">
        <v>2856.61</v>
      </c>
      <c r="M215" s="218" t="s">
        <v>190</v>
      </c>
      <c r="N215" s="351" t="s">
        <v>197</v>
      </c>
      <c r="O215" s="200"/>
      <c r="P215" s="219" t="s">
        <v>622</v>
      </c>
      <c r="Q215" s="219"/>
    </row>
    <row r="216" spans="1:17" s="243" customFormat="1">
      <c r="A216" s="205">
        <v>27</v>
      </c>
      <c r="B216" s="205" t="s">
        <v>246</v>
      </c>
      <c r="C216" s="205" t="s">
        <v>247</v>
      </c>
      <c r="D216" s="217" t="s">
        <v>189</v>
      </c>
      <c r="E216" s="211">
        <v>223</v>
      </c>
      <c r="F216" s="211">
        <v>205</v>
      </c>
      <c r="G216" s="211">
        <v>156</v>
      </c>
      <c r="H216" s="205">
        <v>68</v>
      </c>
      <c r="I216" s="205">
        <v>119</v>
      </c>
      <c r="J216" s="208">
        <v>1.262</v>
      </c>
      <c r="K216" s="209" t="s">
        <v>806</v>
      </c>
      <c r="L216" s="325">
        <v>2856.95</v>
      </c>
      <c r="M216" s="218" t="s">
        <v>190</v>
      </c>
      <c r="N216" s="351" t="s">
        <v>197</v>
      </c>
      <c r="O216" s="200"/>
      <c r="P216" s="219" t="s">
        <v>622</v>
      </c>
      <c r="Q216" s="219"/>
    </row>
    <row r="217" spans="1:17" s="243" customFormat="1">
      <c r="A217" s="205">
        <v>28</v>
      </c>
      <c r="B217" s="205" t="s">
        <v>250</v>
      </c>
      <c r="C217" s="205" t="s">
        <v>251</v>
      </c>
      <c r="D217" s="217" t="s">
        <v>189</v>
      </c>
      <c r="E217" s="211">
        <v>223</v>
      </c>
      <c r="F217" s="211">
        <v>205</v>
      </c>
      <c r="G217" s="211">
        <v>156</v>
      </c>
      <c r="H217" s="205">
        <v>68</v>
      </c>
      <c r="I217" s="205">
        <v>119</v>
      </c>
      <c r="J217" s="208">
        <v>1.262</v>
      </c>
      <c r="K217" s="209" t="s">
        <v>806</v>
      </c>
      <c r="L217" s="325">
        <v>2855.62</v>
      </c>
      <c r="M217" s="218" t="s">
        <v>190</v>
      </c>
      <c r="N217" s="351" t="s">
        <v>197</v>
      </c>
      <c r="P217" s="219" t="s">
        <v>622</v>
      </c>
      <c r="Q217" s="219"/>
    </row>
    <row r="218" spans="1:17" s="243" customFormat="1">
      <c r="A218" s="205">
        <v>29</v>
      </c>
      <c r="B218" s="205" t="s">
        <v>256</v>
      </c>
      <c r="C218" s="205" t="s">
        <v>257</v>
      </c>
      <c r="D218" s="217" t="s">
        <v>189</v>
      </c>
      <c r="E218" s="211">
        <v>223</v>
      </c>
      <c r="F218" s="211">
        <v>205</v>
      </c>
      <c r="G218" s="211">
        <v>156</v>
      </c>
      <c r="H218" s="205">
        <v>68</v>
      </c>
      <c r="I218" s="205">
        <v>119</v>
      </c>
      <c r="J218" s="208">
        <v>1.262</v>
      </c>
      <c r="K218" s="209" t="s">
        <v>806</v>
      </c>
      <c r="L218" s="325">
        <v>3025.22</v>
      </c>
      <c r="M218" s="218" t="s">
        <v>190</v>
      </c>
      <c r="N218" s="351" t="s">
        <v>197</v>
      </c>
      <c r="O218" s="200"/>
      <c r="P218" s="219" t="s">
        <v>622</v>
      </c>
      <c r="Q218" s="219"/>
    </row>
    <row r="219" spans="1:17" s="243" customFormat="1">
      <c r="A219" s="205">
        <v>30</v>
      </c>
      <c r="B219" s="205" t="s">
        <v>248</v>
      </c>
      <c r="C219" s="205" t="s">
        <v>249</v>
      </c>
      <c r="D219" s="217" t="s">
        <v>189</v>
      </c>
      <c r="E219" s="211">
        <v>223</v>
      </c>
      <c r="F219" s="211">
        <v>205</v>
      </c>
      <c r="G219" s="211">
        <v>156</v>
      </c>
      <c r="H219" s="205">
        <v>68</v>
      </c>
      <c r="I219" s="205">
        <v>119</v>
      </c>
      <c r="J219" s="208">
        <v>1.262</v>
      </c>
      <c r="K219" s="209" t="s">
        <v>806</v>
      </c>
      <c r="L219" s="325">
        <v>3025.54</v>
      </c>
      <c r="M219" s="218" t="s">
        <v>190</v>
      </c>
      <c r="N219" s="351" t="s">
        <v>197</v>
      </c>
      <c r="O219" s="200"/>
      <c r="P219" s="219" t="s">
        <v>622</v>
      </c>
      <c r="Q219" s="219"/>
    </row>
    <row r="220" spans="1:17" s="243" customFormat="1">
      <c r="A220" s="205">
        <v>31</v>
      </c>
      <c r="B220" s="205" t="s">
        <v>252</v>
      </c>
      <c r="C220" s="205" t="s">
        <v>253</v>
      </c>
      <c r="D220" s="217" t="s">
        <v>189</v>
      </c>
      <c r="E220" s="211">
        <v>223</v>
      </c>
      <c r="F220" s="211">
        <v>205</v>
      </c>
      <c r="G220" s="211">
        <v>156</v>
      </c>
      <c r="H220" s="205">
        <v>68</v>
      </c>
      <c r="I220" s="205">
        <v>119</v>
      </c>
      <c r="J220" s="208">
        <v>1.262</v>
      </c>
      <c r="K220" s="209" t="s">
        <v>806</v>
      </c>
      <c r="L220" s="325">
        <v>3024.47</v>
      </c>
      <c r="M220" s="218" t="s">
        <v>190</v>
      </c>
      <c r="N220" s="351" t="s">
        <v>197</v>
      </c>
      <c r="O220" s="200"/>
      <c r="P220" s="219" t="s">
        <v>622</v>
      </c>
      <c r="Q220" s="219"/>
    </row>
    <row r="221" spans="1:17" s="243" customFormat="1">
      <c r="A221" s="205">
        <v>32</v>
      </c>
      <c r="B221" s="205" t="s">
        <v>536</v>
      </c>
      <c r="C221" s="205" t="s">
        <v>23</v>
      </c>
      <c r="D221" s="217" t="s">
        <v>189</v>
      </c>
      <c r="E221" s="211">
        <v>223</v>
      </c>
      <c r="F221" s="211">
        <v>205</v>
      </c>
      <c r="G221" s="211">
        <v>156</v>
      </c>
      <c r="H221" s="205">
        <v>68</v>
      </c>
      <c r="I221" s="205">
        <v>119</v>
      </c>
      <c r="J221" s="208">
        <v>1.262</v>
      </c>
      <c r="K221" s="209" t="s">
        <v>806</v>
      </c>
      <c r="L221" s="325">
        <v>0</v>
      </c>
      <c r="M221" s="218" t="s">
        <v>190</v>
      </c>
      <c r="N221" s="351" t="s">
        <v>197</v>
      </c>
      <c r="P221" s="219" t="s">
        <v>622</v>
      </c>
      <c r="Q221" s="219"/>
    </row>
    <row r="222" spans="1:17" s="243" customFormat="1">
      <c r="A222" s="205">
        <v>33</v>
      </c>
      <c r="B222" s="205" t="s">
        <v>812</v>
      </c>
      <c r="C222" s="205" t="s">
        <v>808</v>
      </c>
      <c r="D222" s="217" t="s">
        <v>189</v>
      </c>
      <c r="E222" s="211">
        <v>232</v>
      </c>
      <c r="F222" s="211">
        <v>212</v>
      </c>
      <c r="G222" s="211">
        <v>156</v>
      </c>
      <c r="H222" s="205">
        <v>68</v>
      </c>
      <c r="I222" s="205">
        <v>119</v>
      </c>
      <c r="J222" s="208">
        <v>1.262</v>
      </c>
      <c r="K222" s="209" t="s">
        <v>806</v>
      </c>
      <c r="L222" s="325">
        <v>3372.18</v>
      </c>
      <c r="M222" s="236" t="s">
        <v>190</v>
      </c>
      <c r="N222" s="351" t="s">
        <v>197</v>
      </c>
      <c r="P222" s="219" t="s">
        <v>622</v>
      </c>
      <c r="Q222" s="219"/>
    </row>
    <row r="223" spans="1:17" s="243" customFormat="1">
      <c r="A223" s="205">
        <v>34</v>
      </c>
      <c r="B223" s="205" t="s">
        <v>266</v>
      </c>
      <c r="C223" s="205" t="s">
        <v>267</v>
      </c>
      <c r="D223" s="217" t="s">
        <v>189</v>
      </c>
      <c r="E223" s="211">
        <v>262</v>
      </c>
      <c r="F223" s="211">
        <v>242</v>
      </c>
      <c r="G223" s="211">
        <v>164</v>
      </c>
      <c r="H223" s="205">
        <v>73</v>
      </c>
      <c r="I223" s="205">
        <v>126</v>
      </c>
      <c r="J223" s="208">
        <v>1.518</v>
      </c>
      <c r="K223" s="209" t="s">
        <v>806</v>
      </c>
      <c r="L223" s="325">
        <v>3084.04</v>
      </c>
      <c r="M223" s="236" t="s">
        <v>190</v>
      </c>
      <c r="N223" s="351" t="s">
        <v>197</v>
      </c>
      <c r="O223" s="200"/>
      <c r="P223" s="219" t="s">
        <v>622</v>
      </c>
      <c r="Q223" s="219" t="s">
        <v>965</v>
      </c>
    </row>
    <row r="224" spans="1:17" s="243" customFormat="1">
      <c r="A224" s="205">
        <v>35</v>
      </c>
      <c r="B224" s="205" t="s">
        <v>258</v>
      </c>
      <c r="C224" s="205" t="s">
        <v>259</v>
      </c>
      <c r="D224" s="217" t="s">
        <v>189</v>
      </c>
      <c r="E224" s="211">
        <v>262</v>
      </c>
      <c r="F224" s="211">
        <v>242</v>
      </c>
      <c r="G224" s="211">
        <v>164</v>
      </c>
      <c r="H224" s="205">
        <v>73</v>
      </c>
      <c r="I224" s="205">
        <v>126</v>
      </c>
      <c r="J224" s="208">
        <v>1.518</v>
      </c>
      <c r="K224" s="209" t="s">
        <v>806</v>
      </c>
      <c r="L224" s="325">
        <v>3082.01</v>
      </c>
      <c r="M224" s="218" t="s">
        <v>190</v>
      </c>
      <c r="N224" s="351" t="s">
        <v>197</v>
      </c>
      <c r="O224" s="200"/>
      <c r="P224" s="219" t="s">
        <v>622</v>
      </c>
      <c r="Q224" s="219" t="s">
        <v>965</v>
      </c>
    </row>
    <row r="225" spans="1:17" s="243" customFormat="1">
      <c r="A225" s="205">
        <v>36</v>
      </c>
      <c r="B225" s="205" t="s">
        <v>262</v>
      </c>
      <c r="C225" s="205" t="s">
        <v>263</v>
      </c>
      <c r="D225" s="217" t="s">
        <v>189</v>
      </c>
      <c r="E225" s="211">
        <v>262</v>
      </c>
      <c r="F225" s="211">
        <v>242</v>
      </c>
      <c r="G225" s="211">
        <v>164</v>
      </c>
      <c r="H225" s="205">
        <v>73</v>
      </c>
      <c r="I225" s="205">
        <v>126</v>
      </c>
      <c r="J225" s="208">
        <v>1.518</v>
      </c>
      <c r="K225" s="209" t="s">
        <v>806</v>
      </c>
      <c r="L225" s="325">
        <v>3082.41</v>
      </c>
      <c r="M225" s="218" t="s">
        <v>190</v>
      </c>
      <c r="N225" s="351" t="s">
        <v>197</v>
      </c>
      <c r="O225" s="200"/>
      <c r="P225" s="219" t="s">
        <v>622</v>
      </c>
      <c r="Q225" s="219" t="s">
        <v>965</v>
      </c>
    </row>
    <row r="226" spans="1:17" s="243" customFormat="1">
      <c r="A226" s="205">
        <v>37</v>
      </c>
      <c r="B226" s="205" t="s">
        <v>268</v>
      </c>
      <c r="C226" s="205" t="s">
        <v>269</v>
      </c>
      <c r="D226" s="217" t="s">
        <v>189</v>
      </c>
      <c r="E226" s="211">
        <v>262</v>
      </c>
      <c r="F226" s="211">
        <v>242</v>
      </c>
      <c r="G226" s="211">
        <v>164</v>
      </c>
      <c r="H226" s="205">
        <v>73</v>
      </c>
      <c r="I226" s="205">
        <v>126</v>
      </c>
      <c r="J226" s="208">
        <v>1.518</v>
      </c>
      <c r="K226" s="209" t="s">
        <v>806</v>
      </c>
      <c r="L226" s="325">
        <v>3084.01</v>
      </c>
      <c r="M226" s="218" t="s">
        <v>190</v>
      </c>
      <c r="N226" s="351" t="s">
        <v>197</v>
      </c>
      <c r="O226" s="200"/>
      <c r="P226" s="219" t="s">
        <v>622</v>
      </c>
      <c r="Q226" s="219" t="s">
        <v>965</v>
      </c>
    </row>
    <row r="227" spans="1:17" s="243" customFormat="1">
      <c r="A227" s="205">
        <v>38</v>
      </c>
      <c r="B227" s="205" t="s">
        <v>260</v>
      </c>
      <c r="C227" s="205" t="s">
        <v>261</v>
      </c>
      <c r="D227" s="217" t="s">
        <v>189</v>
      </c>
      <c r="E227" s="211">
        <v>262</v>
      </c>
      <c r="F227" s="211">
        <v>242</v>
      </c>
      <c r="G227" s="211">
        <v>164</v>
      </c>
      <c r="H227" s="205">
        <v>73</v>
      </c>
      <c r="I227" s="205">
        <v>126</v>
      </c>
      <c r="J227" s="208">
        <v>1.518</v>
      </c>
      <c r="K227" s="209" t="s">
        <v>806</v>
      </c>
      <c r="L227" s="325">
        <v>3081.99</v>
      </c>
      <c r="M227" s="218" t="s">
        <v>190</v>
      </c>
      <c r="N227" s="351" t="s">
        <v>197</v>
      </c>
      <c r="O227" s="200"/>
      <c r="P227" s="219" t="s">
        <v>622</v>
      </c>
      <c r="Q227" s="219" t="s">
        <v>965</v>
      </c>
    </row>
    <row r="228" spans="1:17" s="243" customFormat="1">
      <c r="A228" s="205">
        <v>39</v>
      </c>
      <c r="B228" s="205" t="s">
        <v>264</v>
      </c>
      <c r="C228" s="205" t="s">
        <v>265</v>
      </c>
      <c r="D228" s="217" t="s">
        <v>189</v>
      </c>
      <c r="E228" s="211">
        <v>262</v>
      </c>
      <c r="F228" s="211">
        <v>242</v>
      </c>
      <c r="G228" s="211">
        <v>164</v>
      </c>
      <c r="H228" s="205">
        <v>73</v>
      </c>
      <c r="I228" s="205">
        <v>126</v>
      </c>
      <c r="J228" s="208">
        <v>1.518</v>
      </c>
      <c r="K228" s="209" t="s">
        <v>806</v>
      </c>
      <c r="L228" s="325">
        <v>3082.41</v>
      </c>
      <c r="M228" s="218" t="s">
        <v>190</v>
      </c>
      <c r="N228" s="351" t="s">
        <v>197</v>
      </c>
      <c r="O228" s="200"/>
      <c r="P228" s="219" t="s">
        <v>622</v>
      </c>
      <c r="Q228" s="219" t="s">
        <v>965</v>
      </c>
    </row>
    <row r="229" spans="1:17" s="243" customFormat="1">
      <c r="A229" s="205">
        <v>40</v>
      </c>
      <c r="B229" s="205" t="s">
        <v>303</v>
      </c>
      <c r="C229" s="205" t="s">
        <v>304</v>
      </c>
      <c r="D229" s="217" t="s">
        <v>189</v>
      </c>
      <c r="E229" s="211">
        <v>194</v>
      </c>
      <c r="F229" s="211">
        <v>174</v>
      </c>
      <c r="G229" s="211">
        <v>157</v>
      </c>
      <c r="H229" s="205">
        <v>62</v>
      </c>
      <c r="I229" s="205">
        <v>116</v>
      </c>
      <c r="J229" s="208">
        <v>1.129</v>
      </c>
      <c r="K229" s="209" t="s">
        <v>806</v>
      </c>
      <c r="L229" s="325">
        <v>0</v>
      </c>
      <c r="M229" s="218" t="s">
        <v>190</v>
      </c>
      <c r="N229" s="351" t="s">
        <v>286</v>
      </c>
      <c r="O229" s="200"/>
      <c r="P229" s="219" t="s">
        <v>623</v>
      </c>
      <c r="Q229" s="219"/>
    </row>
    <row r="230" spans="1:17" s="243" customFormat="1">
      <c r="A230" s="205">
        <v>41</v>
      </c>
      <c r="B230" s="205" t="s">
        <v>305</v>
      </c>
      <c r="C230" s="205" t="s">
        <v>306</v>
      </c>
      <c r="D230" s="217" t="s">
        <v>189</v>
      </c>
      <c r="E230" s="211">
        <v>215</v>
      </c>
      <c r="F230" s="211">
        <v>194</v>
      </c>
      <c r="G230" s="211">
        <v>158</v>
      </c>
      <c r="H230" s="205">
        <v>62</v>
      </c>
      <c r="I230" s="205">
        <v>121</v>
      </c>
      <c r="J230" s="208">
        <v>1.1850000000000001</v>
      </c>
      <c r="K230" s="209" t="s">
        <v>806</v>
      </c>
      <c r="L230" s="325">
        <v>0</v>
      </c>
      <c r="M230" s="218" t="s">
        <v>190</v>
      </c>
      <c r="N230" s="351" t="s">
        <v>286</v>
      </c>
      <c r="O230" s="200"/>
      <c r="P230" s="219" t="s">
        <v>623</v>
      </c>
      <c r="Q230" s="219"/>
    </row>
    <row r="231" spans="1:17" s="243" customFormat="1">
      <c r="A231" s="205">
        <v>42</v>
      </c>
      <c r="B231" s="205" t="s">
        <v>539</v>
      </c>
      <c r="C231" s="205" t="s">
        <v>541</v>
      </c>
      <c r="D231" s="217" t="s">
        <v>189</v>
      </c>
      <c r="E231" s="211">
        <v>193</v>
      </c>
      <c r="F231" s="211">
        <v>183</v>
      </c>
      <c r="G231" s="211">
        <v>157</v>
      </c>
      <c r="H231" s="205">
        <v>62</v>
      </c>
      <c r="I231" s="205">
        <v>116</v>
      </c>
      <c r="J231" s="208">
        <v>1.129</v>
      </c>
      <c r="K231" s="209" t="s">
        <v>806</v>
      </c>
      <c r="L231" s="325">
        <v>0</v>
      </c>
      <c r="M231" s="218" t="s">
        <v>190</v>
      </c>
      <c r="N231" s="351" t="s">
        <v>286</v>
      </c>
      <c r="O231" s="200"/>
      <c r="P231" s="219" t="s">
        <v>623</v>
      </c>
      <c r="Q231" s="219"/>
    </row>
    <row r="232" spans="1:17" s="243" customFormat="1">
      <c r="A232" s="205">
        <v>43</v>
      </c>
      <c r="B232" s="205" t="s">
        <v>540</v>
      </c>
      <c r="C232" s="205" t="s">
        <v>542</v>
      </c>
      <c r="D232" s="217" t="s">
        <v>189</v>
      </c>
      <c r="E232" s="211">
        <v>213</v>
      </c>
      <c r="F232" s="211">
        <v>203</v>
      </c>
      <c r="G232" s="211">
        <v>158</v>
      </c>
      <c r="H232" s="205">
        <v>62</v>
      </c>
      <c r="I232" s="205">
        <v>121</v>
      </c>
      <c r="J232" s="208">
        <v>1.1850000000000001</v>
      </c>
      <c r="K232" s="209" t="s">
        <v>806</v>
      </c>
      <c r="L232" s="325">
        <v>0</v>
      </c>
      <c r="M232" s="218" t="s">
        <v>190</v>
      </c>
      <c r="N232" s="351" t="s">
        <v>286</v>
      </c>
      <c r="O232" s="200"/>
      <c r="P232" s="219" t="s">
        <v>623</v>
      </c>
      <c r="Q232" s="219"/>
    </row>
    <row r="233" spans="1:17" s="238" customFormat="1">
      <c r="A233" s="205">
        <v>1</v>
      </c>
      <c r="B233" s="205" t="s">
        <v>857</v>
      </c>
      <c r="C233" s="205" t="s">
        <v>846</v>
      </c>
      <c r="D233" s="217" t="s">
        <v>189</v>
      </c>
      <c r="E233" s="211">
        <v>260</v>
      </c>
      <c r="F233" s="211">
        <v>235</v>
      </c>
      <c r="G233" s="211">
        <v>162</v>
      </c>
      <c r="H233" s="205">
        <v>70</v>
      </c>
      <c r="I233" s="205">
        <v>124</v>
      </c>
      <c r="J233" s="208">
        <v>1.407</v>
      </c>
      <c r="K233" s="209" t="s">
        <v>806</v>
      </c>
      <c r="L233" s="325">
        <v>2518.09</v>
      </c>
      <c r="M233" s="218" t="s">
        <v>190</v>
      </c>
      <c r="N233" s="351" t="s">
        <v>197</v>
      </c>
      <c r="O233" s="200"/>
      <c r="P233" s="219" t="s">
        <v>622</v>
      </c>
      <c r="Q233" s="219"/>
    </row>
    <row r="234" spans="1:17" s="238" customFormat="1">
      <c r="A234" s="205">
        <v>2</v>
      </c>
      <c r="B234" s="205" t="s">
        <v>854</v>
      </c>
      <c r="C234" s="205" t="s">
        <v>847</v>
      </c>
      <c r="D234" s="217" t="s">
        <v>189</v>
      </c>
      <c r="E234" s="211">
        <v>265</v>
      </c>
      <c r="F234" s="211">
        <v>240</v>
      </c>
      <c r="G234" s="211">
        <v>162</v>
      </c>
      <c r="H234" s="205">
        <v>70</v>
      </c>
      <c r="I234" s="205">
        <v>124</v>
      </c>
      <c r="J234" s="208">
        <v>1.407</v>
      </c>
      <c r="K234" s="209" t="s">
        <v>806</v>
      </c>
      <c r="L234" s="325">
        <v>2919.87</v>
      </c>
      <c r="M234" s="218" t="s">
        <v>190</v>
      </c>
      <c r="N234" s="351" t="s">
        <v>197</v>
      </c>
      <c r="O234" s="200"/>
      <c r="P234" s="219" t="s">
        <v>622</v>
      </c>
      <c r="Q234" s="219"/>
    </row>
    <row r="235" spans="1:17" s="238" customFormat="1">
      <c r="A235" s="205">
        <v>3</v>
      </c>
      <c r="B235" s="205" t="s">
        <v>852</v>
      </c>
      <c r="C235" s="205" t="s">
        <v>848</v>
      </c>
      <c r="D235" s="217" t="s">
        <v>189</v>
      </c>
      <c r="E235" s="211">
        <v>270</v>
      </c>
      <c r="F235" s="211">
        <v>230</v>
      </c>
      <c r="G235" s="211">
        <v>162</v>
      </c>
      <c r="H235" s="205">
        <v>70</v>
      </c>
      <c r="I235" s="205">
        <v>124</v>
      </c>
      <c r="J235" s="208">
        <v>1.4039999999999999</v>
      </c>
      <c r="K235" s="209" t="s">
        <v>806</v>
      </c>
      <c r="L235" s="325">
        <v>2650.46</v>
      </c>
      <c r="M235" s="218" t="s">
        <v>190</v>
      </c>
      <c r="N235" s="351" t="s">
        <v>197</v>
      </c>
      <c r="O235" s="200"/>
      <c r="P235" s="219" t="s">
        <v>622</v>
      </c>
      <c r="Q235" s="219"/>
    </row>
    <row r="236" spans="1:17">
      <c r="A236" s="205"/>
      <c r="B236" s="205" t="s">
        <v>853</v>
      </c>
      <c r="C236" s="205" t="s">
        <v>849</v>
      </c>
      <c r="D236" s="217" t="s">
        <v>189</v>
      </c>
      <c r="E236" s="211">
        <v>265</v>
      </c>
      <c r="F236" s="211">
        <v>240</v>
      </c>
      <c r="G236" s="211">
        <v>162</v>
      </c>
      <c r="H236" s="205">
        <v>70</v>
      </c>
      <c r="I236" s="205">
        <v>124</v>
      </c>
      <c r="J236" s="208">
        <v>1.407</v>
      </c>
      <c r="K236" s="209" t="s">
        <v>806</v>
      </c>
      <c r="L236" s="325">
        <v>3103.93</v>
      </c>
      <c r="M236" s="218" t="s">
        <v>190</v>
      </c>
      <c r="N236" s="351" t="s">
        <v>197</v>
      </c>
      <c r="O236" s="200"/>
      <c r="P236" s="219" t="s">
        <v>622</v>
      </c>
      <c r="Q236" s="219"/>
    </row>
    <row r="237" spans="1:17">
      <c r="A237" s="205"/>
      <c r="B237" s="205" t="s">
        <v>855</v>
      </c>
      <c r="C237" s="205" t="s">
        <v>850</v>
      </c>
      <c r="D237" s="217" t="s">
        <v>189</v>
      </c>
      <c r="E237" s="211">
        <v>260</v>
      </c>
      <c r="F237" s="211">
        <v>235</v>
      </c>
      <c r="G237" s="211">
        <v>162</v>
      </c>
      <c r="H237" s="205">
        <v>70</v>
      </c>
      <c r="I237" s="205">
        <v>124</v>
      </c>
      <c r="J237" s="208">
        <v>1.407</v>
      </c>
      <c r="K237" s="209" t="s">
        <v>806</v>
      </c>
      <c r="L237" s="325">
        <v>2253.08</v>
      </c>
      <c r="M237" s="218" t="s">
        <v>190</v>
      </c>
      <c r="N237" s="351" t="s">
        <v>197</v>
      </c>
      <c r="O237" s="200"/>
      <c r="P237" s="219" t="s">
        <v>622</v>
      </c>
      <c r="Q237" s="219"/>
    </row>
    <row r="238" spans="1:17">
      <c r="A238" s="205"/>
      <c r="B238" s="205" t="s">
        <v>856</v>
      </c>
      <c r="C238" s="205" t="s">
        <v>851</v>
      </c>
      <c r="D238" s="217" t="s">
        <v>189</v>
      </c>
      <c r="E238" s="211">
        <v>260</v>
      </c>
      <c r="F238" s="211">
        <v>235</v>
      </c>
      <c r="G238" s="211">
        <v>162</v>
      </c>
      <c r="H238" s="205">
        <v>70</v>
      </c>
      <c r="I238" s="205">
        <v>124</v>
      </c>
      <c r="J238" s="208">
        <v>1.407</v>
      </c>
      <c r="K238" s="209" t="s">
        <v>806</v>
      </c>
      <c r="L238" s="325">
        <v>2696.84</v>
      </c>
      <c r="M238" s="218" t="s">
        <v>190</v>
      </c>
      <c r="N238" s="351" t="s">
        <v>197</v>
      </c>
      <c r="O238" s="200"/>
      <c r="P238" s="219" t="s">
        <v>622</v>
      </c>
      <c r="Q238" s="219"/>
    </row>
    <row r="239" spans="1:17">
      <c r="A239" s="205"/>
      <c r="B239" s="205"/>
      <c r="C239" s="205"/>
      <c r="D239" s="217" t="s">
        <v>189</v>
      </c>
      <c r="E239" s="211"/>
      <c r="F239" s="211"/>
      <c r="G239" s="211"/>
      <c r="H239" s="205"/>
      <c r="I239" s="205"/>
      <c r="J239" s="208"/>
      <c r="K239" s="209"/>
      <c r="L239" s="327"/>
      <c r="M239" s="218" t="s">
        <v>190</v>
      </c>
      <c r="N239" s="351"/>
      <c r="O239" s="200"/>
      <c r="P239" s="219"/>
      <c r="Q239" s="219"/>
    </row>
    <row r="240" spans="1:17">
      <c r="A240" s="205"/>
      <c r="B240" s="205"/>
      <c r="C240" s="205"/>
      <c r="D240" s="217" t="s">
        <v>189</v>
      </c>
      <c r="E240" s="211"/>
      <c r="F240" s="211"/>
      <c r="G240" s="211"/>
      <c r="H240" s="205"/>
      <c r="I240" s="205"/>
      <c r="J240" s="208"/>
      <c r="K240" s="209"/>
      <c r="L240" s="327"/>
      <c r="M240" s="218" t="s">
        <v>190</v>
      </c>
      <c r="N240" s="351"/>
      <c r="O240" s="200"/>
      <c r="P240" s="219"/>
      <c r="Q240" s="219"/>
    </row>
    <row r="241" spans="1:17" s="243" customFormat="1">
      <c r="A241" s="205"/>
      <c r="B241" s="205"/>
      <c r="C241" s="205"/>
      <c r="D241" s="217" t="s">
        <v>189</v>
      </c>
      <c r="E241" s="211"/>
      <c r="F241" s="211"/>
      <c r="G241" s="211"/>
      <c r="H241" s="205"/>
      <c r="I241" s="205"/>
      <c r="J241" s="208"/>
      <c r="K241" s="209"/>
      <c r="L241" s="326"/>
      <c r="M241" s="218" t="s">
        <v>190</v>
      </c>
      <c r="N241" s="351"/>
      <c r="O241" s="200"/>
      <c r="P241" s="219"/>
      <c r="Q241" s="219"/>
    </row>
    <row r="242" spans="1:17" s="243" customFormat="1">
      <c r="A242" s="205">
        <v>1</v>
      </c>
      <c r="B242" s="205" t="s">
        <v>352</v>
      </c>
      <c r="C242" s="205" t="s">
        <v>353</v>
      </c>
      <c r="D242" s="217" t="s">
        <v>189</v>
      </c>
      <c r="E242" s="211">
        <v>305</v>
      </c>
      <c r="F242" s="211">
        <v>269</v>
      </c>
      <c r="G242" s="211">
        <v>169</v>
      </c>
      <c r="H242" s="205">
        <v>55</v>
      </c>
      <c r="I242" s="205">
        <v>165</v>
      </c>
      <c r="J242" s="208">
        <v>1.534</v>
      </c>
      <c r="K242" s="209" t="s">
        <v>807</v>
      </c>
      <c r="L242" s="325">
        <v>4283.6499999999996</v>
      </c>
      <c r="M242" s="218" t="s">
        <v>190</v>
      </c>
      <c r="N242" s="351" t="s">
        <v>197</v>
      </c>
      <c r="O242" s="200"/>
      <c r="P242" s="219" t="s">
        <v>622</v>
      </c>
      <c r="Q242" s="219"/>
    </row>
    <row r="243" spans="1:17" s="243" customFormat="1">
      <c r="A243" s="205">
        <v>2</v>
      </c>
      <c r="B243" s="205" t="s">
        <v>354</v>
      </c>
      <c r="C243" s="205" t="s">
        <v>355</v>
      </c>
      <c r="D243" s="217" t="s">
        <v>189</v>
      </c>
      <c r="E243" s="211">
        <v>297</v>
      </c>
      <c r="F243" s="211">
        <v>262</v>
      </c>
      <c r="G243" s="211">
        <v>169</v>
      </c>
      <c r="H243" s="205">
        <v>55</v>
      </c>
      <c r="I243" s="205">
        <v>165</v>
      </c>
      <c r="J243" s="208">
        <v>1.534</v>
      </c>
      <c r="K243" s="209" t="s">
        <v>807</v>
      </c>
      <c r="L243" s="325">
        <v>4233.07</v>
      </c>
      <c r="M243" s="218" t="s">
        <v>190</v>
      </c>
      <c r="N243" s="351" t="s">
        <v>197</v>
      </c>
      <c r="O243" s="200"/>
      <c r="P243" s="219" t="s">
        <v>623</v>
      </c>
      <c r="Q243" s="219"/>
    </row>
    <row r="244" spans="1:17" s="243" customFormat="1">
      <c r="A244" s="205">
        <v>3</v>
      </c>
      <c r="B244" s="205" t="s">
        <v>356</v>
      </c>
      <c r="C244" s="205" t="s">
        <v>357</v>
      </c>
      <c r="D244" s="217" t="s">
        <v>189</v>
      </c>
      <c r="E244" s="211">
        <v>305</v>
      </c>
      <c r="F244" s="211">
        <v>269</v>
      </c>
      <c r="G244" s="211">
        <v>169</v>
      </c>
      <c r="H244" s="205">
        <v>55</v>
      </c>
      <c r="I244" s="205">
        <v>165</v>
      </c>
      <c r="J244" s="208">
        <v>1.534</v>
      </c>
      <c r="K244" s="209" t="s">
        <v>807</v>
      </c>
      <c r="L244" s="325">
        <v>4283.7299999999996</v>
      </c>
      <c r="M244" s="218" t="s">
        <v>190</v>
      </c>
      <c r="N244" s="351" t="s">
        <v>197</v>
      </c>
      <c r="O244" s="200"/>
      <c r="P244" s="219" t="s">
        <v>622</v>
      </c>
      <c r="Q244" s="219"/>
    </row>
    <row r="245" spans="1:17" s="243" customFormat="1">
      <c r="A245" s="205">
        <v>4</v>
      </c>
      <c r="B245" s="205" t="s">
        <v>358</v>
      </c>
      <c r="C245" s="205" t="s">
        <v>359</v>
      </c>
      <c r="D245" s="217" t="s">
        <v>189</v>
      </c>
      <c r="E245" s="211">
        <v>298</v>
      </c>
      <c r="F245" s="211">
        <v>262</v>
      </c>
      <c r="G245" s="211">
        <v>169</v>
      </c>
      <c r="H245" s="205">
        <v>55</v>
      </c>
      <c r="I245" s="205">
        <v>165</v>
      </c>
      <c r="J245" s="208">
        <v>1.534</v>
      </c>
      <c r="K245" s="209" t="s">
        <v>807</v>
      </c>
      <c r="L245" s="325">
        <v>4271.01</v>
      </c>
      <c r="M245" s="218" t="s">
        <v>190</v>
      </c>
      <c r="N245" s="351" t="s">
        <v>197</v>
      </c>
      <c r="O245" s="200"/>
      <c r="P245" s="219" t="s">
        <v>623</v>
      </c>
      <c r="Q245" s="219"/>
    </row>
    <row r="246" spans="1:17" s="243" customFormat="1">
      <c r="A246" s="205">
        <v>5</v>
      </c>
      <c r="B246" s="205" t="s">
        <v>526</v>
      </c>
      <c r="C246" s="205" t="s">
        <v>527</v>
      </c>
      <c r="D246" s="217" t="s">
        <v>189</v>
      </c>
      <c r="E246" s="211">
        <v>305</v>
      </c>
      <c r="F246" s="211">
        <v>269</v>
      </c>
      <c r="G246" s="211">
        <v>169</v>
      </c>
      <c r="H246" s="205">
        <v>55</v>
      </c>
      <c r="I246" s="205">
        <v>165</v>
      </c>
      <c r="J246" s="208">
        <v>1.534</v>
      </c>
      <c r="K246" s="209" t="s">
        <v>807</v>
      </c>
      <c r="L246" s="325">
        <v>4658.5600000000004</v>
      </c>
      <c r="M246" s="218" t="s">
        <v>190</v>
      </c>
      <c r="N246" s="351" t="s">
        <v>197</v>
      </c>
      <c r="O246" s="200"/>
      <c r="P246" s="219" t="s">
        <v>622</v>
      </c>
      <c r="Q246" s="219" t="s">
        <v>965</v>
      </c>
    </row>
    <row r="247" spans="1:17" s="243" customFormat="1">
      <c r="A247" s="205">
        <v>6</v>
      </c>
      <c r="B247" s="205" t="s">
        <v>512</v>
      </c>
      <c r="C247" s="205" t="s">
        <v>513</v>
      </c>
      <c r="D247" s="217" t="s">
        <v>189</v>
      </c>
      <c r="E247" s="211">
        <v>305</v>
      </c>
      <c r="F247" s="211">
        <v>269</v>
      </c>
      <c r="G247" s="211">
        <v>169</v>
      </c>
      <c r="H247" s="205">
        <v>55</v>
      </c>
      <c r="I247" s="205">
        <v>165</v>
      </c>
      <c r="J247" s="208">
        <v>1.534</v>
      </c>
      <c r="K247" s="209" t="s">
        <v>807</v>
      </c>
      <c r="L247" s="325">
        <v>4603.6099999999997</v>
      </c>
      <c r="M247" s="218" t="s">
        <v>190</v>
      </c>
      <c r="N247" s="351" t="s">
        <v>197</v>
      </c>
      <c r="O247" s="200"/>
      <c r="P247" s="219" t="s">
        <v>623</v>
      </c>
      <c r="Q247" s="219" t="s">
        <v>962</v>
      </c>
    </row>
    <row r="248" spans="1:17" s="243" customFormat="1">
      <c r="A248" s="205">
        <v>7</v>
      </c>
      <c r="B248" s="205" t="s">
        <v>38</v>
      </c>
      <c r="C248" s="205" t="s">
        <v>39</v>
      </c>
      <c r="D248" s="217" t="s">
        <v>189</v>
      </c>
      <c r="E248" s="211">
        <v>305</v>
      </c>
      <c r="F248" s="211">
        <v>269</v>
      </c>
      <c r="G248" s="211">
        <v>169</v>
      </c>
      <c r="H248" s="205">
        <v>55</v>
      </c>
      <c r="I248" s="205">
        <v>165</v>
      </c>
      <c r="J248" s="208">
        <v>1.534</v>
      </c>
      <c r="K248" s="209" t="s">
        <v>807</v>
      </c>
      <c r="L248" s="325">
        <v>4657.7700000000004</v>
      </c>
      <c r="M248" s="218" t="s">
        <v>190</v>
      </c>
      <c r="N248" s="351" t="s">
        <v>197</v>
      </c>
      <c r="O248" s="200"/>
      <c r="P248" s="219" t="s">
        <v>622</v>
      </c>
      <c r="Q248" s="219" t="s">
        <v>965</v>
      </c>
    </row>
    <row r="249" spans="1:17" s="243" customFormat="1">
      <c r="A249" s="205">
        <v>8</v>
      </c>
      <c r="B249" s="205" t="s">
        <v>813</v>
      </c>
      <c r="C249" s="205" t="s">
        <v>809</v>
      </c>
      <c r="D249" s="217" t="s">
        <v>189</v>
      </c>
      <c r="E249" s="211">
        <v>311</v>
      </c>
      <c r="F249" s="211">
        <v>275</v>
      </c>
      <c r="G249" s="211">
        <v>169</v>
      </c>
      <c r="H249" s="205">
        <v>55</v>
      </c>
      <c r="I249" s="205">
        <v>165</v>
      </c>
      <c r="J249" s="208">
        <v>1.534</v>
      </c>
      <c r="K249" s="209" t="s">
        <v>807</v>
      </c>
      <c r="L249" s="325">
        <v>6146.37</v>
      </c>
      <c r="M249" s="218" t="s">
        <v>190</v>
      </c>
      <c r="N249" s="351" t="s">
        <v>197</v>
      </c>
      <c r="O249" s="200"/>
      <c r="P249" s="219" t="s">
        <v>622</v>
      </c>
      <c r="Q249" s="219"/>
    </row>
    <row r="250" spans="1:17" s="243" customFormat="1">
      <c r="A250" s="205">
        <v>9</v>
      </c>
      <c r="B250" s="205" t="s">
        <v>771</v>
      </c>
      <c r="C250" s="205" t="s">
        <v>772</v>
      </c>
      <c r="D250" s="217" t="s">
        <v>189</v>
      </c>
      <c r="E250" s="211">
        <v>311</v>
      </c>
      <c r="F250" s="211">
        <v>275</v>
      </c>
      <c r="G250" s="211">
        <v>169</v>
      </c>
      <c r="H250" s="205">
        <v>55</v>
      </c>
      <c r="I250" s="205">
        <v>165</v>
      </c>
      <c r="J250" s="208">
        <v>1.534</v>
      </c>
      <c r="K250" s="209" t="s">
        <v>807</v>
      </c>
      <c r="L250" s="325">
        <v>6222</v>
      </c>
      <c r="M250" s="218" t="s">
        <v>190</v>
      </c>
      <c r="N250" s="351" t="s">
        <v>197</v>
      </c>
      <c r="O250" s="200"/>
      <c r="P250" s="219" t="s">
        <v>622</v>
      </c>
      <c r="Q250" s="219"/>
    </row>
    <row r="251" spans="1:17" s="243" customFormat="1">
      <c r="A251" s="205">
        <v>10</v>
      </c>
      <c r="B251" s="205" t="s">
        <v>366</v>
      </c>
      <c r="C251" s="205" t="s">
        <v>367</v>
      </c>
      <c r="D251" s="217" t="s">
        <v>189</v>
      </c>
      <c r="E251" s="211">
        <v>305</v>
      </c>
      <c r="F251" s="211">
        <v>269</v>
      </c>
      <c r="G251" s="211">
        <v>169</v>
      </c>
      <c r="H251" s="205">
        <v>55</v>
      </c>
      <c r="I251" s="205">
        <v>165</v>
      </c>
      <c r="J251" s="208">
        <v>1.534</v>
      </c>
      <c r="K251" s="209" t="s">
        <v>807</v>
      </c>
      <c r="L251" s="325">
        <v>5429.35</v>
      </c>
      <c r="M251" s="218" t="s">
        <v>190</v>
      </c>
      <c r="N251" s="351" t="s">
        <v>197</v>
      </c>
      <c r="O251" s="200"/>
      <c r="P251" s="219" t="s">
        <v>622</v>
      </c>
      <c r="Q251" s="219"/>
    </row>
    <row r="252" spans="1:17" s="243" customFormat="1">
      <c r="A252" s="205">
        <v>11</v>
      </c>
      <c r="B252" s="205" t="s">
        <v>368</v>
      </c>
      <c r="C252" s="205" t="s">
        <v>369</v>
      </c>
      <c r="D252" s="217" t="s">
        <v>189</v>
      </c>
      <c r="E252" s="211">
        <v>297</v>
      </c>
      <c r="F252" s="211">
        <v>262</v>
      </c>
      <c r="G252" s="211">
        <v>169</v>
      </c>
      <c r="H252" s="205">
        <v>55</v>
      </c>
      <c r="I252" s="205">
        <v>165</v>
      </c>
      <c r="J252" s="208">
        <v>1.534</v>
      </c>
      <c r="K252" s="209" t="s">
        <v>807</v>
      </c>
      <c r="L252" s="325">
        <v>5360.69</v>
      </c>
      <c r="M252" s="218" t="s">
        <v>190</v>
      </c>
      <c r="N252" s="351" t="s">
        <v>197</v>
      </c>
      <c r="O252" s="200"/>
      <c r="P252" s="219" t="s">
        <v>623</v>
      </c>
      <c r="Q252" s="219"/>
    </row>
    <row r="253" spans="1:17" s="243" customFormat="1">
      <c r="A253" s="205">
        <v>12</v>
      </c>
      <c r="B253" s="205" t="s">
        <v>370</v>
      </c>
      <c r="C253" s="205" t="s">
        <v>371</v>
      </c>
      <c r="D253" s="217" t="s">
        <v>189</v>
      </c>
      <c r="E253" s="211">
        <v>305</v>
      </c>
      <c r="F253" s="211">
        <v>269</v>
      </c>
      <c r="G253" s="211">
        <v>169</v>
      </c>
      <c r="H253" s="205">
        <v>55</v>
      </c>
      <c r="I253" s="205">
        <v>165</v>
      </c>
      <c r="J253" s="208">
        <v>1.534</v>
      </c>
      <c r="K253" s="209" t="s">
        <v>807</v>
      </c>
      <c r="L253" s="325">
        <v>5429.44</v>
      </c>
      <c r="M253" s="218" t="s">
        <v>190</v>
      </c>
      <c r="N253" s="351" t="s">
        <v>197</v>
      </c>
      <c r="O253" s="200"/>
      <c r="P253" s="219" t="s">
        <v>622</v>
      </c>
      <c r="Q253" s="219"/>
    </row>
    <row r="254" spans="1:17" s="243" customFormat="1">
      <c r="A254" s="205">
        <v>13</v>
      </c>
      <c r="B254" s="205" t="s">
        <v>360</v>
      </c>
      <c r="C254" s="205" t="s">
        <v>361</v>
      </c>
      <c r="D254" s="217" t="s">
        <v>189</v>
      </c>
      <c r="E254" s="211">
        <v>305</v>
      </c>
      <c r="F254" s="211">
        <v>269</v>
      </c>
      <c r="G254" s="211">
        <v>169</v>
      </c>
      <c r="H254" s="205">
        <v>55</v>
      </c>
      <c r="I254" s="205">
        <v>165</v>
      </c>
      <c r="J254" s="208">
        <v>1.534</v>
      </c>
      <c r="K254" s="209" t="s">
        <v>807</v>
      </c>
      <c r="L254" s="325">
        <v>5431.83</v>
      </c>
      <c r="M254" s="218" t="s">
        <v>190</v>
      </c>
      <c r="N254" s="351" t="s">
        <v>197</v>
      </c>
      <c r="O254" s="200"/>
      <c r="P254" s="219" t="s">
        <v>622</v>
      </c>
      <c r="Q254" s="219"/>
    </row>
    <row r="255" spans="1:17" s="243" customFormat="1">
      <c r="A255" s="205">
        <v>14</v>
      </c>
      <c r="B255" s="205" t="s">
        <v>362</v>
      </c>
      <c r="C255" s="205" t="s">
        <v>363</v>
      </c>
      <c r="D255" s="217" t="s">
        <v>189</v>
      </c>
      <c r="E255" s="211">
        <v>297</v>
      </c>
      <c r="F255" s="211">
        <v>262</v>
      </c>
      <c r="G255" s="211">
        <v>169</v>
      </c>
      <c r="H255" s="205">
        <v>55</v>
      </c>
      <c r="I255" s="205">
        <v>165</v>
      </c>
      <c r="J255" s="208">
        <v>1.534</v>
      </c>
      <c r="K255" s="209" t="s">
        <v>807</v>
      </c>
      <c r="L255" s="325">
        <v>5362.98</v>
      </c>
      <c r="M255" s="218" t="s">
        <v>190</v>
      </c>
      <c r="N255" s="351" t="s">
        <v>197</v>
      </c>
      <c r="O255" s="200"/>
      <c r="P255" s="219" t="s">
        <v>623</v>
      </c>
      <c r="Q255" s="219"/>
    </row>
    <row r="256" spans="1:17" s="243" customFormat="1">
      <c r="A256" s="205">
        <v>15</v>
      </c>
      <c r="B256" s="205" t="s">
        <v>364</v>
      </c>
      <c r="C256" s="205" t="s">
        <v>365</v>
      </c>
      <c r="D256" s="217" t="s">
        <v>189</v>
      </c>
      <c r="E256" s="211">
        <v>305</v>
      </c>
      <c r="F256" s="211">
        <v>269</v>
      </c>
      <c r="G256" s="211">
        <v>169</v>
      </c>
      <c r="H256" s="205">
        <v>55</v>
      </c>
      <c r="I256" s="205">
        <v>165</v>
      </c>
      <c r="J256" s="208">
        <v>1.534</v>
      </c>
      <c r="K256" s="209" t="s">
        <v>807</v>
      </c>
      <c r="L256" s="325">
        <v>5431.9</v>
      </c>
      <c r="M256" s="218" t="s">
        <v>190</v>
      </c>
      <c r="N256" s="351" t="s">
        <v>197</v>
      </c>
      <c r="O256" s="200"/>
      <c r="P256" s="219" t="s">
        <v>622</v>
      </c>
      <c r="Q256" s="219"/>
    </row>
    <row r="257" spans="1:17" s="243" customFormat="1">
      <c r="A257" s="205">
        <v>16</v>
      </c>
      <c r="B257" s="205" t="s">
        <v>372</v>
      </c>
      <c r="C257" s="205" t="s">
        <v>373</v>
      </c>
      <c r="D257" s="217" t="s">
        <v>189</v>
      </c>
      <c r="E257" s="211">
        <v>323</v>
      </c>
      <c r="F257" s="211">
        <v>285</v>
      </c>
      <c r="G257" s="211">
        <v>199</v>
      </c>
      <c r="H257" s="205">
        <v>55</v>
      </c>
      <c r="I257" s="205">
        <v>165</v>
      </c>
      <c r="J257" s="208">
        <v>1.806</v>
      </c>
      <c r="K257" s="209" t="s">
        <v>807</v>
      </c>
      <c r="L257" s="325">
        <v>6360.77</v>
      </c>
      <c r="M257" s="218" t="s">
        <v>190</v>
      </c>
      <c r="N257" s="351" t="s">
        <v>197</v>
      </c>
      <c r="O257" s="200"/>
      <c r="P257" s="219" t="s">
        <v>622</v>
      </c>
      <c r="Q257" s="219" t="s">
        <v>965</v>
      </c>
    </row>
    <row r="258" spans="1:17" s="243" customFormat="1">
      <c r="A258" s="205">
        <v>17</v>
      </c>
      <c r="B258" s="205" t="s">
        <v>376</v>
      </c>
      <c r="C258" s="205" t="s">
        <v>377</v>
      </c>
      <c r="D258" s="217" t="s">
        <v>189</v>
      </c>
      <c r="E258" s="211">
        <v>323</v>
      </c>
      <c r="F258" s="211">
        <v>285</v>
      </c>
      <c r="G258" s="211">
        <v>199</v>
      </c>
      <c r="H258" s="205">
        <v>55</v>
      </c>
      <c r="I258" s="205">
        <v>165</v>
      </c>
      <c r="J258" s="208">
        <v>1.806</v>
      </c>
      <c r="K258" s="209" t="s">
        <v>807</v>
      </c>
      <c r="L258" s="325">
        <v>6360.69</v>
      </c>
      <c r="M258" s="218" t="s">
        <v>190</v>
      </c>
      <c r="N258" s="351" t="s">
        <v>197</v>
      </c>
      <c r="O258" s="200"/>
      <c r="P258" s="219" t="s">
        <v>622</v>
      </c>
      <c r="Q258" s="219" t="s">
        <v>965</v>
      </c>
    </row>
    <row r="259" spans="1:17" s="243" customFormat="1">
      <c r="A259" s="205">
        <v>18</v>
      </c>
      <c r="B259" s="205" t="s">
        <v>374</v>
      </c>
      <c r="C259" s="205" t="s">
        <v>375</v>
      </c>
      <c r="D259" s="217" t="s">
        <v>189</v>
      </c>
      <c r="E259" s="211">
        <v>317</v>
      </c>
      <c r="F259" s="211">
        <v>279</v>
      </c>
      <c r="G259" s="211">
        <v>199</v>
      </c>
      <c r="H259" s="205">
        <v>55</v>
      </c>
      <c r="I259" s="205">
        <v>165</v>
      </c>
      <c r="J259" s="208">
        <v>1.806</v>
      </c>
      <c r="K259" s="209" t="s">
        <v>807</v>
      </c>
      <c r="L259" s="325">
        <v>6409.6</v>
      </c>
      <c r="M259" s="218" t="s">
        <v>190</v>
      </c>
      <c r="N259" s="351" t="s">
        <v>197</v>
      </c>
      <c r="O259" s="200"/>
      <c r="P259" s="219" t="s">
        <v>622</v>
      </c>
      <c r="Q259" s="219" t="s">
        <v>965</v>
      </c>
    </row>
    <row r="260" spans="1:17" s="243" customFormat="1">
      <c r="A260" s="205">
        <v>19</v>
      </c>
      <c r="B260" s="205" t="s">
        <v>378</v>
      </c>
      <c r="C260" s="205" t="s">
        <v>379</v>
      </c>
      <c r="D260" s="217" t="s">
        <v>189</v>
      </c>
      <c r="E260" s="211">
        <v>317</v>
      </c>
      <c r="F260" s="211">
        <v>279</v>
      </c>
      <c r="G260" s="211">
        <v>199</v>
      </c>
      <c r="H260" s="205">
        <v>55</v>
      </c>
      <c r="I260" s="205">
        <v>165</v>
      </c>
      <c r="J260" s="208">
        <v>1.806</v>
      </c>
      <c r="K260" s="209" t="s">
        <v>807</v>
      </c>
      <c r="L260" s="325">
        <v>6409.55</v>
      </c>
      <c r="M260" s="218" t="s">
        <v>190</v>
      </c>
      <c r="N260" s="351" t="s">
        <v>197</v>
      </c>
      <c r="O260" s="200"/>
      <c r="P260" s="219" t="s">
        <v>622</v>
      </c>
      <c r="Q260" s="219" t="s">
        <v>965</v>
      </c>
    </row>
    <row r="261" spans="1:17" s="243" customFormat="1">
      <c r="A261" s="205">
        <v>20</v>
      </c>
      <c r="B261" s="205" t="s">
        <v>384</v>
      </c>
      <c r="C261" s="205" t="s">
        <v>385</v>
      </c>
      <c r="D261" s="217" t="s">
        <v>189</v>
      </c>
      <c r="E261" s="211">
        <v>305</v>
      </c>
      <c r="F261" s="211">
        <v>269</v>
      </c>
      <c r="G261" s="211">
        <v>169</v>
      </c>
      <c r="H261" s="205">
        <v>55</v>
      </c>
      <c r="I261" s="205">
        <v>165</v>
      </c>
      <c r="J261" s="208">
        <v>1.534</v>
      </c>
      <c r="K261" s="209" t="s">
        <v>807</v>
      </c>
      <c r="L261" s="325">
        <v>4199.1400000000003</v>
      </c>
      <c r="M261" s="218" t="s">
        <v>190</v>
      </c>
      <c r="N261" s="351" t="s">
        <v>197</v>
      </c>
      <c r="P261" s="219" t="s">
        <v>622</v>
      </c>
      <c r="Q261" s="219"/>
    </row>
    <row r="262" spans="1:17" s="243" customFormat="1">
      <c r="A262" s="205">
        <v>21</v>
      </c>
      <c r="B262" s="205" t="s">
        <v>382</v>
      </c>
      <c r="C262" s="205" t="s">
        <v>383</v>
      </c>
      <c r="D262" s="217" t="s">
        <v>189</v>
      </c>
      <c r="E262" s="211">
        <v>305</v>
      </c>
      <c r="F262" s="211">
        <v>269</v>
      </c>
      <c r="G262" s="211">
        <v>169</v>
      </c>
      <c r="H262" s="205">
        <v>55</v>
      </c>
      <c r="I262" s="205">
        <v>165</v>
      </c>
      <c r="J262" s="208">
        <v>1.534</v>
      </c>
      <c r="K262" s="209" t="s">
        <v>807</v>
      </c>
      <c r="L262" s="325">
        <v>4199.1400000000003</v>
      </c>
      <c r="M262" s="218" t="s">
        <v>190</v>
      </c>
      <c r="N262" s="351" t="s">
        <v>197</v>
      </c>
      <c r="P262" s="219" t="s">
        <v>622</v>
      </c>
      <c r="Q262" s="219"/>
    </row>
    <row r="263" spans="1:17" s="243" customFormat="1">
      <c r="A263" s="205">
        <v>22</v>
      </c>
      <c r="B263" s="205" t="s">
        <v>491</v>
      </c>
      <c r="C263" s="205" t="s">
        <v>492</v>
      </c>
      <c r="D263" s="217" t="s">
        <v>189</v>
      </c>
      <c r="E263" s="211">
        <v>305</v>
      </c>
      <c r="F263" s="211">
        <v>269</v>
      </c>
      <c r="G263" s="211">
        <v>169</v>
      </c>
      <c r="H263" s="205">
        <v>55</v>
      </c>
      <c r="I263" s="205">
        <v>165</v>
      </c>
      <c r="J263" s="208">
        <v>1.534</v>
      </c>
      <c r="K263" s="209" t="s">
        <v>807</v>
      </c>
      <c r="L263" s="325">
        <v>4586.8100000000004</v>
      </c>
      <c r="M263" s="218" t="s">
        <v>190</v>
      </c>
      <c r="N263" s="351" t="s">
        <v>197</v>
      </c>
      <c r="P263" s="219" t="s">
        <v>622</v>
      </c>
      <c r="Q263" s="219"/>
    </row>
    <row r="264" spans="1:17" s="243" customFormat="1">
      <c r="A264" s="205">
        <v>23</v>
      </c>
      <c r="B264" s="205" t="s">
        <v>489</v>
      </c>
      <c r="C264" s="205" t="s">
        <v>490</v>
      </c>
      <c r="D264" s="217" t="s">
        <v>189</v>
      </c>
      <c r="E264" s="211">
        <v>305</v>
      </c>
      <c r="F264" s="211">
        <v>269</v>
      </c>
      <c r="G264" s="211">
        <v>169</v>
      </c>
      <c r="H264" s="205">
        <v>55</v>
      </c>
      <c r="I264" s="205">
        <v>165</v>
      </c>
      <c r="J264" s="208">
        <v>1.534</v>
      </c>
      <c r="K264" s="209" t="s">
        <v>807</v>
      </c>
      <c r="L264" s="325">
        <v>4587.26</v>
      </c>
      <c r="M264" s="218" t="s">
        <v>190</v>
      </c>
      <c r="N264" s="351" t="s">
        <v>197</v>
      </c>
      <c r="P264" s="219" t="s">
        <v>622</v>
      </c>
      <c r="Q264" s="219"/>
    </row>
    <row r="265" spans="1:17" s="243" customFormat="1">
      <c r="A265" s="205">
        <v>24</v>
      </c>
      <c r="B265" s="205" t="s">
        <v>394</v>
      </c>
      <c r="C265" s="205" t="s">
        <v>395</v>
      </c>
      <c r="D265" s="217" t="s">
        <v>189</v>
      </c>
      <c r="E265" s="211">
        <v>328</v>
      </c>
      <c r="F265" s="211">
        <v>292</v>
      </c>
      <c r="G265" s="211">
        <v>199</v>
      </c>
      <c r="H265" s="205">
        <v>55</v>
      </c>
      <c r="I265" s="205">
        <v>165</v>
      </c>
      <c r="J265" s="208">
        <v>1.806</v>
      </c>
      <c r="K265" s="209" t="s">
        <v>807</v>
      </c>
      <c r="L265" s="325">
        <v>4322.58</v>
      </c>
      <c r="M265" s="218" t="s">
        <v>190</v>
      </c>
      <c r="N265" s="351" t="s">
        <v>197</v>
      </c>
      <c r="P265" s="219" t="s">
        <v>622</v>
      </c>
      <c r="Q265" s="219"/>
    </row>
    <row r="266" spans="1:17" s="243" customFormat="1">
      <c r="A266" s="205">
        <v>25</v>
      </c>
      <c r="B266" s="205" t="s">
        <v>392</v>
      </c>
      <c r="C266" s="205" t="s">
        <v>393</v>
      </c>
      <c r="D266" s="217" t="s">
        <v>189</v>
      </c>
      <c r="E266" s="211">
        <v>328</v>
      </c>
      <c r="F266" s="211">
        <v>292</v>
      </c>
      <c r="G266" s="211">
        <v>199</v>
      </c>
      <c r="H266" s="205">
        <v>55</v>
      </c>
      <c r="I266" s="205">
        <v>165</v>
      </c>
      <c r="J266" s="208">
        <v>1.806</v>
      </c>
      <c r="K266" s="209" t="s">
        <v>807</v>
      </c>
      <c r="L266" s="325">
        <v>4322.68</v>
      </c>
      <c r="M266" s="218" t="s">
        <v>190</v>
      </c>
      <c r="N266" s="351" t="s">
        <v>197</v>
      </c>
      <c r="O266" s="200"/>
      <c r="P266" s="219" t="s">
        <v>622</v>
      </c>
      <c r="Q266" s="219"/>
    </row>
    <row r="267" spans="1:17" s="243" customFormat="1">
      <c r="A267" s="205">
        <v>26</v>
      </c>
      <c r="B267" s="205" t="s">
        <v>495</v>
      </c>
      <c r="C267" s="205" t="s">
        <v>496</v>
      </c>
      <c r="D267" s="217" t="s">
        <v>189</v>
      </c>
      <c r="E267" s="211">
        <v>328</v>
      </c>
      <c r="F267" s="211">
        <v>292</v>
      </c>
      <c r="G267" s="211">
        <v>199</v>
      </c>
      <c r="H267" s="205">
        <v>55</v>
      </c>
      <c r="I267" s="205">
        <v>165</v>
      </c>
      <c r="J267" s="208">
        <v>1.806</v>
      </c>
      <c r="K267" s="209" t="s">
        <v>807</v>
      </c>
      <c r="L267" s="325">
        <v>4787.6899999999996</v>
      </c>
      <c r="M267" s="218" t="s">
        <v>190</v>
      </c>
      <c r="N267" s="351" t="s">
        <v>197</v>
      </c>
      <c r="P267" s="219" t="s">
        <v>622</v>
      </c>
      <c r="Q267" s="219"/>
    </row>
    <row r="268" spans="1:17" s="243" customFormat="1">
      <c r="A268" s="205">
        <v>27</v>
      </c>
      <c r="B268" s="205" t="s">
        <v>493</v>
      </c>
      <c r="C268" s="205" t="s">
        <v>494</v>
      </c>
      <c r="D268" s="217" t="s">
        <v>189</v>
      </c>
      <c r="E268" s="211">
        <v>328</v>
      </c>
      <c r="F268" s="211">
        <v>292</v>
      </c>
      <c r="G268" s="211">
        <v>199</v>
      </c>
      <c r="H268" s="205">
        <v>55</v>
      </c>
      <c r="I268" s="205">
        <v>165</v>
      </c>
      <c r="J268" s="208">
        <v>1.806</v>
      </c>
      <c r="K268" s="209" t="s">
        <v>807</v>
      </c>
      <c r="L268" s="325">
        <v>4787.6899999999996</v>
      </c>
      <c r="M268" s="218" t="s">
        <v>190</v>
      </c>
      <c r="N268" s="351" t="s">
        <v>197</v>
      </c>
      <c r="P268" s="219" t="s">
        <v>622</v>
      </c>
      <c r="Q268" s="219"/>
    </row>
    <row r="269" spans="1:17" s="243" customFormat="1">
      <c r="A269" s="205">
        <v>28</v>
      </c>
      <c r="B269" s="205" t="s">
        <v>346</v>
      </c>
      <c r="C269" s="205" t="s">
        <v>537</v>
      </c>
      <c r="D269" s="217" t="s">
        <v>189</v>
      </c>
      <c r="E269" s="211">
        <v>338</v>
      </c>
      <c r="F269" s="211">
        <v>297</v>
      </c>
      <c r="G269" s="211">
        <v>199</v>
      </c>
      <c r="H269" s="205">
        <v>55</v>
      </c>
      <c r="I269" s="205">
        <v>165</v>
      </c>
      <c r="J269" s="208">
        <v>1.806</v>
      </c>
      <c r="K269" s="209" t="s">
        <v>807</v>
      </c>
      <c r="L269" s="325">
        <v>5913.05</v>
      </c>
      <c r="M269" s="218" t="s">
        <v>190</v>
      </c>
      <c r="N269" s="351" t="s">
        <v>197</v>
      </c>
      <c r="O269" s="200"/>
      <c r="P269" s="219" t="s">
        <v>623</v>
      </c>
      <c r="Q269" s="219"/>
    </row>
    <row r="270" spans="1:17" s="243" customFormat="1">
      <c r="A270" s="205">
        <v>29</v>
      </c>
      <c r="B270" s="205" t="s">
        <v>400</v>
      </c>
      <c r="C270" s="205" t="s">
        <v>401</v>
      </c>
      <c r="D270" s="217" t="s">
        <v>189</v>
      </c>
      <c r="E270" s="211">
        <v>338</v>
      </c>
      <c r="F270" s="211">
        <v>304</v>
      </c>
      <c r="G270" s="211">
        <v>199</v>
      </c>
      <c r="H270" s="205">
        <v>55</v>
      </c>
      <c r="I270" s="205">
        <v>165</v>
      </c>
      <c r="J270" s="208">
        <v>1.806</v>
      </c>
      <c r="K270" s="209" t="s">
        <v>807</v>
      </c>
      <c r="L270" s="325">
        <v>6876.72</v>
      </c>
      <c r="M270" s="218" t="s">
        <v>190</v>
      </c>
      <c r="N270" s="351" t="s">
        <v>197</v>
      </c>
      <c r="O270" s="200"/>
      <c r="P270" s="219" t="s">
        <v>622</v>
      </c>
      <c r="Q270" s="219"/>
    </row>
    <row r="271" spans="1:17" s="243" customFormat="1">
      <c r="A271" s="205">
        <v>30</v>
      </c>
      <c r="B271" s="205" t="s">
        <v>403</v>
      </c>
      <c r="C271" s="205" t="s">
        <v>405</v>
      </c>
      <c r="D271" s="217" t="s">
        <v>189</v>
      </c>
      <c r="E271" s="211">
        <v>338</v>
      </c>
      <c r="F271" s="211">
        <v>297</v>
      </c>
      <c r="G271" s="211">
        <v>199</v>
      </c>
      <c r="H271" s="205">
        <v>55</v>
      </c>
      <c r="I271" s="205">
        <v>165</v>
      </c>
      <c r="J271" s="208">
        <v>1.806</v>
      </c>
      <c r="K271" s="209" t="s">
        <v>807</v>
      </c>
      <c r="L271" s="325">
        <v>6831.9</v>
      </c>
      <c r="M271" s="218" t="s">
        <v>190</v>
      </c>
      <c r="N271" s="351" t="s">
        <v>197</v>
      </c>
      <c r="O271" s="200"/>
      <c r="P271" s="219" t="s">
        <v>622</v>
      </c>
      <c r="Q271" s="219"/>
    </row>
    <row r="272" spans="1:17" s="243" customFormat="1">
      <c r="A272" s="205">
        <v>31</v>
      </c>
      <c r="B272" s="205" t="s">
        <v>402</v>
      </c>
      <c r="C272" s="205" t="s">
        <v>404</v>
      </c>
      <c r="D272" s="217" t="s">
        <v>189</v>
      </c>
      <c r="E272" s="211">
        <v>345</v>
      </c>
      <c r="F272" s="211">
        <v>304</v>
      </c>
      <c r="G272" s="211">
        <v>199</v>
      </c>
      <c r="H272" s="205">
        <v>55</v>
      </c>
      <c r="I272" s="205">
        <v>165</v>
      </c>
      <c r="J272" s="208">
        <v>1.806</v>
      </c>
      <c r="K272" s="209" t="s">
        <v>807</v>
      </c>
      <c r="L272" s="325">
        <v>6633.78</v>
      </c>
      <c r="M272" s="218" t="s">
        <v>190</v>
      </c>
      <c r="N272" s="351" t="s">
        <v>197</v>
      </c>
      <c r="O272" s="200"/>
      <c r="P272" s="219" t="s">
        <v>622</v>
      </c>
      <c r="Q272" s="219"/>
    </row>
    <row r="273" spans="1:17" s="243" customFormat="1">
      <c r="A273" s="205">
        <v>32</v>
      </c>
      <c r="B273" s="205" t="s">
        <v>396</v>
      </c>
      <c r="C273" s="205" t="s">
        <v>397</v>
      </c>
      <c r="D273" s="217" t="s">
        <v>189</v>
      </c>
      <c r="E273" s="211">
        <v>345</v>
      </c>
      <c r="F273" s="211">
        <v>304</v>
      </c>
      <c r="G273" s="211">
        <v>199</v>
      </c>
      <c r="H273" s="205">
        <v>55</v>
      </c>
      <c r="I273" s="205">
        <v>165</v>
      </c>
      <c r="J273" s="208">
        <v>1.806</v>
      </c>
      <c r="K273" s="209" t="s">
        <v>807</v>
      </c>
      <c r="L273" s="325">
        <v>6636.37</v>
      </c>
      <c r="M273" s="218" t="s">
        <v>190</v>
      </c>
      <c r="N273" s="351" t="s">
        <v>197</v>
      </c>
      <c r="P273" s="219" t="s">
        <v>622</v>
      </c>
      <c r="Q273" s="219"/>
    </row>
    <row r="274" spans="1:17" s="243" customFormat="1">
      <c r="A274" s="205">
        <v>33</v>
      </c>
      <c r="B274" s="205" t="s">
        <v>406</v>
      </c>
      <c r="C274" s="205" t="s">
        <v>407</v>
      </c>
      <c r="D274" s="217" t="s">
        <v>189</v>
      </c>
      <c r="E274" s="211">
        <v>345</v>
      </c>
      <c r="F274" s="211">
        <v>304</v>
      </c>
      <c r="G274" s="211">
        <v>199</v>
      </c>
      <c r="H274" s="205">
        <v>55</v>
      </c>
      <c r="I274" s="205">
        <v>165</v>
      </c>
      <c r="J274" s="208">
        <v>1.806</v>
      </c>
      <c r="K274" s="209" t="s">
        <v>807</v>
      </c>
      <c r="L274" s="325">
        <v>6633.93</v>
      </c>
      <c r="M274" s="218" t="s">
        <v>190</v>
      </c>
      <c r="N274" s="351" t="s">
        <v>197</v>
      </c>
      <c r="P274" s="219" t="s">
        <v>622</v>
      </c>
      <c r="Q274" s="219"/>
    </row>
    <row r="275" spans="1:17" s="243" customFormat="1">
      <c r="A275" s="205">
        <v>34</v>
      </c>
      <c r="B275" s="205" t="s">
        <v>408</v>
      </c>
      <c r="C275" s="205" t="s">
        <v>409</v>
      </c>
      <c r="D275" s="217" t="s">
        <v>189</v>
      </c>
      <c r="E275" s="211">
        <v>345</v>
      </c>
      <c r="F275" s="211">
        <v>304</v>
      </c>
      <c r="G275" s="211">
        <v>199</v>
      </c>
      <c r="H275" s="205">
        <v>55</v>
      </c>
      <c r="I275" s="205">
        <v>165</v>
      </c>
      <c r="J275" s="208">
        <v>1.806</v>
      </c>
      <c r="K275" s="209" t="s">
        <v>807</v>
      </c>
      <c r="L275" s="325">
        <v>6630.5</v>
      </c>
      <c r="M275" s="218" t="s">
        <v>190</v>
      </c>
      <c r="N275" s="351" t="s">
        <v>197</v>
      </c>
      <c r="P275" s="219" t="s">
        <v>622</v>
      </c>
      <c r="Q275" s="219"/>
    </row>
    <row r="276" spans="1:17" s="243" customFormat="1">
      <c r="A276" s="205">
        <v>35</v>
      </c>
      <c r="B276" s="205" t="s">
        <v>649</v>
      </c>
      <c r="C276" s="205" t="s">
        <v>528</v>
      </c>
      <c r="D276" s="217" t="s">
        <v>189</v>
      </c>
      <c r="E276" s="211">
        <v>344</v>
      </c>
      <c r="F276" s="211">
        <v>303</v>
      </c>
      <c r="G276" s="211">
        <v>199</v>
      </c>
      <c r="H276" s="205">
        <v>55</v>
      </c>
      <c r="I276" s="205">
        <v>165</v>
      </c>
      <c r="J276" s="208">
        <v>1.806</v>
      </c>
      <c r="K276" s="209" t="s">
        <v>807</v>
      </c>
      <c r="L276" s="325">
        <v>5770.31</v>
      </c>
      <c r="M276" s="218" t="s">
        <v>190</v>
      </c>
      <c r="N276" s="351" t="s">
        <v>197</v>
      </c>
      <c r="P276" s="219" t="s">
        <v>622</v>
      </c>
      <c r="Q276" s="219"/>
    </row>
    <row r="277" spans="1:17" s="243" customFormat="1">
      <c r="A277" s="205">
        <v>36</v>
      </c>
      <c r="B277" s="205" t="s">
        <v>650</v>
      </c>
      <c r="C277" s="205" t="s">
        <v>529</v>
      </c>
      <c r="D277" s="217" t="s">
        <v>189</v>
      </c>
      <c r="E277" s="211">
        <v>344</v>
      </c>
      <c r="F277" s="211">
        <v>303</v>
      </c>
      <c r="G277" s="211">
        <v>199</v>
      </c>
      <c r="H277" s="205">
        <v>55</v>
      </c>
      <c r="I277" s="205">
        <v>165</v>
      </c>
      <c r="J277" s="208">
        <v>1.806</v>
      </c>
      <c r="K277" s="209" t="s">
        <v>807</v>
      </c>
      <c r="L277" s="325">
        <v>5770.33</v>
      </c>
      <c r="M277" s="218" t="s">
        <v>190</v>
      </c>
      <c r="N277" s="351" t="s">
        <v>197</v>
      </c>
      <c r="O277" s="200"/>
      <c r="P277" s="219" t="s">
        <v>622</v>
      </c>
      <c r="Q277" s="219"/>
    </row>
    <row r="278" spans="1:17" s="243" customFormat="1">
      <c r="A278" s="205">
        <v>37</v>
      </c>
      <c r="B278" s="205" t="s">
        <v>814</v>
      </c>
      <c r="C278" s="205" t="s">
        <v>624</v>
      </c>
      <c r="D278" s="217" t="s">
        <v>189</v>
      </c>
      <c r="E278" s="211">
        <v>345</v>
      </c>
      <c r="F278" s="211">
        <v>304</v>
      </c>
      <c r="G278" s="211">
        <v>199</v>
      </c>
      <c r="H278" s="205">
        <v>55</v>
      </c>
      <c r="I278" s="205">
        <v>165</v>
      </c>
      <c r="J278" s="208">
        <v>1.806</v>
      </c>
      <c r="K278" s="209" t="s">
        <v>807</v>
      </c>
      <c r="L278" s="325">
        <v>6673.44</v>
      </c>
      <c r="M278" s="218" t="s">
        <v>190</v>
      </c>
      <c r="N278" s="351" t="s">
        <v>197</v>
      </c>
      <c r="O278" s="200"/>
      <c r="P278" s="219" t="s">
        <v>623</v>
      </c>
      <c r="Q278" s="219"/>
    </row>
    <row r="279" spans="1:17" s="238" customFormat="1">
      <c r="A279" s="205">
        <v>38</v>
      </c>
      <c r="B279" s="205" t="s">
        <v>815</v>
      </c>
      <c r="C279" s="205" t="s">
        <v>625</v>
      </c>
      <c r="D279" s="217" t="s">
        <v>189</v>
      </c>
      <c r="E279" s="211">
        <v>345</v>
      </c>
      <c r="F279" s="211">
        <v>304</v>
      </c>
      <c r="G279" s="211">
        <v>199</v>
      </c>
      <c r="H279" s="205">
        <v>55</v>
      </c>
      <c r="I279" s="205">
        <v>165</v>
      </c>
      <c r="J279" s="208">
        <v>1.806</v>
      </c>
      <c r="K279" s="209" t="s">
        <v>807</v>
      </c>
      <c r="L279" s="325">
        <v>0</v>
      </c>
      <c r="M279" s="218" t="s">
        <v>190</v>
      </c>
      <c r="N279" s="351" t="s">
        <v>197</v>
      </c>
      <c r="O279" s="200"/>
      <c r="P279" s="219" t="s">
        <v>622</v>
      </c>
      <c r="Q279" s="219"/>
    </row>
    <row r="280" spans="1:17" s="243" customFormat="1">
      <c r="A280" s="205">
        <v>39</v>
      </c>
      <c r="B280" s="205" t="s">
        <v>309</v>
      </c>
      <c r="C280" s="205" t="s">
        <v>310</v>
      </c>
      <c r="D280" s="217" t="s">
        <v>189</v>
      </c>
      <c r="E280" s="211">
        <v>345</v>
      </c>
      <c r="F280" s="211">
        <v>304</v>
      </c>
      <c r="G280" s="211">
        <v>199</v>
      </c>
      <c r="H280" s="205">
        <v>55</v>
      </c>
      <c r="I280" s="205">
        <v>165</v>
      </c>
      <c r="J280" s="208">
        <v>1.806</v>
      </c>
      <c r="K280" s="209" t="s">
        <v>807</v>
      </c>
      <c r="L280" s="325">
        <v>7364.57</v>
      </c>
      <c r="M280" s="218" t="s">
        <v>190</v>
      </c>
      <c r="N280" s="351" t="s">
        <v>197</v>
      </c>
      <c r="P280" s="219" t="s">
        <v>622</v>
      </c>
      <c r="Q280" s="219"/>
    </row>
    <row r="281" spans="1:17" s="243" customFormat="1">
      <c r="A281" s="205">
        <v>40</v>
      </c>
      <c r="B281" s="205" t="s">
        <v>311</v>
      </c>
      <c r="C281" s="205" t="s">
        <v>312</v>
      </c>
      <c r="D281" s="217" t="s">
        <v>189</v>
      </c>
      <c r="E281" s="211">
        <v>338</v>
      </c>
      <c r="F281" s="211">
        <v>297</v>
      </c>
      <c r="G281" s="211">
        <v>199</v>
      </c>
      <c r="H281" s="205">
        <v>55</v>
      </c>
      <c r="I281" s="205">
        <v>165</v>
      </c>
      <c r="J281" s="208">
        <v>1.806</v>
      </c>
      <c r="K281" s="209" t="s">
        <v>807</v>
      </c>
      <c r="L281" s="325">
        <v>7332.41</v>
      </c>
      <c r="M281" s="218" t="s">
        <v>190</v>
      </c>
      <c r="N281" s="351" t="s">
        <v>197</v>
      </c>
      <c r="P281" s="219" t="s">
        <v>623</v>
      </c>
      <c r="Q281" s="219"/>
    </row>
    <row r="282" spans="1:17" s="243" customFormat="1">
      <c r="A282" s="205">
        <v>41</v>
      </c>
      <c r="B282" s="205" t="s">
        <v>313</v>
      </c>
      <c r="C282" s="205" t="s">
        <v>314</v>
      </c>
      <c r="D282" s="217" t="s">
        <v>189</v>
      </c>
      <c r="E282" s="211">
        <v>345</v>
      </c>
      <c r="F282" s="211">
        <v>304</v>
      </c>
      <c r="G282" s="211">
        <v>199</v>
      </c>
      <c r="H282" s="205">
        <v>55</v>
      </c>
      <c r="I282" s="205">
        <v>165</v>
      </c>
      <c r="J282" s="208">
        <v>1.806</v>
      </c>
      <c r="K282" s="209" t="s">
        <v>807</v>
      </c>
      <c r="L282" s="325">
        <v>7120.55</v>
      </c>
      <c r="M282" s="218" t="s">
        <v>190</v>
      </c>
      <c r="N282" s="351" t="s">
        <v>197</v>
      </c>
      <c r="P282" s="219" t="s">
        <v>622</v>
      </c>
      <c r="Q282" s="219"/>
    </row>
    <row r="283" spans="1:17" s="243" customFormat="1">
      <c r="A283" s="205">
        <v>42</v>
      </c>
      <c r="B283" s="205" t="s">
        <v>315</v>
      </c>
      <c r="C283" s="205" t="s">
        <v>316</v>
      </c>
      <c r="D283" s="217" t="s">
        <v>189</v>
      </c>
      <c r="E283" s="211">
        <v>345</v>
      </c>
      <c r="F283" s="211">
        <v>304</v>
      </c>
      <c r="G283" s="211">
        <v>199</v>
      </c>
      <c r="H283" s="205">
        <v>55</v>
      </c>
      <c r="I283" s="205">
        <v>165</v>
      </c>
      <c r="J283" s="208">
        <v>1.806</v>
      </c>
      <c r="K283" s="209" t="s">
        <v>807</v>
      </c>
      <c r="L283" s="325">
        <v>7036.52</v>
      </c>
      <c r="M283" s="218" t="s">
        <v>190</v>
      </c>
      <c r="N283" s="351" t="s">
        <v>197</v>
      </c>
      <c r="P283" s="219" t="s">
        <v>622</v>
      </c>
      <c r="Q283" s="219"/>
    </row>
    <row r="284" spans="1:17" s="243" customFormat="1">
      <c r="A284" s="205">
        <v>43</v>
      </c>
      <c r="B284" s="205" t="s">
        <v>398</v>
      </c>
      <c r="C284" s="205" t="s">
        <v>399</v>
      </c>
      <c r="D284" s="217" t="s">
        <v>189</v>
      </c>
      <c r="E284" s="211">
        <v>345</v>
      </c>
      <c r="F284" s="211">
        <v>304</v>
      </c>
      <c r="G284" s="211">
        <v>199</v>
      </c>
      <c r="H284" s="205">
        <v>55</v>
      </c>
      <c r="I284" s="205">
        <v>165</v>
      </c>
      <c r="J284" s="208">
        <v>1.806</v>
      </c>
      <c r="K284" s="209" t="s">
        <v>807</v>
      </c>
      <c r="L284" s="325">
        <v>7123.12</v>
      </c>
      <c r="M284" s="218" t="s">
        <v>190</v>
      </c>
      <c r="N284" s="351" t="s">
        <v>197</v>
      </c>
      <c r="P284" s="219" t="s">
        <v>622</v>
      </c>
      <c r="Q284" s="219"/>
    </row>
    <row r="285" spans="1:17" s="243" customFormat="1">
      <c r="A285" s="205">
        <v>44</v>
      </c>
      <c r="B285" s="205" t="s">
        <v>614</v>
      </c>
      <c r="C285" s="205" t="s">
        <v>615</v>
      </c>
      <c r="D285" s="217" t="s">
        <v>189</v>
      </c>
      <c r="E285" s="211">
        <v>345</v>
      </c>
      <c r="F285" s="211">
        <v>304</v>
      </c>
      <c r="G285" s="211">
        <v>199</v>
      </c>
      <c r="H285" s="205">
        <v>55</v>
      </c>
      <c r="I285" s="205">
        <v>165</v>
      </c>
      <c r="J285" s="208">
        <v>1.806</v>
      </c>
      <c r="K285" s="209" t="s">
        <v>807</v>
      </c>
      <c r="L285" s="325">
        <v>7032.69</v>
      </c>
      <c r="M285" s="218" t="s">
        <v>190</v>
      </c>
      <c r="N285" s="351" t="s">
        <v>197</v>
      </c>
      <c r="P285" s="219" t="s">
        <v>622</v>
      </c>
      <c r="Q285" s="219"/>
    </row>
    <row r="286" spans="1:17" s="243" customFormat="1">
      <c r="A286" s="205">
        <v>45</v>
      </c>
      <c r="B286" s="205" t="s">
        <v>597</v>
      </c>
      <c r="C286" s="205" t="s">
        <v>598</v>
      </c>
      <c r="D286" s="217" t="s">
        <v>189</v>
      </c>
      <c r="E286" s="211">
        <v>345</v>
      </c>
      <c r="F286" s="211">
        <v>304</v>
      </c>
      <c r="G286" s="211">
        <v>199</v>
      </c>
      <c r="H286" s="205">
        <v>55</v>
      </c>
      <c r="I286" s="205">
        <v>165</v>
      </c>
      <c r="J286" s="208">
        <v>1.806</v>
      </c>
      <c r="K286" s="209" t="s">
        <v>807</v>
      </c>
      <c r="L286" s="325">
        <v>7160.07</v>
      </c>
      <c r="M286" s="218" t="s">
        <v>190</v>
      </c>
      <c r="N286" s="351" t="s">
        <v>197</v>
      </c>
      <c r="P286" s="219" t="s">
        <v>622</v>
      </c>
      <c r="Q286" s="219"/>
    </row>
    <row r="287" spans="1:17" s="243" customFormat="1">
      <c r="A287" s="205">
        <v>46</v>
      </c>
      <c r="B287" s="205" t="s">
        <v>317</v>
      </c>
      <c r="C287" s="205" t="s">
        <v>318</v>
      </c>
      <c r="D287" s="217" t="s">
        <v>189</v>
      </c>
      <c r="E287" s="211">
        <v>345</v>
      </c>
      <c r="F287" s="211">
        <v>304</v>
      </c>
      <c r="G287" s="211">
        <v>199</v>
      </c>
      <c r="H287" s="205">
        <v>55</v>
      </c>
      <c r="I287" s="205">
        <v>165</v>
      </c>
      <c r="J287" s="208">
        <v>1.806</v>
      </c>
      <c r="K287" s="209" t="s">
        <v>807</v>
      </c>
      <c r="L287" s="325">
        <v>8031.74</v>
      </c>
      <c r="M287" s="218" t="s">
        <v>190</v>
      </c>
      <c r="N287" s="351" t="s">
        <v>197</v>
      </c>
      <c r="O287" s="200"/>
      <c r="P287" s="219" t="s">
        <v>622</v>
      </c>
      <c r="Q287" s="219"/>
    </row>
    <row r="288" spans="1:17" s="243" customFormat="1">
      <c r="A288" s="205">
        <v>47</v>
      </c>
      <c r="B288" s="205" t="s">
        <v>319</v>
      </c>
      <c r="C288" s="205" t="s">
        <v>320</v>
      </c>
      <c r="D288" s="217" t="s">
        <v>189</v>
      </c>
      <c r="E288" s="211">
        <v>338</v>
      </c>
      <c r="F288" s="211">
        <v>297</v>
      </c>
      <c r="G288" s="211">
        <v>199</v>
      </c>
      <c r="H288" s="205">
        <v>55</v>
      </c>
      <c r="I288" s="205">
        <v>165</v>
      </c>
      <c r="J288" s="208">
        <v>1.806</v>
      </c>
      <c r="K288" s="209" t="s">
        <v>807</v>
      </c>
      <c r="L288" s="325">
        <v>7970.27</v>
      </c>
      <c r="M288" s="218" t="s">
        <v>190</v>
      </c>
      <c r="N288" s="351" t="s">
        <v>197</v>
      </c>
      <c r="P288" s="219" t="s">
        <v>623</v>
      </c>
      <c r="Q288" s="219"/>
    </row>
    <row r="289" spans="1:17" s="243" customFormat="1">
      <c r="A289" s="205">
        <v>48</v>
      </c>
      <c r="B289" s="205" t="s">
        <v>321</v>
      </c>
      <c r="C289" s="205" t="s">
        <v>322</v>
      </c>
      <c r="D289" s="217" t="s">
        <v>189</v>
      </c>
      <c r="E289" s="211">
        <v>345</v>
      </c>
      <c r="F289" s="211">
        <v>304</v>
      </c>
      <c r="G289" s="211">
        <v>199</v>
      </c>
      <c r="H289" s="205">
        <v>55</v>
      </c>
      <c r="I289" s="205">
        <v>165</v>
      </c>
      <c r="J289" s="208">
        <v>1.806</v>
      </c>
      <c r="K289" s="209" t="s">
        <v>807</v>
      </c>
      <c r="L289" s="325">
        <v>7787.72</v>
      </c>
      <c r="M289" s="218" t="s">
        <v>190</v>
      </c>
      <c r="N289" s="351" t="s">
        <v>197</v>
      </c>
      <c r="O289" s="200"/>
      <c r="P289" s="219" t="s">
        <v>622</v>
      </c>
      <c r="Q289" s="219"/>
    </row>
    <row r="290" spans="1:17" s="243" customFormat="1">
      <c r="A290" s="205">
        <v>49</v>
      </c>
      <c r="B290" s="205" t="s">
        <v>323</v>
      </c>
      <c r="C290" s="205" t="s">
        <v>324</v>
      </c>
      <c r="D290" s="217" t="s">
        <v>189</v>
      </c>
      <c r="E290" s="211">
        <v>345</v>
      </c>
      <c r="F290" s="211">
        <v>304</v>
      </c>
      <c r="G290" s="211">
        <v>199</v>
      </c>
      <c r="H290" s="205">
        <v>55</v>
      </c>
      <c r="I290" s="205">
        <v>165</v>
      </c>
      <c r="J290" s="208">
        <v>1.806</v>
      </c>
      <c r="K290" s="209" t="s">
        <v>807</v>
      </c>
      <c r="L290" s="325">
        <v>7778.81</v>
      </c>
      <c r="M290" s="218" t="s">
        <v>190</v>
      </c>
      <c r="N290" s="351" t="s">
        <v>197</v>
      </c>
      <c r="O290" s="200"/>
      <c r="P290" s="219" t="s">
        <v>622</v>
      </c>
      <c r="Q290" s="219"/>
    </row>
    <row r="291" spans="1:17" s="243" customFormat="1">
      <c r="A291" s="205">
        <v>50</v>
      </c>
      <c r="B291" s="205" t="s">
        <v>326</v>
      </c>
      <c r="C291" s="205" t="s">
        <v>325</v>
      </c>
      <c r="D291" s="217" t="s">
        <v>189</v>
      </c>
      <c r="E291" s="211">
        <v>345</v>
      </c>
      <c r="F291" s="211">
        <v>304</v>
      </c>
      <c r="G291" s="211">
        <v>199</v>
      </c>
      <c r="H291" s="205">
        <v>55</v>
      </c>
      <c r="I291" s="205">
        <v>165</v>
      </c>
      <c r="J291" s="208">
        <v>1.806</v>
      </c>
      <c r="K291" s="209" t="s">
        <v>807</v>
      </c>
      <c r="L291" s="325">
        <v>8032.52</v>
      </c>
      <c r="M291" s="218" t="s">
        <v>190</v>
      </c>
      <c r="N291" s="351" t="s">
        <v>197</v>
      </c>
      <c r="O291" s="200"/>
      <c r="P291" s="219" t="s">
        <v>622</v>
      </c>
      <c r="Q291" s="219"/>
    </row>
    <row r="292" spans="1:17" s="245" customFormat="1">
      <c r="A292" s="205">
        <v>51</v>
      </c>
      <c r="B292" s="205" t="s">
        <v>327</v>
      </c>
      <c r="C292" s="221" t="s">
        <v>328</v>
      </c>
      <c r="D292" s="222" t="s">
        <v>189</v>
      </c>
      <c r="E292" s="211">
        <v>338</v>
      </c>
      <c r="F292" s="211">
        <v>297</v>
      </c>
      <c r="G292" s="211">
        <v>199</v>
      </c>
      <c r="H292" s="205">
        <v>55</v>
      </c>
      <c r="I292" s="205">
        <v>165</v>
      </c>
      <c r="J292" s="208">
        <v>1.806</v>
      </c>
      <c r="K292" s="209" t="s">
        <v>807</v>
      </c>
      <c r="L292" s="325">
        <v>7971.68</v>
      </c>
      <c r="M292" s="218" t="s">
        <v>190</v>
      </c>
      <c r="N292" s="249" t="s">
        <v>197</v>
      </c>
      <c r="O292" s="244"/>
      <c r="P292" s="219" t="s">
        <v>623</v>
      </c>
      <c r="Q292" s="219"/>
    </row>
    <row r="293" spans="1:17" s="243" customFormat="1">
      <c r="A293" s="205">
        <v>52</v>
      </c>
      <c r="B293" s="205" t="s">
        <v>329</v>
      </c>
      <c r="C293" s="205" t="s">
        <v>330</v>
      </c>
      <c r="D293" s="217" t="s">
        <v>189</v>
      </c>
      <c r="E293" s="211">
        <v>345</v>
      </c>
      <c r="F293" s="211">
        <v>304</v>
      </c>
      <c r="G293" s="211">
        <v>199</v>
      </c>
      <c r="H293" s="205">
        <v>55</v>
      </c>
      <c r="I293" s="205">
        <v>165</v>
      </c>
      <c r="J293" s="208">
        <v>1.806</v>
      </c>
      <c r="K293" s="209" t="s">
        <v>807</v>
      </c>
      <c r="L293" s="325">
        <v>7789.37</v>
      </c>
      <c r="M293" s="218" t="s">
        <v>190</v>
      </c>
      <c r="N293" s="351" t="s">
        <v>197</v>
      </c>
      <c r="P293" s="219" t="s">
        <v>622</v>
      </c>
      <c r="Q293" s="219"/>
    </row>
    <row r="294" spans="1:17" s="243" customFormat="1">
      <c r="A294" s="205">
        <v>53</v>
      </c>
      <c r="B294" s="205" t="s">
        <v>331</v>
      </c>
      <c r="C294" s="205" t="s">
        <v>332</v>
      </c>
      <c r="D294" s="217" t="s">
        <v>189</v>
      </c>
      <c r="E294" s="211">
        <v>345</v>
      </c>
      <c r="F294" s="211">
        <v>304</v>
      </c>
      <c r="G294" s="211">
        <v>199</v>
      </c>
      <c r="H294" s="205">
        <v>55</v>
      </c>
      <c r="I294" s="205">
        <v>165</v>
      </c>
      <c r="J294" s="208">
        <v>1.806</v>
      </c>
      <c r="K294" s="209" t="s">
        <v>807</v>
      </c>
      <c r="L294" s="325">
        <v>7791.97</v>
      </c>
      <c r="M294" s="218" t="s">
        <v>190</v>
      </c>
      <c r="N294" s="351" t="s">
        <v>197</v>
      </c>
      <c r="P294" s="219" t="s">
        <v>622</v>
      </c>
      <c r="Q294" s="219"/>
    </row>
    <row r="295" spans="1:17" s="243" customFormat="1">
      <c r="A295" s="205">
        <v>54</v>
      </c>
      <c r="B295" s="205" t="s">
        <v>333</v>
      </c>
      <c r="C295" s="205" t="s">
        <v>334</v>
      </c>
      <c r="D295" s="217" t="s">
        <v>189</v>
      </c>
      <c r="E295" s="211">
        <v>345</v>
      </c>
      <c r="F295" s="211">
        <v>304</v>
      </c>
      <c r="G295" s="211">
        <v>199</v>
      </c>
      <c r="H295" s="205">
        <v>55</v>
      </c>
      <c r="I295" s="205">
        <v>165</v>
      </c>
      <c r="J295" s="208">
        <v>1.806</v>
      </c>
      <c r="K295" s="209" t="s">
        <v>807</v>
      </c>
      <c r="L295" s="325">
        <v>7789.53</v>
      </c>
      <c r="M295" s="218" t="s">
        <v>190</v>
      </c>
      <c r="N295" s="351" t="s">
        <v>197</v>
      </c>
      <c r="O295" s="200"/>
      <c r="P295" s="219" t="s">
        <v>622</v>
      </c>
      <c r="Q295" s="219"/>
    </row>
    <row r="296" spans="1:17" s="243" customFormat="1">
      <c r="A296" s="205">
        <v>55</v>
      </c>
      <c r="B296" s="205" t="s">
        <v>230</v>
      </c>
      <c r="C296" s="205" t="s">
        <v>531</v>
      </c>
      <c r="D296" s="217" t="s">
        <v>189</v>
      </c>
      <c r="E296" s="211">
        <v>344</v>
      </c>
      <c r="F296" s="211">
        <v>303</v>
      </c>
      <c r="G296" s="211">
        <v>199</v>
      </c>
      <c r="H296" s="205">
        <v>55</v>
      </c>
      <c r="I296" s="205">
        <v>165</v>
      </c>
      <c r="J296" s="208">
        <v>1.806</v>
      </c>
      <c r="K296" s="209" t="s">
        <v>807</v>
      </c>
      <c r="L296" s="325">
        <v>5718.01</v>
      </c>
      <c r="M296" s="218" t="s">
        <v>190</v>
      </c>
      <c r="N296" s="351" t="s">
        <v>197</v>
      </c>
      <c r="O296" s="200"/>
      <c r="P296" s="219" t="s">
        <v>622</v>
      </c>
      <c r="Q296" s="219"/>
    </row>
    <row r="297" spans="1:17" s="243" customFormat="1">
      <c r="A297" s="205">
        <v>56</v>
      </c>
      <c r="B297" s="205" t="s">
        <v>229</v>
      </c>
      <c r="C297" s="205" t="s">
        <v>530</v>
      </c>
      <c r="D297" s="217" t="s">
        <v>189</v>
      </c>
      <c r="E297" s="211">
        <v>344</v>
      </c>
      <c r="F297" s="211">
        <v>303</v>
      </c>
      <c r="G297" s="211">
        <v>199</v>
      </c>
      <c r="H297" s="205">
        <v>55</v>
      </c>
      <c r="I297" s="205">
        <v>165</v>
      </c>
      <c r="J297" s="208">
        <v>1.806</v>
      </c>
      <c r="K297" s="209" t="s">
        <v>807</v>
      </c>
      <c r="L297" s="325">
        <v>5722.04</v>
      </c>
      <c r="M297" s="218" t="s">
        <v>190</v>
      </c>
      <c r="N297" s="351" t="s">
        <v>197</v>
      </c>
      <c r="O297" s="200"/>
      <c r="P297" s="219" t="s">
        <v>622</v>
      </c>
      <c r="Q297" s="219"/>
    </row>
    <row r="298" spans="1:17" s="243" customFormat="1">
      <c r="A298" s="205">
        <v>57</v>
      </c>
      <c r="B298" s="205" t="s">
        <v>688</v>
      </c>
      <c r="C298" s="205" t="s">
        <v>682</v>
      </c>
      <c r="D298" s="217" t="s">
        <v>189</v>
      </c>
      <c r="E298" s="211">
        <v>310</v>
      </c>
      <c r="F298" s="211">
        <v>274</v>
      </c>
      <c r="G298" s="211">
        <v>169</v>
      </c>
      <c r="H298" s="205">
        <v>55</v>
      </c>
      <c r="I298" s="205">
        <v>165</v>
      </c>
      <c r="J298" s="208">
        <v>1.534</v>
      </c>
      <c r="K298" s="209" t="s">
        <v>807</v>
      </c>
      <c r="L298" s="325">
        <v>5076.5600000000004</v>
      </c>
      <c r="M298" s="218" t="s">
        <v>190</v>
      </c>
      <c r="N298" s="351" t="s">
        <v>197</v>
      </c>
      <c r="O298" s="200"/>
      <c r="P298" s="219" t="s">
        <v>622</v>
      </c>
      <c r="Q298" s="219"/>
    </row>
    <row r="299" spans="1:17" s="243" customFormat="1">
      <c r="A299" s="205">
        <v>58</v>
      </c>
      <c r="B299" s="205" t="s">
        <v>656</v>
      </c>
      <c r="C299" s="205" t="s">
        <v>669</v>
      </c>
      <c r="D299" s="217" t="s">
        <v>189</v>
      </c>
      <c r="E299" s="211">
        <v>302</v>
      </c>
      <c r="F299" s="211">
        <v>267</v>
      </c>
      <c r="G299" s="211">
        <v>169</v>
      </c>
      <c r="H299" s="205">
        <v>55</v>
      </c>
      <c r="I299" s="205">
        <v>165</v>
      </c>
      <c r="J299" s="208">
        <v>1.534</v>
      </c>
      <c r="K299" s="209" t="s">
        <v>807</v>
      </c>
      <c r="L299" s="325">
        <v>5024.08</v>
      </c>
      <c r="M299" s="218" t="s">
        <v>190</v>
      </c>
      <c r="N299" s="351" t="s">
        <v>197</v>
      </c>
      <c r="O299" s="200"/>
      <c r="P299" s="219" t="s">
        <v>623</v>
      </c>
      <c r="Q299" s="219"/>
    </row>
    <row r="300" spans="1:17" s="243" customFormat="1">
      <c r="A300" s="205">
        <v>59</v>
      </c>
      <c r="B300" s="205" t="s">
        <v>762</v>
      </c>
      <c r="C300" s="205" t="s">
        <v>770</v>
      </c>
      <c r="D300" s="217" t="s">
        <v>189</v>
      </c>
      <c r="E300" s="211">
        <v>310</v>
      </c>
      <c r="F300" s="211">
        <v>274</v>
      </c>
      <c r="G300" s="211">
        <v>169</v>
      </c>
      <c r="H300" s="205">
        <v>55</v>
      </c>
      <c r="I300" s="205">
        <v>165</v>
      </c>
      <c r="J300" s="208">
        <v>1.534</v>
      </c>
      <c r="K300" s="209" t="s">
        <v>807</v>
      </c>
      <c r="L300" s="325">
        <v>5067.25</v>
      </c>
      <c r="M300" s="236" t="s">
        <v>190</v>
      </c>
      <c r="N300" s="351" t="s">
        <v>197</v>
      </c>
      <c r="O300" s="200"/>
      <c r="P300" s="219" t="s">
        <v>622</v>
      </c>
      <c r="Q300" s="219"/>
    </row>
    <row r="301" spans="1:17" s="243" customFormat="1">
      <c r="A301" s="205">
        <v>60</v>
      </c>
      <c r="B301" s="205" t="s">
        <v>749</v>
      </c>
      <c r="C301" s="205" t="s">
        <v>750</v>
      </c>
      <c r="D301" s="217" t="s">
        <v>189</v>
      </c>
      <c r="E301" s="211">
        <v>310</v>
      </c>
      <c r="F301" s="211">
        <v>274</v>
      </c>
      <c r="G301" s="211">
        <v>169</v>
      </c>
      <c r="H301" s="205">
        <v>55</v>
      </c>
      <c r="I301" s="205">
        <v>165</v>
      </c>
      <c r="J301" s="208">
        <v>1.534</v>
      </c>
      <c r="K301" s="209" t="s">
        <v>807</v>
      </c>
      <c r="L301" s="325">
        <v>5067.25</v>
      </c>
      <c r="M301" s="236" t="s">
        <v>190</v>
      </c>
      <c r="N301" s="351" t="s">
        <v>197</v>
      </c>
      <c r="O301" s="200"/>
      <c r="P301" s="219" t="s">
        <v>622</v>
      </c>
      <c r="Q301" s="219"/>
    </row>
    <row r="302" spans="1:17" s="243" customFormat="1">
      <c r="A302" s="205">
        <v>61</v>
      </c>
      <c r="B302" s="205" t="s">
        <v>784</v>
      </c>
      <c r="C302" s="205" t="s">
        <v>805</v>
      </c>
      <c r="D302" s="217" t="s">
        <v>189</v>
      </c>
      <c r="E302" s="211">
        <v>310</v>
      </c>
      <c r="F302" s="211">
        <v>274</v>
      </c>
      <c r="G302" s="211">
        <v>169</v>
      </c>
      <c r="H302" s="205">
        <v>55</v>
      </c>
      <c r="I302" s="205">
        <v>165</v>
      </c>
      <c r="J302" s="208">
        <v>1.534</v>
      </c>
      <c r="K302" s="209" t="s">
        <v>807</v>
      </c>
      <c r="L302" s="325">
        <v>5076.3</v>
      </c>
      <c r="M302" s="236" t="s">
        <v>190</v>
      </c>
      <c r="N302" s="351" t="s">
        <v>197</v>
      </c>
      <c r="O302" s="200"/>
      <c r="P302" s="219" t="s">
        <v>622</v>
      </c>
      <c r="Q302" s="219"/>
    </row>
    <row r="303" spans="1:17" s="243" customFormat="1">
      <c r="A303" s="205">
        <v>62</v>
      </c>
      <c r="B303" s="205" t="s">
        <v>702</v>
      </c>
      <c r="C303" s="205" t="s">
        <v>703</v>
      </c>
      <c r="D303" s="217" t="s">
        <v>189</v>
      </c>
      <c r="E303" s="211">
        <v>310</v>
      </c>
      <c r="F303" s="211">
        <v>274</v>
      </c>
      <c r="G303" s="211">
        <v>169</v>
      </c>
      <c r="H303" s="205">
        <v>55</v>
      </c>
      <c r="I303" s="205">
        <v>165</v>
      </c>
      <c r="J303" s="208">
        <v>1.534</v>
      </c>
      <c r="K303" s="209" t="s">
        <v>807</v>
      </c>
      <c r="L303" s="325">
        <v>5067.32</v>
      </c>
      <c r="M303" s="236" t="s">
        <v>190</v>
      </c>
      <c r="N303" s="351" t="s">
        <v>197</v>
      </c>
      <c r="O303" s="200"/>
      <c r="P303" s="219" t="s">
        <v>622</v>
      </c>
      <c r="Q303" s="219"/>
    </row>
    <row r="304" spans="1:17" s="243" customFormat="1">
      <c r="A304" s="205">
        <v>63</v>
      </c>
      <c r="B304" s="205" t="s">
        <v>797</v>
      </c>
      <c r="C304" s="205" t="s">
        <v>798</v>
      </c>
      <c r="D304" s="217" t="s">
        <v>189</v>
      </c>
      <c r="E304" s="211">
        <v>302</v>
      </c>
      <c r="F304" s="211">
        <v>267</v>
      </c>
      <c r="G304" s="211">
        <v>169</v>
      </c>
      <c r="H304" s="205">
        <v>55</v>
      </c>
      <c r="I304" s="205">
        <v>165</v>
      </c>
      <c r="J304" s="208">
        <v>1.534</v>
      </c>
      <c r="K304" s="209" t="s">
        <v>807</v>
      </c>
      <c r="L304" s="325">
        <v>6154.81</v>
      </c>
      <c r="M304" s="236" t="s">
        <v>190</v>
      </c>
      <c r="N304" s="351" t="s">
        <v>197</v>
      </c>
      <c r="O304" s="200"/>
      <c r="P304" s="219" t="s">
        <v>623</v>
      </c>
      <c r="Q304" s="219"/>
    </row>
    <row r="305" spans="1:18" s="243" customFormat="1">
      <c r="A305" s="205">
        <v>64</v>
      </c>
      <c r="B305" s="205" t="s">
        <v>811</v>
      </c>
      <c r="C305" s="205" t="s">
        <v>810</v>
      </c>
      <c r="D305" s="217" t="s">
        <v>189</v>
      </c>
      <c r="E305" s="211">
        <v>302</v>
      </c>
      <c r="F305" s="211">
        <v>267</v>
      </c>
      <c r="G305" s="211">
        <v>169</v>
      </c>
      <c r="H305" s="205">
        <v>55</v>
      </c>
      <c r="I305" s="205">
        <v>165</v>
      </c>
      <c r="J305" s="208">
        <v>1.534</v>
      </c>
      <c r="K305" s="209" t="s">
        <v>807</v>
      </c>
      <c r="L305" s="325">
        <v>6224.31</v>
      </c>
      <c r="M305" s="236" t="s">
        <v>190</v>
      </c>
      <c r="N305" s="351" t="s">
        <v>197</v>
      </c>
      <c r="O305" s="200"/>
      <c r="P305" s="219" t="s">
        <v>622</v>
      </c>
      <c r="Q305" s="219"/>
    </row>
    <row r="306" spans="1:18" s="243" customFormat="1">
      <c r="A306" s="205">
        <v>65</v>
      </c>
      <c r="B306" s="205" t="s">
        <v>680</v>
      </c>
      <c r="C306" s="205" t="s">
        <v>681</v>
      </c>
      <c r="D306" s="217" t="s">
        <v>189</v>
      </c>
      <c r="E306" s="211">
        <v>302</v>
      </c>
      <c r="F306" s="211">
        <v>267</v>
      </c>
      <c r="G306" s="211">
        <v>169</v>
      </c>
      <c r="H306" s="205">
        <v>55</v>
      </c>
      <c r="I306" s="205">
        <v>165</v>
      </c>
      <c r="J306" s="208">
        <v>1.534</v>
      </c>
      <c r="K306" s="209" t="s">
        <v>807</v>
      </c>
      <c r="L306" s="325">
        <v>5394.15</v>
      </c>
      <c r="M306" s="236" t="s">
        <v>190</v>
      </c>
      <c r="N306" s="351" t="s">
        <v>197</v>
      </c>
      <c r="O306" s="200"/>
      <c r="P306" s="219" t="s">
        <v>623</v>
      </c>
      <c r="Q306" s="219"/>
    </row>
    <row r="307" spans="1:18" s="243" customFormat="1">
      <c r="A307" s="205">
        <v>66</v>
      </c>
      <c r="B307" s="205" t="s">
        <v>824</v>
      </c>
      <c r="C307" s="205" t="s">
        <v>823</v>
      </c>
      <c r="D307" s="217" t="s">
        <v>189</v>
      </c>
      <c r="E307" s="211">
        <v>310</v>
      </c>
      <c r="F307" s="211">
        <v>274</v>
      </c>
      <c r="G307" s="211">
        <v>169</v>
      </c>
      <c r="H307" s="205">
        <v>55</v>
      </c>
      <c r="I307" s="205">
        <v>165</v>
      </c>
      <c r="J307" s="208">
        <v>1.534</v>
      </c>
      <c r="K307" s="209" t="s">
        <v>807</v>
      </c>
      <c r="L307" s="325">
        <v>5449.94</v>
      </c>
      <c r="M307" s="218" t="s">
        <v>190</v>
      </c>
      <c r="N307" s="351" t="s">
        <v>197</v>
      </c>
      <c r="O307" s="200"/>
      <c r="P307" s="219" t="s">
        <v>622</v>
      </c>
      <c r="Q307" s="219"/>
    </row>
    <row r="308" spans="1:18" s="243" customFormat="1">
      <c r="A308" s="205">
        <v>67</v>
      </c>
      <c r="B308" s="205" t="s">
        <v>829</v>
      </c>
      <c r="C308" s="205" t="s">
        <v>860</v>
      </c>
      <c r="D308" s="217" t="s">
        <v>189</v>
      </c>
      <c r="E308" s="211">
        <v>310</v>
      </c>
      <c r="F308" s="211">
        <v>274</v>
      </c>
      <c r="G308" s="211">
        <v>169</v>
      </c>
      <c r="H308" s="205">
        <v>55</v>
      </c>
      <c r="I308" s="205">
        <v>165</v>
      </c>
      <c r="J308" s="208">
        <v>1.534</v>
      </c>
      <c r="K308" s="209" t="s">
        <v>807</v>
      </c>
      <c r="L308" s="325">
        <v>5449.1</v>
      </c>
      <c r="M308" s="218" t="s">
        <v>190</v>
      </c>
      <c r="N308" s="351" t="s">
        <v>197</v>
      </c>
      <c r="O308" s="200"/>
      <c r="P308" s="219" t="s">
        <v>622</v>
      </c>
      <c r="Q308" s="219"/>
    </row>
    <row r="309" spans="1:18" s="243" customFormat="1">
      <c r="A309" s="205">
        <v>68</v>
      </c>
      <c r="B309" s="205" t="s">
        <v>868</v>
      </c>
      <c r="C309" s="205" t="s">
        <v>869</v>
      </c>
      <c r="D309" s="217" t="s">
        <v>189</v>
      </c>
      <c r="E309" s="211">
        <v>310</v>
      </c>
      <c r="F309" s="211">
        <v>274</v>
      </c>
      <c r="G309" s="211">
        <v>169</v>
      </c>
      <c r="H309" s="205">
        <v>55</v>
      </c>
      <c r="I309" s="205">
        <v>165</v>
      </c>
      <c r="J309" s="208">
        <v>1.534</v>
      </c>
      <c r="K309" s="209" t="s">
        <v>807</v>
      </c>
      <c r="L309" s="325">
        <v>5440.8</v>
      </c>
      <c r="M309" s="218" t="s">
        <v>190</v>
      </c>
      <c r="N309" s="351" t="s">
        <v>197</v>
      </c>
      <c r="P309" s="200"/>
      <c r="Q309" s="200"/>
      <c r="R309" s="219" t="s">
        <v>622</v>
      </c>
    </row>
    <row r="310" spans="1:18" s="397" customFormat="1">
      <c r="A310" s="387"/>
      <c r="B310" s="387" t="s">
        <v>352</v>
      </c>
      <c r="C310" s="387" t="s">
        <v>966</v>
      </c>
      <c r="D310" s="388" t="s">
        <v>189</v>
      </c>
      <c r="E310" s="389">
        <v>305</v>
      </c>
      <c r="F310" s="389">
        <v>262</v>
      </c>
      <c r="G310" s="389">
        <v>169</v>
      </c>
      <c r="H310" s="387">
        <v>55</v>
      </c>
      <c r="I310" s="387">
        <v>165</v>
      </c>
      <c r="J310" s="390">
        <v>1.534</v>
      </c>
      <c r="K310" s="391" t="s">
        <v>807</v>
      </c>
      <c r="L310" s="392">
        <v>4274.5</v>
      </c>
      <c r="M310" s="393" t="s">
        <v>190</v>
      </c>
      <c r="N310" s="394" t="s">
        <v>197</v>
      </c>
      <c r="O310" s="395"/>
      <c r="P310" s="396" t="s">
        <v>623</v>
      </c>
      <c r="Q310" s="396" t="s">
        <v>962</v>
      </c>
    </row>
    <row r="311" spans="1:18" s="397" customFormat="1">
      <c r="A311" s="387"/>
      <c r="B311" s="387" t="s">
        <v>356</v>
      </c>
      <c r="C311" s="387" t="s">
        <v>967</v>
      </c>
      <c r="D311" s="388" t="s">
        <v>189</v>
      </c>
      <c r="E311" s="389">
        <v>305</v>
      </c>
      <c r="F311" s="389">
        <v>262</v>
      </c>
      <c r="G311" s="389">
        <v>169</v>
      </c>
      <c r="H311" s="387">
        <v>55</v>
      </c>
      <c r="I311" s="387">
        <v>165</v>
      </c>
      <c r="J311" s="390">
        <v>1.534</v>
      </c>
      <c r="K311" s="391" t="s">
        <v>807</v>
      </c>
      <c r="L311" s="392">
        <v>4274.57</v>
      </c>
      <c r="M311" s="393" t="s">
        <v>190</v>
      </c>
      <c r="N311" s="394" t="s">
        <v>197</v>
      </c>
      <c r="O311" s="395"/>
      <c r="P311" s="396" t="s">
        <v>623</v>
      </c>
      <c r="Q311" s="396" t="s">
        <v>962</v>
      </c>
    </row>
    <row r="312" spans="1:18" s="397" customFormat="1">
      <c r="A312" s="387"/>
      <c r="B312" s="387" t="s">
        <v>382</v>
      </c>
      <c r="C312" s="387" t="s">
        <v>968</v>
      </c>
      <c r="D312" s="388" t="s">
        <v>189</v>
      </c>
      <c r="E312" s="389">
        <v>296</v>
      </c>
      <c r="F312" s="389">
        <v>260</v>
      </c>
      <c r="G312" s="389">
        <v>169</v>
      </c>
      <c r="H312" s="387">
        <v>55</v>
      </c>
      <c r="I312" s="387">
        <v>165</v>
      </c>
      <c r="J312" s="390">
        <v>1.534</v>
      </c>
      <c r="K312" s="391" t="s">
        <v>807</v>
      </c>
      <c r="L312" s="392">
        <v>4224.12</v>
      </c>
      <c r="M312" s="393" t="s">
        <v>190</v>
      </c>
      <c r="N312" s="394" t="s">
        <v>197</v>
      </c>
      <c r="P312" s="396" t="s">
        <v>623</v>
      </c>
      <c r="Q312" s="396" t="s">
        <v>962</v>
      </c>
    </row>
    <row r="313" spans="1:18" s="397" customFormat="1">
      <c r="A313" s="387"/>
      <c r="B313" s="387" t="s">
        <v>384</v>
      </c>
      <c r="C313" s="387" t="s">
        <v>969</v>
      </c>
      <c r="D313" s="388" t="s">
        <v>189</v>
      </c>
      <c r="E313" s="389">
        <v>296</v>
      </c>
      <c r="F313" s="389">
        <v>260</v>
      </c>
      <c r="G313" s="389">
        <v>169</v>
      </c>
      <c r="H313" s="387">
        <v>55</v>
      </c>
      <c r="I313" s="387">
        <v>165</v>
      </c>
      <c r="J313" s="390">
        <v>1.534</v>
      </c>
      <c r="K313" s="391" t="s">
        <v>807</v>
      </c>
      <c r="L313" s="392">
        <v>4224.12</v>
      </c>
      <c r="M313" s="393" t="s">
        <v>190</v>
      </c>
      <c r="N313" s="394" t="s">
        <v>197</v>
      </c>
      <c r="P313" s="396" t="s">
        <v>623</v>
      </c>
      <c r="Q313" s="396" t="s">
        <v>962</v>
      </c>
    </row>
    <row r="314" spans="1:18" s="397" customFormat="1">
      <c r="A314" s="387"/>
      <c r="B314" s="387" t="s">
        <v>392</v>
      </c>
      <c r="C314" s="387" t="s">
        <v>970</v>
      </c>
      <c r="D314" s="388" t="s">
        <v>189</v>
      </c>
      <c r="E314" s="389">
        <v>318</v>
      </c>
      <c r="F314" s="389">
        <v>282</v>
      </c>
      <c r="G314" s="389">
        <v>199</v>
      </c>
      <c r="H314" s="387">
        <v>55</v>
      </c>
      <c r="I314" s="387">
        <v>165</v>
      </c>
      <c r="J314" s="390">
        <v>1.806</v>
      </c>
      <c r="K314" s="391" t="s">
        <v>807</v>
      </c>
      <c r="L314" s="392">
        <v>4347.66</v>
      </c>
      <c r="M314" s="393" t="s">
        <v>190</v>
      </c>
      <c r="N314" s="394" t="s">
        <v>197</v>
      </c>
      <c r="O314" s="395"/>
      <c r="P314" s="396" t="s">
        <v>623</v>
      </c>
      <c r="Q314" s="396" t="s">
        <v>962</v>
      </c>
    </row>
    <row r="315" spans="1:18" s="397" customFormat="1">
      <c r="A315" s="387"/>
      <c r="B315" s="387" t="s">
        <v>394</v>
      </c>
      <c r="C315" s="387" t="s">
        <v>971</v>
      </c>
      <c r="D315" s="388" t="s">
        <v>189</v>
      </c>
      <c r="E315" s="389">
        <v>318</v>
      </c>
      <c r="F315" s="389">
        <v>282</v>
      </c>
      <c r="G315" s="389">
        <v>199</v>
      </c>
      <c r="H315" s="387">
        <v>55</v>
      </c>
      <c r="I315" s="387">
        <v>165</v>
      </c>
      <c r="J315" s="390">
        <v>1.806</v>
      </c>
      <c r="K315" s="391" t="s">
        <v>807</v>
      </c>
      <c r="L315" s="392">
        <v>4347.5600000000004</v>
      </c>
      <c r="M315" s="393" t="s">
        <v>190</v>
      </c>
      <c r="N315" s="394" t="s">
        <v>197</v>
      </c>
      <c r="P315" s="396" t="s">
        <v>623</v>
      </c>
      <c r="Q315" s="396" t="s">
        <v>962</v>
      </c>
    </row>
    <row r="316" spans="1:18" s="397" customFormat="1">
      <c r="A316" s="387"/>
      <c r="B316" s="387" t="s">
        <v>650</v>
      </c>
      <c r="C316" s="387" t="s">
        <v>972</v>
      </c>
      <c r="D316" s="388" t="s">
        <v>189</v>
      </c>
      <c r="E316" s="389">
        <v>334</v>
      </c>
      <c r="F316" s="389">
        <v>293</v>
      </c>
      <c r="G316" s="389">
        <v>199</v>
      </c>
      <c r="H316" s="387">
        <v>55</v>
      </c>
      <c r="I316" s="387">
        <v>165</v>
      </c>
      <c r="J316" s="390">
        <v>1.806</v>
      </c>
      <c r="K316" s="391" t="s">
        <v>807</v>
      </c>
      <c r="L316" s="392">
        <v>5716.5</v>
      </c>
      <c r="M316" s="393" t="s">
        <v>190</v>
      </c>
      <c r="N316" s="394" t="s">
        <v>197</v>
      </c>
      <c r="O316" s="395"/>
      <c r="P316" s="396" t="s">
        <v>623</v>
      </c>
      <c r="Q316" s="396" t="s">
        <v>962</v>
      </c>
    </row>
    <row r="317" spans="1:18" s="397" customFormat="1">
      <c r="A317" s="387"/>
      <c r="B317" s="387" t="s">
        <v>649</v>
      </c>
      <c r="C317" s="387" t="s">
        <v>973</v>
      </c>
      <c r="D317" s="388" t="s">
        <v>189</v>
      </c>
      <c r="E317" s="389">
        <v>334</v>
      </c>
      <c r="F317" s="389">
        <v>293</v>
      </c>
      <c r="G317" s="389">
        <v>199</v>
      </c>
      <c r="H317" s="387">
        <v>55</v>
      </c>
      <c r="I317" s="387">
        <v>165</v>
      </c>
      <c r="J317" s="390">
        <v>1.806</v>
      </c>
      <c r="K317" s="391" t="s">
        <v>807</v>
      </c>
      <c r="L317" s="392">
        <v>5716.48</v>
      </c>
      <c r="M317" s="393" t="s">
        <v>190</v>
      </c>
      <c r="N317" s="394" t="s">
        <v>197</v>
      </c>
      <c r="P317" s="396" t="s">
        <v>623</v>
      </c>
      <c r="Q317" s="396" t="s">
        <v>962</v>
      </c>
    </row>
    <row r="318" spans="1:18" s="397" customFormat="1">
      <c r="A318" s="387"/>
      <c r="B318" s="387" t="s">
        <v>229</v>
      </c>
      <c r="C318" s="387" t="s">
        <v>974</v>
      </c>
      <c r="D318" s="388" t="s">
        <v>189</v>
      </c>
      <c r="E318" s="389">
        <v>334</v>
      </c>
      <c r="F318" s="389">
        <v>293</v>
      </c>
      <c r="G318" s="389">
        <v>199</v>
      </c>
      <c r="H318" s="387">
        <v>55</v>
      </c>
      <c r="I318" s="387">
        <v>165</v>
      </c>
      <c r="J318" s="390">
        <v>1.806</v>
      </c>
      <c r="K318" s="391" t="s">
        <v>807</v>
      </c>
      <c r="L318" s="392">
        <v>5668.21</v>
      </c>
      <c r="M318" s="393" t="s">
        <v>190</v>
      </c>
      <c r="N318" s="394" t="s">
        <v>197</v>
      </c>
      <c r="O318" s="395"/>
      <c r="P318" s="396" t="s">
        <v>623</v>
      </c>
      <c r="Q318" s="396" t="s">
        <v>962</v>
      </c>
    </row>
    <row r="319" spans="1:18" s="397" customFormat="1">
      <c r="A319" s="387"/>
      <c r="B319" s="387" t="s">
        <v>230</v>
      </c>
      <c r="C319" s="387" t="s">
        <v>975</v>
      </c>
      <c r="D319" s="388" t="s">
        <v>189</v>
      </c>
      <c r="E319" s="389">
        <v>334</v>
      </c>
      <c r="F319" s="389">
        <v>293</v>
      </c>
      <c r="G319" s="389">
        <v>199</v>
      </c>
      <c r="H319" s="387">
        <v>55</v>
      </c>
      <c r="I319" s="387">
        <v>165</v>
      </c>
      <c r="J319" s="390">
        <v>1.806</v>
      </c>
      <c r="K319" s="391" t="s">
        <v>807</v>
      </c>
      <c r="L319" s="392">
        <v>5664.17</v>
      </c>
      <c r="M319" s="393" t="s">
        <v>190</v>
      </c>
      <c r="N319" s="394" t="s">
        <v>197</v>
      </c>
      <c r="O319" s="395"/>
      <c r="P319" s="396" t="s">
        <v>623</v>
      </c>
      <c r="Q319" s="396" t="s">
        <v>962</v>
      </c>
    </row>
    <row r="320" spans="1:18" s="243" customFormat="1">
      <c r="A320" s="205"/>
      <c r="B320" s="204"/>
      <c r="C320" s="205"/>
      <c r="D320" s="217" t="s">
        <v>189</v>
      </c>
      <c r="E320" s="211"/>
      <c r="F320" s="211"/>
      <c r="G320" s="211"/>
      <c r="H320" s="205"/>
      <c r="I320" s="205"/>
      <c r="J320" s="208"/>
      <c r="K320" s="209"/>
      <c r="L320" s="325"/>
      <c r="M320" s="236" t="s">
        <v>190</v>
      </c>
      <c r="N320" s="351"/>
      <c r="P320" s="201"/>
      <c r="Q320" s="201"/>
    </row>
    <row r="321" spans="1:17" s="243" customFormat="1">
      <c r="A321" s="205"/>
      <c r="B321" s="204"/>
      <c r="C321" s="205"/>
      <c r="D321" s="217" t="s">
        <v>189</v>
      </c>
      <c r="E321" s="207"/>
      <c r="F321" s="205"/>
      <c r="G321" s="205"/>
      <c r="H321" s="205"/>
      <c r="I321" s="205"/>
      <c r="J321" s="208"/>
      <c r="K321" s="209"/>
      <c r="L321" s="325"/>
      <c r="M321" s="236" t="s">
        <v>190</v>
      </c>
      <c r="N321" s="351"/>
      <c r="P321" s="201"/>
      <c r="Q321" s="201"/>
    </row>
    <row r="322" spans="1:17">
      <c r="A322" s="205"/>
      <c r="B322" s="205"/>
      <c r="C322" s="205"/>
      <c r="D322" s="217" t="s">
        <v>189</v>
      </c>
      <c r="E322" s="240"/>
      <c r="F322" s="205"/>
      <c r="G322" s="205"/>
      <c r="H322" s="205"/>
      <c r="I322" s="205"/>
      <c r="J322" s="208"/>
      <c r="K322" s="209"/>
      <c r="L322" s="325"/>
      <c r="M322" s="236" t="s">
        <v>190</v>
      </c>
      <c r="N322" s="351"/>
      <c r="P322" s="201"/>
      <c r="Q322" s="201"/>
    </row>
    <row r="323" spans="1:17">
      <c r="A323" s="205"/>
      <c r="B323" s="204"/>
      <c r="C323" s="205"/>
      <c r="D323" s="217" t="s">
        <v>189</v>
      </c>
      <c r="E323" s="213"/>
      <c r="F323" s="210"/>
      <c r="G323" s="205"/>
      <c r="H323" s="205"/>
      <c r="I323" s="205"/>
      <c r="J323" s="208"/>
      <c r="K323" s="209"/>
      <c r="L323" s="325"/>
      <c r="M323" s="236" t="s">
        <v>190</v>
      </c>
      <c r="N323" s="351"/>
      <c r="P323" s="201"/>
      <c r="Q323" s="201"/>
    </row>
    <row r="324" spans="1:17">
      <c r="A324" s="205"/>
      <c r="B324" s="204"/>
      <c r="C324" s="205"/>
      <c r="D324" s="217" t="s">
        <v>189</v>
      </c>
      <c r="E324" s="213"/>
      <c r="F324" s="210"/>
      <c r="G324" s="205"/>
      <c r="H324" s="205"/>
      <c r="I324" s="205"/>
      <c r="J324" s="208"/>
      <c r="K324" s="209"/>
      <c r="L324" s="325"/>
      <c r="M324" s="236" t="s">
        <v>190</v>
      </c>
      <c r="N324" s="351"/>
      <c r="O324" s="200"/>
      <c r="P324" s="201"/>
      <c r="Q324" s="201"/>
    </row>
    <row r="325" spans="1:17">
      <c r="A325" s="205"/>
      <c r="B325" s="204"/>
      <c r="C325" s="205"/>
      <c r="D325" s="217" t="s">
        <v>189</v>
      </c>
      <c r="E325" s="213"/>
      <c r="F325" s="210"/>
      <c r="G325" s="205"/>
      <c r="H325" s="205"/>
      <c r="I325" s="205"/>
      <c r="J325" s="208"/>
      <c r="K325" s="209"/>
      <c r="L325" s="325"/>
      <c r="M325" s="236" t="s">
        <v>190</v>
      </c>
      <c r="N325" s="351"/>
      <c r="O325" s="200"/>
      <c r="P325" s="201"/>
      <c r="Q325" s="201"/>
    </row>
    <row r="326" spans="1:17">
      <c r="A326" s="205"/>
      <c r="B326" s="204"/>
      <c r="C326" s="205"/>
      <c r="D326" s="217" t="s">
        <v>189</v>
      </c>
      <c r="E326" s="213"/>
      <c r="F326" s="210"/>
      <c r="G326" s="205"/>
      <c r="H326" s="205"/>
      <c r="I326" s="205"/>
      <c r="J326" s="208"/>
      <c r="K326" s="209"/>
      <c r="L326" s="325"/>
      <c r="M326" s="236" t="s">
        <v>190</v>
      </c>
      <c r="N326" s="351"/>
      <c r="O326" s="200"/>
      <c r="P326" s="201"/>
      <c r="Q326" s="201"/>
    </row>
    <row r="327" spans="1:17">
      <c r="A327" s="205"/>
      <c r="B327" s="204"/>
      <c r="C327" s="205"/>
      <c r="D327" s="217" t="s">
        <v>189</v>
      </c>
      <c r="E327" s="213"/>
      <c r="F327" s="210"/>
      <c r="G327" s="205"/>
      <c r="H327" s="205"/>
      <c r="I327" s="205"/>
      <c r="J327" s="208"/>
      <c r="K327" s="209"/>
      <c r="L327" s="325"/>
      <c r="M327" s="236" t="s">
        <v>190</v>
      </c>
      <c r="N327" s="351"/>
      <c r="O327" s="200"/>
      <c r="P327" s="201"/>
      <c r="Q327" s="201"/>
    </row>
    <row r="328" spans="1:17">
      <c r="A328" s="205">
        <v>1</v>
      </c>
      <c r="B328" s="205" t="s">
        <v>77</v>
      </c>
      <c r="C328" s="205" t="s">
        <v>380</v>
      </c>
      <c r="D328" s="217" t="s">
        <v>189</v>
      </c>
      <c r="E328" s="211">
        <v>9.5</v>
      </c>
      <c r="F328" s="211">
        <v>7.5</v>
      </c>
      <c r="G328" s="211">
        <v>83</v>
      </c>
      <c r="H328" s="205">
        <v>43</v>
      </c>
      <c r="I328" s="205">
        <v>13</v>
      </c>
      <c r="J328" s="208">
        <v>4.5999999999999999E-2</v>
      </c>
      <c r="K328" s="209"/>
      <c r="L328" s="325">
        <v>79.66</v>
      </c>
      <c r="M328" s="236" t="s">
        <v>190</v>
      </c>
      <c r="N328" s="351"/>
      <c r="O328" s="200"/>
      <c r="P328" s="201"/>
      <c r="Q328" s="201"/>
    </row>
    <row r="329" spans="1:17">
      <c r="A329" s="205">
        <v>2</v>
      </c>
      <c r="B329" s="205" t="s">
        <v>78</v>
      </c>
      <c r="C329" s="205" t="s">
        <v>381</v>
      </c>
      <c r="D329" s="217" t="s">
        <v>189</v>
      </c>
      <c r="E329" s="211">
        <v>7</v>
      </c>
      <c r="F329" s="211">
        <v>6.4</v>
      </c>
      <c r="G329" s="211">
        <v>67</v>
      </c>
      <c r="H329" s="205">
        <v>35</v>
      </c>
      <c r="I329" s="205">
        <v>13.5</v>
      </c>
      <c r="J329" s="208">
        <v>3.2000000000000001E-2</v>
      </c>
      <c r="K329" s="209"/>
      <c r="L329" s="325">
        <v>86.66</v>
      </c>
      <c r="M329" s="236" t="s">
        <v>190</v>
      </c>
      <c r="N329" s="351"/>
      <c r="O329" s="200"/>
      <c r="P329" s="201"/>
      <c r="Q329" s="201"/>
    </row>
    <row r="330" spans="1:17">
      <c r="A330" s="205">
        <v>3</v>
      </c>
      <c r="B330" s="205" t="s">
        <v>191</v>
      </c>
      <c r="C330" s="205" t="s">
        <v>192</v>
      </c>
      <c r="D330" s="217" t="s">
        <v>189</v>
      </c>
      <c r="E330" s="211">
        <v>7</v>
      </c>
      <c r="F330" s="211">
        <v>6.4</v>
      </c>
      <c r="G330" s="211">
        <v>67</v>
      </c>
      <c r="H330" s="205">
        <v>35</v>
      </c>
      <c r="I330" s="205">
        <v>13.5</v>
      </c>
      <c r="J330" s="208">
        <v>3.2000000000000001E-2</v>
      </c>
      <c r="K330" s="209"/>
      <c r="L330" s="325">
        <v>57.46</v>
      </c>
      <c r="M330" s="236" t="s">
        <v>190</v>
      </c>
      <c r="N330" s="351"/>
      <c r="O330" s="200"/>
      <c r="P330" s="201"/>
      <c r="Q330" s="201"/>
    </row>
    <row r="331" spans="1:17">
      <c r="A331" s="205">
        <v>4</v>
      </c>
      <c r="B331" s="205" t="s">
        <v>626</v>
      </c>
      <c r="C331" s="205" t="s">
        <v>639</v>
      </c>
      <c r="D331" s="217" t="s">
        <v>189</v>
      </c>
      <c r="E331" s="211">
        <v>7</v>
      </c>
      <c r="F331" s="211">
        <v>6.4</v>
      </c>
      <c r="G331" s="211">
        <v>67</v>
      </c>
      <c r="H331" s="205">
        <v>35</v>
      </c>
      <c r="I331" s="205">
        <v>13.5</v>
      </c>
      <c r="J331" s="208">
        <v>3.2000000000000001E-2</v>
      </c>
      <c r="K331" s="209"/>
      <c r="L331" s="325">
        <v>73.38</v>
      </c>
      <c r="M331" s="218" t="s">
        <v>190</v>
      </c>
      <c r="N331" s="351"/>
      <c r="O331" s="200"/>
      <c r="P331" s="239"/>
      <c r="Q331" s="239"/>
    </row>
    <row r="332" spans="1:17">
      <c r="A332" s="205">
        <v>5</v>
      </c>
      <c r="B332" s="205" t="s">
        <v>627</v>
      </c>
      <c r="C332" s="205" t="s">
        <v>640</v>
      </c>
      <c r="D332" s="217" t="s">
        <v>189</v>
      </c>
      <c r="E332" s="211">
        <v>7</v>
      </c>
      <c r="F332" s="211">
        <v>6.4</v>
      </c>
      <c r="G332" s="211">
        <v>67</v>
      </c>
      <c r="H332" s="205">
        <v>35</v>
      </c>
      <c r="I332" s="205">
        <v>13.5</v>
      </c>
      <c r="J332" s="208">
        <v>3.2000000000000001E-2</v>
      </c>
      <c r="K332" s="209"/>
      <c r="L332" s="325">
        <v>73.38</v>
      </c>
      <c r="M332" s="236" t="s">
        <v>190</v>
      </c>
      <c r="N332" s="351"/>
      <c r="O332" s="200"/>
      <c r="P332" s="201"/>
      <c r="Q332" s="201"/>
    </row>
    <row r="333" spans="1:17">
      <c r="A333" s="205">
        <v>6</v>
      </c>
      <c r="B333" s="205" t="s">
        <v>775</v>
      </c>
      <c r="C333" s="205" t="s">
        <v>776</v>
      </c>
      <c r="D333" s="217" t="s">
        <v>189</v>
      </c>
      <c r="E333" s="211">
        <v>7</v>
      </c>
      <c r="F333" s="211">
        <v>6.4</v>
      </c>
      <c r="G333" s="211">
        <v>67</v>
      </c>
      <c r="H333" s="205">
        <v>35</v>
      </c>
      <c r="I333" s="205">
        <v>14</v>
      </c>
      <c r="J333" s="208">
        <v>3.3000000000000002E-2</v>
      </c>
      <c r="K333" s="209"/>
      <c r="L333" s="325">
        <v>80.16</v>
      </c>
      <c r="M333" s="236" t="s">
        <v>190</v>
      </c>
      <c r="N333" s="351"/>
      <c r="O333" s="200"/>
      <c r="P333" s="239"/>
      <c r="Q333" s="239"/>
    </row>
    <row r="334" spans="1:17">
      <c r="A334" s="205">
        <v>7</v>
      </c>
      <c r="B334" s="205" t="s">
        <v>628</v>
      </c>
      <c r="C334" s="205" t="s">
        <v>594</v>
      </c>
      <c r="D334" s="217" t="s">
        <v>189</v>
      </c>
      <c r="E334" s="211">
        <v>7</v>
      </c>
      <c r="F334" s="211">
        <v>6.4</v>
      </c>
      <c r="G334" s="211">
        <v>67</v>
      </c>
      <c r="H334" s="205">
        <v>35</v>
      </c>
      <c r="I334" s="205">
        <v>13.5</v>
      </c>
      <c r="J334" s="208">
        <v>3.2000000000000001E-2</v>
      </c>
      <c r="K334" s="209"/>
      <c r="L334" s="325">
        <v>91.13</v>
      </c>
      <c r="M334" s="236" t="s">
        <v>190</v>
      </c>
      <c r="N334" s="351"/>
      <c r="O334" s="200"/>
      <c r="P334" s="239"/>
      <c r="Q334" s="239"/>
    </row>
    <row r="335" spans="1:17">
      <c r="A335" s="205">
        <v>8</v>
      </c>
      <c r="B335" s="205" t="s">
        <v>629</v>
      </c>
      <c r="C335" s="205" t="s">
        <v>641</v>
      </c>
      <c r="D335" s="217" t="s">
        <v>189</v>
      </c>
      <c r="E335" s="211">
        <v>7.6</v>
      </c>
      <c r="F335" s="211">
        <v>7</v>
      </c>
      <c r="G335" s="211">
        <v>0</v>
      </c>
      <c r="H335" s="205">
        <v>0</v>
      </c>
      <c r="I335" s="205">
        <v>0</v>
      </c>
      <c r="J335" s="208">
        <v>0.04</v>
      </c>
      <c r="K335" s="209"/>
      <c r="L335" s="325">
        <v>93.88</v>
      </c>
      <c r="M335" s="236" t="s">
        <v>190</v>
      </c>
      <c r="N335" s="351"/>
      <c r="O335" s="200"/>
      <c r="P335" s="239"/>
      <c r="Q335" s="239"/>
    </row>
    <row r="336" spans="1:17">
      <c r="A336" s="205">
        <v>9</v>
      </c>
      <c r="B336" s="205" t="s">
        <v>630</v>
      </c>
      <c r="C336" s="205" t="s">
        <v>193</v>
      </c>
      <c r="D336" s="217" t="s">
        <v>189</v>
      </c>
      <c r="E336" s="211">
        <v>12.1</v>
      </c>
      <c r="F336" s="211">
        <v>10.1</v>
      </c>
      <c r="G336" s="211">
        <v>90.9</v>
      </c>
      <c r="H336" s="205">
        <v>42.4</v>
      </c>
      <c r="I336" s="205">
        <v>10</v>
      </c>
      <c r="J336" s="208">
        <v>3.9E-2</v>
      </c>
      <c r="K336" s="209"/>
      <c r="L336" s="325">
        <v>357.66</v>
      </c>
      <c r="M336" s="236" t="s">
        <v>190</v>
      </c>
      <c r="N336" s="351"/>
      <c r="O336" s="200"/>
      <c r="P336" s="239"/>
      <c r="Q336" s="239"/>
    </row>
    <row r="337" spans="1:17">
      <c r="A337" s="205">
        <v>10</v>
      </c>
      <c r="B337" s="205" t="s">
        <v>631</v>
      </c>
      <c r="C337" s="205" t="s">
        <v>194</v>
      </c>
      <c r="D337" s="217" t="s">
        <v>189</v>
      </c>
      <c r="E337" s="211">
        <v>11.6</v>
      </c>
      <c r="F337" s="211">
        <v>9.6</v>
      </c>
      <c r="G337" s="211">
        <v>90.9</v>
      </c>
      <c r="H337" s="205">
        <v>42.4</v>
      </c>
      <c r="I337" s="205">
        <v>10</v>
      </c>
      <c r="J337" s="208">
        <v>3.9E-2</v>
      </c>
      <c r="K337" s="209"/>
      <c r="L337" s="325">
        <v>350.5</v>
      </c>
      <c r="M337" s="236" t="s">
        <v>190</v>
      </c>
      <c r="N337" s="351"/>
      <c r="O337" s="200"/>
      <c r="P337" s="239"/>
      <c r="Q337" s="239"/>
    </row>
    <row r="338" spans="1:17">
      <c r="A338" s="205">
        <v>11</v>
      </c>
      <c r="B338" s="205" t="s">
        <v>632</v>
      </c>
      <c r="C338" s="205" t="s">
        <v>642</v>
      </c>
      <c r="D338" s="217" t="s">
        <v>189</v>
      </c>
      <c r="E338" s="211">
        <v>7.6</v>
      </c>
      <c r="F338" s="211">
        <v>7</v>
      </c>
      <c r="G338" s="211">
        <v>0</v>
      </c>
      <c r="H338" s="205">
        <v>0</v>
      </c>
      <c r="I338" s="205">
        <v>0</v>
      </c>
      <c r="J338" s="208">
        <v>0.04</v>
      </c>
      <c r="K338" s="209"/>
      <c r="L338" s="325">
        <v>89.51</v>
      </c>
      <c r="M338" s="236" t="s">
        <v>190</v>
      </c>
      <c r="N338" s="351"/>
      <c r="O338" s="200"/>
      <c r="P338" s="239"/>
      <c r="Q338" s="239"/>
    </row>
    <row r="339" spans="1:17">
      <c r="A339" s="205">
        <v>12</v>
      </c>
      <c r="B339" s="205" t="s">
        <v>633</v>
      </c>
      <c r="C339" s="205" t="s">
        <v>643</v>
      </c>
      <c r="D339" s="217" t="s">
        <v>189</v>
      </c>
      <c r="E339" s="211">
        <v>7.6</v>
      </c>
      <c r="F339" s="211">
        <v>7</v>
      </c>
      <c r="G339" s="211">
        <v>0</v>
      </c>
      <c r="H339" s="205">
        <v>0</v>
      </c>
      <c r="I339" s="205">
        <v>0</v>
      </c>
      <c r="J339" s="208">
        <v>0.04</v>
      </c>
      <c r="K339" s="209"/>
      <c r="L339" s="325">
        <v>96.7</v>
      </c>
      <c r="M339" s="236" t="s">
        <v>190</v>
      </c>
      <c r="N339" s="351"/>
      <c r="O339" s="200"/>
      <c r="P339" s="201"/>
      <c r="Q339" s="201"/>
    </row>
    <row r="340" spans="1:17">
      <c r="A340" s="205">
        <v>13</v>
      </c>
      <c r="B340" s="205" t="s">
        <v>601</v>
      </c>
      <c r="C340" s="205" t="s">
        <v>600</v>
      </c>
      <c r="D340" s="217" t="s">
        <v>189</v>
      </c>
      <c r="E340" s="211">
        <v>7</v>
      </c>
      <c r="F340" s="211">
        <v>6.4</v>
      </c>
      <c r="G340" s="211">
        <v>67</v>
      </c>
      <c r="H340" s="205">
        <v>35</v>
      </c>
      <c r="I340" s="205">
        <v>13.5</v>
      </c>
      <c r="J340" s="208">
        <v>3.2000000000000001E-2</v>
      </c>
      <c r="K340" s="209"/>
      <c r="L340" s="325">
        <v>161.47999999999999</v>
      </c>
      <c r="M340" s="236" t="s">
        <v>190</v>
      </c>
      <c r="N340" s="351"/>
      <c r="O340" s="200"/>
      <c r="P340" s="201"/>
      <c r="Q340" s="201"/>
    </row>
    <row r="341" spans="1:17">
      <c r="A341" s="205">
        <v>14</v>
      </c>
      <c r="B341" s="205" t="s">
        <v>16</v>
      </c>
      <c r="C341" s="205" t="s">
        <v>15</v>
      </c>
      <c r="D341" s="217" t="s">
        <v>189</v>
      </c>
      <c r="E341" s="211">
        <v>8</v>
      </c>
      <c r="F341" s="211">
        <v>7.6</v>
      </c>
      <c r="G341" s="211">
        <v>82</v>
      </c>
      <c r="H341" s="205">
        <v>42</v>
      </c>
      <c r="I341" s="205">
        <v>13</v>
      </c>
      <c r="J341" s="208">
        <v>4.4771999999999999E-2</v>
      </c>
      <c r="K341" s="209"/>
      <c r="L341" s="325">
        <v>97.77</v>
      </c>
      <c r="M341" s="236" t="s">
        <v>190</v>
      </c>
      <c r="N341" s="351"/>
      <c r="O341" s="200"/>
      <c r="P341" s="201"/>
      <c r="Q341" s="201"/>
    </row>
    <row r="342" spans="1:17">
      <c r="A342" s="205">
        <v>15</v>
      </c>
      <c r="B342" s="205" t="s">
        <v>634</v>
      </c>
      <c r="C342" s="205" t="s">
        <v>644</v>
      </c>
      <c r="D342" s="217" t="s">
        <v>189</v>
      </c>
      <c r="E342" s="211">
        <v>7.6</v>
      </c>
      <c r="F342" s="211">
        <v>7</v>
      </c>
      <c r="G342" s="211">
        <v>0</v>
      </c>
      <c r="H342" s="205">
        <v>0</v>
      </c>
      <c r="I342" s="205">
        <v>0</v>
      </c>
      <c r="J342" s="208">
        <v>0.04</v>
      </c>
      <c r="K342" s="209"/>
      <c r="L342" s="325">
        <v>0</v>
      </c>
      <c r="M342" s="236" t="s">
        <v>190</v>
      </c>
      <c r="N342" s="351"/>
      <c r="O342" s="200"/>
      <c r="P342" s="201"/>
      <c r="Q342" s="201"/>
    </row>
    <row r="343" spans="1:17">
      <c r="A343" s="205">
        <v>16</v>
      </c>
      <c r="B343" s="205" t="s">
        <v>635</v>
      </c>
      <c r="C343" s="205" t="s">
        <v>645</v>
      </c>
      <c r="D343" s="217" t="s">
        <v>189</v>
      </c>
      <c r="E343" s="211">
        <v>0</v>
      </c>
      <c r="F343" s="211">
        <v>0</v>
      </c>
      <c r="G343" s="211">
        <v>0</v>
      </c>
      <c r="H343" s="205">
        <v>0</v>
      </c>
      <c r="I343" s="205">
        <v>0</v>
      </c>
      <c r="J343" s="208">
        <v>0</v>
      </c>
      <c r="K343" s="209"/>
      <c r="L343" s="325">
        <v>96.97</v>
      </c>
      <c r="M343" s="236" t="s">
        <v>190</v>
      </c>
      <c r="N343" s="351"/>
      <c r="O343" s="200"/>
      <c r="P343" s="201"/>
      <c r="Q343" s="201"/>
    </row>
    <row r="344" spans="1:17">
      <c r="A344" s="205">
        <v>17</v>
      </c>
      <c r="B344" s="205" t="s">
        <v>636</v>
      </c>
      <c r="C344" s="205" t="s">
        <v>646</v>
      </c>
      <c r="D344" s="217" t="s">
        <v>189</v>
      </c>
      <c r="E344" s="211">
        <v>0</v>
      </c>
      <c r="F344" s="211">
        <v>0</v>
      </c>
      <c r="G344" s="211">
        <v>0</v>
      </c>
      <c r="H344" s="205">
        <v>0</v>
      </c>
      <c r="I344" s="205">
        <v>0</v>
      </c>
      <c r="J344" s="208">
        <v>0</v>
      </c>
      <c r="K344" s="215"/>
      <c r="L344" s="325">
        <v>97.15</v>
      </c>
      <c r="M344" s="236" t="s">
        <v>190</v>
      </c>
      <c r="N344" s="351"/>
      <c r="O344" s="200"/>
      <c r="P344" s="201"/>
      <c r="Q344" s="201"/>
    </row>
    <row r="345" spans="1:17">
      <c r="A345" s="205">
        <v>18</v>
      </c>
      <c r="B345" s="205" t="s">
        <v>637</v>
      </c>
      <c r="C345" s="205" t="s">
        <v>647</v>
      </c>
      <c r="D345" s="217" t="s">
        <v>189</v>
      </c>
      <c r="E345" s="211">
        <v>7</v>
      </c>
      <c r="F345" s="211">
        <v>6.4</v>
      </c>
      <c r="G345" s="211">
        <v>67</v>
      </c>
      <c r="H345" s="205">
        <v>35</v>
      </c>
      <c r="I345" s="205">
        <v>13.5</v>
      </c>
      <c r="J345" s="208">
        <v>3.2000000000000001E-2</v>
      </c>
      <c r="K345" s="209"/>
      <c r="L345" s="325">
        <v>95.79</v>
      </c>
      <c r="M345" s="236" t="s">
        <v>190</v>
      </c>
      <c r="N345" s="351"/>
      <c r="O345" s="200"/>
      <c r="P345" s="201"/>
      <c r="Q345" s="201"/>
    </row>
    <row r="346" spans="1:17">
      <c r="A346" s="205">
        <v>19</v>
      </c>
      <c r="B346" s="205" t="s">
        <v>638</v>
      </c>
      <c r="C346" s="205" t="s">
        <v>648</v>
      </c>
      <c r="D346" s="217" t="s">
        <v>189</v>
      </c>
      <c r="E346" s="211">
        <v>7</v>
      </c>
      <c r="F346" s="211">
        <v>6.4</v>
      </c>
      <c r="G346" s="211">
        <v>67</v>
      </c>
      <c r="H346" s="205">
        <v>35</v>
      </c>
      <c r="I346" s="205">
        <v>13.5</v>
      </c>
      <c r="J346" s="208">
        <v>3.2000000000000001E-2</v>
      </c>
      <c r="K346" s="209"/>
      <c r="L346" s="325">
        <v>144.54</v>
      </c>
      <c r="M346" s="236" t="s">
        <v>190</v>
      </c>
      <c r="N346" s="351"/>
      <c r="O346" s="200"/>
      <c r="P346" s="201"/>
      <c r="Q346" s="201"/>
    </row>
    <row r="347" spans="1:17">
      <c r="A347" s="207">
        <v>20</v>
      </c>
      <c r="B347" s="204" t="s">
        <v>884</v>
      </c>
      <c r="C347" s="205" t="s">
        <v>885</v>
      </c>
      <c r="D347" s="217" t="s">
        <v>189</v>
      </c>
      <c r="E347" s="211">
        <v>7</v>
      </c>
      <c r="F347" s="211">
        <v>6.4</v>
      </c>
      <c r="G347" s="211">
        <v>67</v>
      </c>
      <c r="H347" s="205">
        <v>35</v>
      </c>
      <c r="I347" s="205">
        <v>13.5</v>
      </c>
      <c r="J347" s="208">
        <v>3.2000000000000001E-2</v>
      </c>
      <c r="K347" s="209"/>
      <c r="L347" s="325">
        <v>88.52</v>
      </c>
      <c r="M347" s="218" t="s">
        <v>190</v>
      </c>
      <c r="N347" s="351"/>
      <c r="P347" s="239"/>
      <c r="Q347" s="239"/>
    </row>
    <row r="348" spans="1:17">
      <c r="A348" s="205">
        <v>21</v>
      </c>
      <c r="B348" s="205" t="s">
        <v>932</v>
      </c>
      <c r="C348" s="205" t="s">
        <v>600</v>
      </c>
      <c r="D348" s="217" t="s">
        <v>189</v>
      </c>
      <c r="E348" s="211">
        <v>7</v>
      </c>
      <c r="F348" s="211">
        <v>6.4</v>
      </c>
      <c r="G348" s="211">
        <v>67</v>
      </c>
      <c r="H348" s="205">
        <v>35</v>
      </c>
      <c r="I348" s="205">
        <v>13.5</v>
      </c>
      <c r="J348" s="208">
        <v>3.2000000000000001E-2</v>
      </c>
      <c r="K348" s="209"/>
      <c r="L348" s="325">
        <v>161.47999999999999</v>
      </c>
      <c r="M348" s="236" t="s">
        <v>190</v>
      </c>
      <c r="N348" s="351"/>
      <c r="O348" s="200"/>
      <c r="P348" s="201"/>
      <c r="Q348" s="201"/>
    </row>
    <row r="349" spans="1:17">
      <c r="A349" s="207"/>
      <c r="B349" s="205" t="s">
        <v>632</v>
      </c>
      <c r="C349" s="205" t="s">
        <v>642</v>
      </c>
      <c r="D349" s="217" t="s">
        <v>189</v>
      </c>
      <c r="E349" s="211">
        <v>7.6</v>
      </c>
      <c r="F349" s="211">
        <v>7</v>
      </c>
      <c r="G349" s="211">
        <v>0</v>
      </c>
      <c r="H349" s="205">
        <v>0</v>
      </c>
      <c r="I349" s="205">
        <v>0</v>
      </c>
      <c r="J349" s="208">
        <v>0.04</v>
      </c>
      <c r="K349" s="209"/>
      <c r="L349" s="325">
        <v>89.51</v>
      </c>
      <c r="M349" s="236" t="s">
        <v>190</v>
      </c>
      <c r="N349" s="351"/>
      <c r="O349" s="200"/>
      <c r="P349" s="239"/>
      <c r="Q349" s="239"/>
    </row>
    <row r="350" spans="1:17">
      <c r="A350" s="207">
        <v>1</v>
      </c>
      <c r="B350" s="356" t="s">
        <v>188</v>
      </c>
      <c r="C350" s="205" t="s">
        <v>14</v>
      </c>
      <c r="D350" s="357" t="s">
        <v>189</v>
      </c>
      <c r="E350" s="358">
        <v>8</v>
      </c>
      <c r="F350" s="356">
        <v>7.6</v>
      </c>
      <c r="G350" s="356">
        <v>82</v>
      </c>
      <c r="H350" s="356">
        <v>42</v>
      </c>
      <c r="I350" s="356">
        <v>13</v>
      </c>
      <c r="J350" s="359">
        <v>4.4999999999999998E-2</v>
      </c>
      <c r="K350" s="215"/>
      <c r="L350" s="325">
        <v>124.63</v>
      </c>
      <c r="M350" s="218" t="s">
        <v>190</v>
      </c>
      <c r="N350" s="351"/>
      <c r="P350" s="239"/>
      <c r="Q350" s="239"/>
    </row>
    <row r="351" spans="1:17">
      <c r="A351" s="207">
        <v>2</v>
      </c>
      <c r="B351" s="204" t="s">
        <v>548</v>
      </c>
      <c r="C351" s="205" t="s">
        <v>571</v>
      </c>
      <c r="D351" s="357" t="s">
        <v>189</v>
      </c>
      <c r="E351" s="213">
        <v>0.6071428571428571</v>
      </c>
      <c r="F351" s="210">
        <v>0.5714285714285714</v>
      </c>
      <c r="G351" s="205">
        <v>0</v>
      </c>
      <c r="H351" s="205">
        <v>0</v>
      </c>
      <c r="I351" s="205">
        <v>0</v>
      </c>
      <c r="J351" s="208">
        <v>3.0000000000000001E-3</v>
      </c>
      <c r="K351" s="215"/>
      <c r="L351" s="325">
        <v>10.77</v>
      </c>
      <c r="M351" s="218" t="s">
        <v>190</v>
      </c>
      <c r="N351" s="351"/>
      <c r="O351" s="200"/>
      <c r="P351" s="239"/>
      <c r="Q351" s="239"/>
    </row>
    <row r="352" spans="1:17" s="238" customFormat="1">
      <c r="A352" s="207">
        <v>3</v>
      </c>
      <c r="B352" s="204" t="s">
        <v>585</v>
      </c>
      <c r="C352" s="205" t="s">
        <v>19</v>
      </c>
      <c r="D352" s="357" t="s">
        <v>189</v>
      </c>
      <c r="E352" s="213">
        <v>1.1200000000000001</v>
      </c>
      <c r="F352" s="210">
        <v>1.1000000000000001</v>
      </c>
      <c r="G352" s="205">
        <v>95</v>
      </c>
      <c r="H352" s="205">
        <v>63</v>
      </c>
      <c r="I352" s="205">
        <v>30</v>
      </c>
      <c r="J352" s="208">
        <v>3.64E-3</v>
      </c>
      <c r="K352" s="209"/>
      <c r="L352" s="325">
        <v>35.08</v>
      </c>
      <c r="M352" s="218" t="s">
        <v>190</v>
      </c>
      <c r="N352" s="351"/>
      <c r="O352" s="200"/>
      <c r="P352" s="201"/>
      <c r="Q352" s="201"/>
    </row>
    <row r="353" spans="1:17">
      <c r="A353" s="207">
        <v>4</v>
      </c>
      <c r="B353" s="204" t="s">
        <v>13</v>
      </c>
      <c r="C353" s="205" t="s">
        <v>557</v>
      </c>
      <c r="D353" s="357" t="s">
        <v>189</v>
      </c>
      <c r="E353" s="213">
        <v>5.0999999999999996</v>
      </c>
      <c r="F353" s="210">
        <v>4.5</v>
      </c>
      <c r="G353" s="205">
        <v>100</v>
      </c>
      <c r="H353" s="205">
        <v>70</v>
      </c>
      <c r="I353" s="205">
        <v>83</v>
      </c>
      <c r="J353" s="208">
        <v>5.8099999999999999E-2</v>
      </c>
      <c r="K353" s="209"/>
      <c r="L353" s="325">
        <v>117.38</v>
      </c>
      <c r="M353" s="218" t="s">
        <v>190</v>
      </c>
      <c r="N353" s="351"/>
      <c r="O353" s="200"/>
      <c r="P353" s="201"/>
      <c r="Q353" s="201"/>
    </row>
    <row r="354" spans="1:17">
      <c r="A354" s="207">
        <v>5</v>
      </c>
      <c r="B354" s="204" t="s">
        <v>10</v>
      </c>
      <c r="C354" s="205" t="s">
        <v>584</v>
      </c>
      <c r="D354" s="357" t="s">
        <v>189</v>
      </c>
      <c r="E354" s="213">
        <v>5.0999999999999996</v>
      </c>
      <c r="F354" s="210">
        <v>4.5</v>
      </c>
      <c r="G354" s="205">
        <v>100</v>
      </c>
      <c r="H354" s="205">
        <v>70</v>
      </c>
      <c r="I354" s="205">
        <v>83</v>
      </c>
      <c r="J354" s="208">
        <v>5.8099999999999999E-2</v>
      </c>
      <c r="K354" s="209"/>
      <c r="L354" s="325">
        <v>114.9</v>
      </c>
      <c r="M354" s="218" t="s">
        <v>190</v>
      </c>
      <c r="N354" s="351"/>
      <c r="O354" s="200"/>
      <c r="P354" s="201"/>
      <c r="Q354" s="201"/>
    </row>
    <row r="355" spans="1:17">
      <c r="A355" s="207">
        <v>6</v>
      </c>
      <c r="B355" s="204" t="s">
        <v>335</v>
      </c>
      <c r="C355" s="205" t="s">
        <v>555</v>
      </c>
      <c r="D355" s="357" t="s">
        <v>189</v>
      </c>
      <c r="E355" s="213">
        <v>6.6</v>
      </c>
      <c r="F355" s="210">
        <v>6.5</v>
      </c>
      <c r="G355" s="205">
        <v>142</v>
      </c>
      <c r="H355" s="205">
        <v>98</v>
      </c>
      <c r="I355" s="205">
        <v>52</v>
      </c>
      <c r="J355" s="208">
        <v>1.3419E-2</v>
      </c>
      <c r="K355" s="209"/>
      <c r="L355" s="325">
        <v>128.6</v>
      </c>
      <c r="M355" s="218" t="s">
        <v>190</v>
      </c>
    </row>
    <row r="356" spans="1:17">
      <c r="A356" s="207">
        <v>7</v>
      </c>
      <c r="B356" s="204" t="s">
        <v>587</v>
      </c>
      <c r="C356" s="205" t="s">
        <v>588</v>
      </c>
      <c r="D356" s="357" t="s">
        <v>189</v>
      </c>
      <c r="E356" s="213">
        <v>6.5</v>
      </c>
      <c r="F356" s="210">
        <v>6</v>
      </c>
      <c r="G356" s="205">
        <v>142</v>
      </c>
      <c r="H356" s="205">
        <v>98</v>
      </c>
      <c r="I356" s="205">
        <v>52</v>
      </c>
      <c r="J356" s="208">
        <v>3.6199999999999996E-2</v>
      </c>
      <c r="K356" s="209"/>
      <c r="L356" s="325">
        <v>129.94999999999999</v>
      </c>
      <c r="M356" s="218" t="s">
        <v>190</v>
      </c>
      <c r="N356" s="351"/>
    </row>
    <row r="357" spans="1:17">
      <c r="A357" s="207">
        <v>8</v>
      </c>
      <c r="B357" s="204" t="s">
        <v>347</v>
      </c>
      <c r="C357" s="205" t="s">
        <v>556</v>
      </c>
      <c r="D357" s="357" t="s">
        <v>189</v>
      </c>
      <c r="E357" s="213">
        <v>6.6</v>
      </c>
      <c r="F357" s="210">
        <v>6.5</v>
      </c>
      <c r="G357" s="205">
        <v>142</v>
      </c>
      <c r="H357" s="205">
        <v>98</v>
      </c>
      <c r="I357" s="205">
        <v>52</v>
      </c>
      <c r="J357" s="208">
        <v>1.3419E-2</v>
      </c>
      <c r="K357" s="209"/>
      <c r="L357" s="325">
        <v>128.13999999999999</v>
      </c>
      <c r="M357" s="218" t="s">
        <v>190</v>
      </c>
      <c r="N357" s="351"/>
    </row>
    <row r="358" spans="1:17">
      <c r="A358" s="207">
        <v>9</v>
      </c>
      <c r="B358" s="204" t="s">
        <v>11</v>
      </c>
      <c r="C358" s="205" t="s">
        <v>564</v>
      </c>
      <c r="D358" s="357" t="s">
        <v>189</v>
      </c>
      <c r="E358" s="213">
        <v>2.1666666666666665</v>
      </c>
      <c r="F358" s="210">
        <v>2</v>
      </c>
      <c r="G358" s="205">
        <v>0</v>
      </c>
      <c r="H358" s="205">
        <v>0</v>
      </c>
      <c r="I358" s="205">
        <v>0</v>
      </c>
      <c r="J358" s="208">
        <v>8.0000000000000002E-3</v>
      </c>
      <c r="K358" s="209"/>
      <c r="L358" s="325">
        <v>13.71</v>
      </c>
      <c r="M358" s="218" t="s">
        <v>190</v>
      </c>
      <c r="N358" s="351"/>
    </row>
    <row r="359" spans="1:17">
      <c r="A359" s="207">
        <v>10</v>
      </c>
      <c r="B359" s="204" t="s">
        <v>538</v>
      </c>
      <c r="C359" s="205" t="s">
        <v>586</v>
      </c>
      <c r="D359" s="357" t="s">
        <v>189</v>
      </c>
      <c r="E359" s="213">
        <v>2.1666666666666665</v>
      </c>
      <c r="F359" s="210">
        <v>2</v>
      </c>
      <c r="G359" s="205">
        <v>0</v>
      </c>
      <c r="H359" s="205">
        <v>0</v>
      </c>
      <c r="I359" s="205">
        <v>0</v>
      </c>
      <c r="J359" s="208">
        <v>8.0000000000000002E-3</v>
      </c>
      <c r="K359" s="209"/>
      <c r="L359" s="325">
        <v>13.22</v>
      </c>
      <c r="M359" s="218" t="s">
        <v>190</v>
      </c>
      <c r="N359" s="351"/>
    </row>
    <row r="360" spans="1:17">
      <c r="A360" s="207">
        <v>11</v>
      </c>
      <c r="B360" s="204" t="s">
        <v>576</v>
      </c>
      <c r="C360" s="205" t="s">
        <v>551</v>
      </c>
      <c r="D360" s="357" t="s">
        <v>189</v>
      </c>
      <c r="E360" s="213">
        <v>2.2000000000000002</v>
      </c>
      <c r="F360" s="210">
        <v>1</v>
      </c>
      <c r="G360" s="205">
        <v>87</v>
      </c>
      <c r="H360" s="205">
        <v>75</v>
      </c>
      <c r="I360" s="205">
        <v>52</v>
      </c>
      <c r="J360" s="208">
        <v>3.4000000000000002E-3</v>
      </c>
      <c r="K360" s="209"/>
      <c r="L360" s="325">
        <v>24.7</v>
      </c>
      <c r="M360" s="218" t="s">
        <v>190</v>
      </c>
      <c r="N360" s="351"/>
    </row>
    <row r="361" spans="1:17">
      <c r="A361" s="207">
        <v>12</v>
      </c>
      <c r="B361" s="204" t="s">
        <v>577</v>
      </c>
      <c r="C361" s="205" t="s">
        <v>552</v>
      </c>
      <c r="D361" s="357" t="s">
        <v>189</v>
      </c>
      <c r="E361" s="207">
        <v>0</v>
      </c>
      <c r="F361" s="205">
        <v>1</v>
      </c>
      <c r="G361" s="205">
        <v>0</v>
      </c>
      <c r="H361" s="205">
        <v>0</v>
      </c>
      <c r="I361" s="205">
        <v>0</v>
      </c>
      <c r="J361" s="208">
        <v>3.4000000000000002E-3</v>
      </c>
      <c r="K361" s="209"/>
      <c r="L361" s="325">
        <v>24.7</v>
      </c>
      <c r="M361" s="236" t="s">
        <v>190</v>
      </c>
    </row>
    <row r="362" spans="1:17">
      <c r="A362" s="207">
        <v>13</v>
      </c>
      <c r="B362" s="204" t="s">
        <v>579</v>
      </c>
      <c r="C362" s="205" t="s">
        <v>18</v>
      </c>
      <c r="D362" s="357" t="s">
        <v>189</v>
      </c>
      <c r="E362" s="207">
        <v>2.2000000000000002</v>
      </c>
      <c r="F362" s="205">
        <v>1</v>
      </c>
      <c r="G362" s="205">
        <v>87</v>
      </c>
      <c r="H362" s="205">
        <v>75</v>
      </c>
      <c r="I362" s="205">
        <v>52</v>
      </c>
      <c r="J362" s="208">
        <v>3.4000000000000002E-3</v>
      </c>
      <c r="K362" s="209"/>
      <c r="L362" s="325">
        <v>24.65</v>
      </c>
      <c r="M362" s="236" t="s">
        <v>190</v>
      </c>
    </row>
    <row r="363" spans="1:17">
      <c r="A363" s="207">
        <v>14</v>
      </c>
      <c r="B363" s="204" t="s">
        <v>578</v>
      </c>
      <c r="C363" s="205" t="s">
        <v>17</v>
      </c>
      <c r="D363" s="357" t="s">
        <v>189</v>
      </c>
      <c r="E363" s="207">
        <v>0</v>
      </c>
      <c r="F363" s="205">
        <v>1</v>
      </c>
      <c r="G363" s="205">
        <v>0</v>
      </c>
      <c r="H363" s="205">
        <v>0</v>
      </c>
      <c r="I363" s="205">
        <v>0</v>
      </c>
      <c r="J363" s="208">
        <v>3.4000000000000002E-3</v>
      </c>
      <c r="K363" s="209"/>
      <c r="L363" s="325">
        <v>24.65</v>
      </c>
      <c r="M363" s="236" t="s">
        <v>190</v>
      </c>
    </row>
    <row r="364" spans="1:17">
      <c r="A364" s="207">
        <v>15</v>
      </c>
      <c r="B364" s="204" t="s">
        <v>590</v>
      </c>
      <c r="C364" s="205" t="s">
        <v>563</v>
      </c>
      <c r="D364" s="357" t="s">
        <v>189</v>
      </c>
      <c r="E364" s="207">
        <v>0</v>
      </c>
      <c r="F364" s="205">
        <v>1</v>
      </c>
      <c r="G364" s="205">
        <v>0</v>
      </c>
      <c r="H364" s="205">
        <v>0</v>
      </c>
      <c r="I364" s="205">
        <v>0</v>
      </c>
      <c r="J364" s="208">
        <v>3.4000000000000002E-3</v>
      </c>
      <c r="K364" s="215"/>
      <c r="L364" s="325">
        <v>0</v>
      </c>
      <c r="M364" s="236" t="s">
        <v>190</v>
      </c>
    </row>
    <row r="365" spans="1:17">
      <c r="A365" s="207">
        <v>16</v>
      </c>
      <c r="B365" s="204" t="s">
        <v>589</v>
      </c>
      <c r="C365" s="205" t="s">
        <v>562</v>
      </c>
      <c r="D365" s="357" t="s">
        <v>189</v>
      </c>
      <c r="E365" s="207">
        <v>2.2000000000000002</v>
      </c>
      <c r="F365" s="205">
        <v>1</v>
      </c>
      <c r="G365" s="205">
        <v>87</v>
      </c>
      <c r="H365" s="205">
        <v>75</v>
      </c>
      <c r="I365" s="205">
        <v>52</v>
      </c>
      <c r="J365" s="208">
        <v>3.4000000000000002E-3</v>
      </c>
      <c r="K365" s="209"/>
      <c r="L365" s="325">
        <v>0</v>
      </c>
      <c r="M365" s="236" t="s">
        <v>190</v>
      </c>
    </row>
    <row r="366" spans="1:17">
      <c r="A366" s="207">
        <v>17</v>
      </c>
      <c r="B366" s="204" t="s">
        <v>580</v>
      </c>
      <c r="C366" s="205" t="s">
        <v>553</v>
      </c>
      <c r="D366" s="357" t="s">
        <v>189</v>
      </c>
      <c r="E366" s="207">
        <v>1.5</v>
      </c>
      <c r="F366" s="205">
        <v>0.65</v>
      </c>
      <c r="G366" s="205">
        <v>110</v>
      </c>
      <c r="H366" s="205">
        <v>65</v>
      </c>
      <c r="I366" s="205">
        <v>55</v>
      </c>
      <c r="J366" s="208">
        <v>3.9399999999999999E-3</v>
      </c>
      <c r="K366" s="209"/>
      <c r="L366" s="325">
        <v>25.11</v>
      </c>
      <c r="M366" s="218" t="s">
        <v>190</v>
      </c>
      <c r="N366" s="351"/>
      <c r="O366" s="200"/>
      <c r="P366" s="239"/>
      <c r="Q366" s="239"/>
    </row>
    <row r="367" spans="1:17">
      <c r="A367" s="207">
        <v>18</v>
      </c>
      <c r="B367" s="204" t="s">
        <v>581</v>
      </c>
      <c r="C367" s="205" t="s">
        <v>554</v>
      </c>
      <c r="D367" s="357" t="s">
        <v>189</v>
      </c>
      <c r="E367" s="207">
        <v>0</v>
      </c>
      <c r="F367" s="205">
        <v>0.65</v>
      </c>
      <c r="G367" s="205">
        <v>0</v>
      </c>
      <c r="H367" s="205">
        <v>0</v>
      </c>
      <c r="I367" s="205">
        <v>0</v>
      </c>
      <c r="J367" s="208">
        <v>3.9399999999999999E-3</v>
      </c>
      <c r="K367" s="209"/>
      <c r="L367" s="325">
        <v>25.11</v>
      </c>
      <c r="M367" s="218" t="s">
        <v>190</v>
      </c>
      <c r="N367" s="351"/>
      <c r="O367" s="200"/>
      <c r="P367" s="239"/>
      <c r="Q367" s="239"/>
    </row>
    <row r="368" spans="1:17">
      <c r="A368" s="207">
        <v>19</v>
      </c>
      <c r="B368" s="204" t="s">
        <v>583</v>
      </c>
      <c r="C368" s="205" t="s">
        <v>574</v>
      </c>
      <c r="D368" s="357" t="s">
        <v>189</v>
      </c>
      <c r="E368" s="207">
        <v>0</v>
      </c>
      <c r="F368" s="205">
        <v>0.65</v>
      </c>
      <c r="G368" s="205">
        <v>0</v>
      </c>
      <c r="H368" s="205">
        <v>0</v>
      </c>
      <c r="I368" s="205">
        <v>0</v>
      </c>
      <c r="J368" s="208">
        <v>3.9399999999999999E-3</v>
      </c>
      <c r="K368" s="209"/>
      <c r="L368" s="325">
        <v>0</v>
      </c>
      <c r="M368" s="218" t="s">
        <v>190</v>
      </c>
      <c r="N368" s="351"/>
      <c r="O368" s="200"/>
      <c r="P368" s="239"/>
      <c r="Q368" s="239"/>
    </row>
    <row r="369" spans="1:17">
      <c r="A369" s="207">
        <v>20</v>
      </c>
      <c r="B369" s="204" t="s">
        <v>582</v>
      </c>
      <c r="C369" s="205" t="s">
        <v>573</v>
      </c>
      <c r="D369" s="357" t="s">
        <v>189</v>
      </c>
      <c r="E369" s="207">
        <v>1.5</v>
      </c>
      <c r="F369" s="205">
        <v>0.65</v>
      </c>
      <c r="G369" s="205">
        <v>110</v>
      </c>
      <c r="H369" s="205">
        <v>65</v>
      </c>
      <c r="I369" s="205">
        <v>55</v>
      </c>
      <c r="J369" s="208">
        <v>3.9399999999999999E-3</v>
      </c>
      <c r="K369" s="209"/>
      <c r="L369" s="325">
        <v>0</v>
      </c>
      <c r="M369" s="218" t="s">
        <v>190</v>
      </c>
      <c r="N369" s="351"/>
      <c r="O369" s="200"/>
      <c r="P369" s="239"/>
      <c r="Q369" s="239"/>
    </row>
    <row r="370" spans="1:17">
      <c r="A370" s="207">
        <v>21</v>
      </c>
      <c r="B370" s="204" t="s">
        <v>532</v>
      </c>
      <c r="C370" s="205" t="s">
        <v>558</v>
      </c>
      <c r="D370" s="357" t="s">
        <v>189</v>
      </c>
      <c r="E370" s="207">
        <v>0.75</v>
      </c>
      <c r="F370" s="205">
        <v>0.7</v>
      </c>
      <c r="G370" s="205">
        <v>0</v>
      </c>
      <c r="H370" s="205">
        <v>0</v>
      </c>
      <c r="I370" s="205">
        <v>0</v>
      </c>
      <c r="J370" s="208">
        <v>7.0000000000000001E-3</v>
      </c>
      <c r="K370" s="209"/>
      <c r="L370" s="325">
        <v>10.1</v>
      </c>
      <c r="M370" s="218" t="s">
        <v>190</v>
      </c>
      <c r="N370" s="351"/>
      <c r="O370" s="200"/>
      <c r="P370" s="239"/>
      <c r="Q370" s="239"/>
    </row>
    <row r="371" spans="1:17">
      <c r="A371" s="207">
        <v>22</v>
      </c>
      <c r="B371" s="204" t="s">
        <v>533</v>
      </c>
      <c r="C371" s="205" t="s">
        <v>559</v>
      </c>
      <c r="D371" s="357" t="s">
        <v>189</v>
      </c>
      <c r="E371" s="207">
        <v>0.75</v>
      </c>
      <c r="F371" s="205">
        <v>0.7</v>
      </c>
      <c r="G371" s="205">
        <v>0</v>
      </c>
      <c r="H371" s="205">
        <v>0</v>
      </c>
      <c r="I371" s="205">
        <v>0</v>
      </c>
      <c r="J371" s="208">
        <v>7.0000000000000001E-3</v>
      </c>
      <c r="K371" s="209"/>
      <c r="L371" s="325">
        <v>7.37</v>
      </c>
      <c r="M371" s="218" t="s">
        <v>190</v>
      </c>
      <c r="N371" s="351"/>
      <c r="O371" s="200"/>
      <c r="P371" s="239"/>
      <c r="Q371" s="239"/>
    </row>
    <row r="372" spans="1:17">
      <c r="A372" s="207">
        <v>23</v>
      </c>
      <c r="B372" s="204" t="s">
        <v>602</v>
      </c>
      <c r="C372" s="205" t="s">
        <v>165</v>
      </c>
      <c r="D372" s="357" t="s">
        <v>189</v>
      </c>
      <c r="E372" s="207">
        <v>10.75</v>
      </c>
      <c r="F372" s="205">
        <v>8.6</v>
      </c>
      <c r="G372" s="205">
        <v>158</v>
      </c>
      <c r="H372" s="205">
        <v>59</v>
      </c>
      <c r="I372" s="205">
        <v>26</v>
      </c>
      <c r="J372" s="208">
        <v>2.6930222222222223E-2</v>
      </c>
      <c r="K372" s="209"/>
      <c r="L372" s="325">
        <v>21.69</v>
      </c>
      <c r="M372" s="218" t="s">
        <v>190</v>
      </c>
      <c r="N372" s="351"/>
      <c r="O372" s="200"/>
      <c r="P372" s="201"/>
      <c r="Q372" s="201"/>
    </row>
    <row r="373" spans="1:17">
      <c r="A373" s="207">
        <v>24</v>
      </c>
      <c r="B373" s="204" t="s">
        <v>603</v>
      </c>
      <c r="C373" s="205" t="s">
        <v>166</v>
      </c>
      <c r="D373" s="357" t="s">
        <v>189</v>
      </c>
      <c r="E373" s="207">
        <v>10.35</v>
      </c>
      <c r="F373" s="205">
        <v>8.1999999999999993</v>
      </c>
      <c r="G373" s="205">
        <v>158</v>
      </c>
      <c r="H373" s="205">
        <v>59</v>
      </c>
      <c r="I373" s="205">
        <v>26</v>
      </c>
      <c r="J373" s="208">
        <v>2.6930222222222223E-2</v>
      </c>
      <c r="K373" s="209"/>
      <c r="L373" s="325">
        <v>21.12</v>
      </c>
      <c r="M373" s="218" t="s">
        <v>190</v>
      </c>
      <c r="N373" s="351"/>
      <c r="O373" s="200"/>
      <c r="P373" s="201"/>
      <c r="Q373" s="201"/>
    </row>
    <row r="374" spans="1:17">
      <c r="A374" s="207">
        <v>25</v>
      </c>
      <c r="B374" s="204" t="s">
        <v>604</v>
      </c>
      <c r="C374" s="205" t="s">
        <v>167</v>
      </c>
      <c r="D374" s="357" t="s">
        <v>189</v>
      </c>
      <c r="E374" s="207">
        <v>1.03</v>
      </c>
      <c r="F374" s="205">
        <v>0.4</v>
      </c>
      <c r="G374" s="205" t="s">
        <v>478</v>
      </c>
      <c r="H374" s="205" t="s">
        <v>478</v>
      </c>
      <c r="I374" s="205" t="s">
        <v>478</v>
      </c>
      <c r="J374" s="208">
        <v>8.2000000000000003E-2</v>
      </c>
      <c r="K374" s="209"/>
      <c r="L374" s="325">
        <v>7.67</v>
      </c>
      <c r="M374" s="218" t="s">
        <v>190</v>
      </c>
      <c r="N374" s="351"/>
      <c r="O374" s="200"/>
      <c r="P374" s="201"/>
      <c r="Q374" s="201"/>
    </row>
    <row r="375" spans="1:17">
      <c r="A375" s="207">
        <v>26</v>
      </c>
      <c r="B375" s="204" t="s">
        <v>605</v>
      </c>
      <c r="C375" s="205" t="s">
        <v>168</v>
      </c>
      <c r="D375" s="357" t="s">
        <v>189</v>
      </c>
      <c r="E375" s="207">
        <v>1.1399999999999999</v>
      </c>
      <c r="F375" s="205">
        <v>0.51</v>
      </c>
      <c r="G375" s="205" t="s">
        <v>478</v>
      </c>
      <c r="H375" s="205" t="s">
        <v>478</v>
      </c>
      <c r="I375" s="205" t="s">
        <v>478</v>
      </c>
      <c r="J375" s="208">
        <v>8.2000000000000003E-2</v>
      </c>
      <c r="K375" s="209"/>
      <c r="L375" s="325">
        <v>7.45</v>
      </c>
      <c r="M375" s="218" t="s">
        <v>190</v>
      </c>
      <c r="N375" s="351"/>
      <c r="O375" s="200"/>
      <c r="P375" s="201"/>
      <c r="Q375" s="201"/>
    </row>
    <row r="376" spans="1:17">
      <c r="A376" s="207">
        <v>27</v>
      </c>
      <c r="B376" s="204" t="s">
        <v>599</v>
      </c>
      <c r="C376" s="205" t="s">
        <v>169</v>
      </c>
      <c r="D376" s="357" t="s">
        <v>189</v>
      </c>
      <c r="E376" s="207">
        <v>7.51</v>
      </c>
      <c r="F376" s="205">
        <v>6.4</v>
      </c>
      <c r="G376" s="205">
        <v>158</v>
      </c>
      <c r="H376" s="205">
        <v>59</v>
      </c>
      <c r="I376" s="205">
        <v>26</v>
      </c>
      <c r="J376" s="208">
        <v>3.0296500000000001E-2</v>
      </c>
      <c r="K376" s="209"/>
      <c r="L376" s="325">
        <v>23.65</v>
      </c>
      <c r="M376" s="218" t="s">
        <v>190</v>
      </c>
      <c r="N376" s="351"/>
      <c r="O376" s="200"/>
      <c r="P376" s="201"/>
      <c r="Q376" s="201"/>
    </row>
    <row r="377" spans="1:17">
      <c r="A377" s="207">
        <v>28</v>
      </c>
      <c r="B377" s="204" t="s">
        <v>155</v>
      </c>
      <c r="C377" s="205" t="s">
        <v>170</v>
      </c>
      <c r="D377" s="357" t="s">
        <v>189</v>
      </c>
      <c r="E377" s="207">
        <v>5.45</v>
      </c>
      <c r="F377" s="205">
        <v>4.25</v>
      </c>
      <c r="G377" s="205">
        <v>158</v>
      </c>
      <c r="H377" s="205">
        <v>23</v>
      </c>
      <c r="I377" s="205">
        <v>14</v>
      </c>
      <c r="J377" s="208">
        <v>1.0175199999999999E-2</v>
      </c>
      <c r="K377" s="209"/>
      <c r="L377" s="325">
        <v>16.07</v>
      </c>
      <c r="M377" s="218" t="s">
        <v>190</v>
      </c>
      <c r="N377" s="351"/>
      <c r="O377" s="200"/>
      <c r="P377" s="201"/>
      <c r="Q377" s="201"/>
    </row>
    <row r="378" spans="1:17">
      <c r="A378" s="207">
        <v>29</v>
      </c>
      <c r="B378" s="204" t="s">
        <v>156</v>
      </c>
      <c r="C378" s="205" t="s">
        <v>171</v>
      </c>
      <c r="D378" s="357" t="s">
        <v>189</v>
      </c>
      <c r="E378" s="207">
        <v>5.65</v>
      </c>
      <c r="F378" s="205">
        <v>4.4000000000000004</v>
      </c>
      <c r="G378" s="205">
        <v>158</v>
      </c>
      <c r="H378" s="205">
        <v>23</v>
      </c>
      <c r="I378" s="205">
        <v>14</v>
      </c>
      <c r="J378" s="208">
        <v>1.0175199999999999E-2</v>
      </c>
      <c r="K378" s="209"/>
      <c r="L378" s="325">
        <v>16.02</v>
      </c>
      <c r="M378" s="218" t="s">
        <v>190</v>
      </c>
      <c r="N378" s="351"/>
      <c r="O378" s="200"/>
      <c r="P378" s="201"/>
      <c r="Q378" s="201"/>
    </row>
    <row r="379" spans="1:17">
      <c r="A379" s="207">
        <v>30</v>
      </c>
      <c r="B379" s="204" t="s">
        <v>157</v>
      </c>
      <c r="C379" s="205" t="s">
        <v>172</v>
      </c>
      <c r="D379" s="357" t="s">
        <v>189</v>
      </c>
      <c r="E379" s="207">
        <v>5.05</v>
      </c>
      <c r="F379" s="205">
        <v>3.8</v>
      </c>
      <c r="G379" s="205">
        <v>158</v>
      </c>
      <c r="H379" s="205">
        <v>23</v>
      </c>
      <c r="I379" s="205">
        <v>14</v>
      </c>
      <c r="J379" s="208">
        <v>2.5437999999999999E-2</v>
      </c>
      <c r="K379" s="209"/>
      <c r="L379" s="325">
        <v>39.72</v>
      </c>
      <c r="M379" s="218" t="s">
        <v>190</v>
      </c>
      <c r="N379" s="351"/>
      <c r="O379" s="200"/>
      <c r="P379" s="201"/>
      <c r="Q379" s="201"/>
    </row>
    <row r="380" spans="1:17">
      <c r="A380" s="207">
        <v>31</v>
      </c>
      <c r="B380" s="204" t="s">
        <v>158</v>
      </c>
      <c r="C380" s="205" t="s">
        <v>173</v>
      </c>
      <c r="D380" s="357" t="s">
        <v>189</v>
      </c>
      <c r="E380" s="207">
        <v>5.05</v>
      </c>
      <c r="F380" s="205">
        <v>3.8</v>
      </c>
      <c r="G380" s="205">
        <v>158</v>
      </c>
      <c r="H380" s="205">
        <v>23</v>
      </c>
      <c r="I380" s="205">
        <v>14</v>
      </c>
      <c r="J380" s="208">
        <v>2.5437999999999999E-2</v>
      </c>
      <c r="K380" s="209"/>
      <c r="L380" s="325">
        <v>37.4</v>
      </c>
      <c r="M380" s="218" t="s">
        <v>190</v>
      </c>
      <c r="N380" s="351"/>
      <c r="O380" s="200"/>
      <c r="P380" s="201"/>
      <c r="Q380" s="201"/>
    </row>
    <row r="381" spans="1:17">
      <c r="A381" s="207">
        <v>32</v>
      </c>
      <c r="B381" s="204" t="s">
        <v>159</v>
      </c>
      <c r="C381" s="205" t="s">
        <v>174</v>
      </c>
      <c r="D381" s="357" t="s">
        <v>189</v>
      </c>
      <c r="E381" s="207">
        <v>4.5</v>
      </c>
      <c r="F381" s="205">
        <v>4</v>
      </c>
      <c r="G381" s="205">
        <v>158</v>
      </c>
      <c r="H381" s="205">
        <v>23</v>
      </c>
      <c r="I381" s="205">
        <v>14</v>
      </c>
      <c r="J381" s="208">
        <v>2.5437999999999999E-2</v>
      </c>
      <c r="K381" s="209"/>
      <c r="L381" s="325">
        <v>37.14</v>
      </c>
      <c r="M381" s="218" t="s">
        <v>190</v>
      </c>
      <c r="N381" s="351"/>
      <c r="O381" s="200"/>
      <c r="P381" s="201"/>
      <c r="Q381" s="201"/>
    </row>
    <row r="382" spans="1:17">
      <c r="A382" s="207">
        <v>33</v>
      </c>
      <c r="B382" s="204" t="s">
        <v>160</v>
      </c>
      <c r="C382" s="205" t="s">
        <v>175</v>
      </c>
      <c r="D382" s="357" t="s">
        <v>189</v>
      </c>
      <c r="E382" s="207">
        <v>5</v>
      </c>
      <c r="F382" s="205">
        <v>4</v>
      </c>
      <c r="G382" s="205">
        <v>158</v>
      </c>
      <c r="H382" s="205">
        <v>23</v>
      </c>
      <c r="I382" s="205">
        <v>14</v>
      </c>
      <c r="J382" s="208">
        <v>2.5437999999999999E-2</v>
      </c>
      <c r="K382" s="209"/>
      <c r="L382" s="325">
        <v>34.82</v>
      </c>
      <c r="M382" s="218" t="s">
        <v>190</v>
      </c>
      <c r="N382" s="351"/>
      <c r="O382" s="200"/>
      <c r="P382" s="201"/>
      <c r="Q382" s="201"/>
    </row>
    <row r="383" spans="1:17">
      <c r="A383" s="207">
        <v>34</v>
      </c>
      <c r="B383" s="204" t="s">
        <v>161</v>
      </c>
      <c r="C383" s="205" t="s">
        <v>176</v>
      </c>
      <c r="D383" s="357" t="s">
        <v>189</v>
      </c>
      <c r="E383" s="207">
        <v>5.05</v>
      </c>
      <c r="F383" s="205">
        <v>3.8</v>
      </c>
      <c r="G383" s="205">
        <v>158</v>
      </c>
      <c r="H383" s="205">
        <v>23</v>
      </c>
      <c r="I383" s="205">
        <v>14</v>
      </c>
      <c r="J383" s="208">
        <v>2.5437999999999999E-2</v>
      </c>
      <c r="K383" s="209"/>
      <c r="L383" s="325">
        <v>38.46</v>
      </c>
      <c r="M383" s="218" t="s">
        <v>190</v>
      </c>
      <c r="N383" s="351"/>
      <c r="O383" s="200"/>
      <c r="P383" s="201"/>
      <c r="Q383" s="201"/>
    </row>
    <row r="384" spans="1:17">
      <c r="A384" s="207">
        <v>35</v>
      </c>
      <c r="B384" s="204" t="s">
        <v>162</v>
      </c>
      <c r="C384" s="205" t="s">
        <v>177</v>
      </c>
      <c r="D384" s="357" t="s">
        <v>189</v>
      </c>
      <c r="E384" s="207">
        <v>5.05</v>
      </c>
      <c r="F384" s="205">
        <v>3.8</v>
      </c>
      <c r="G384" s="205">
        <v>158</v>
      </c>
      <c r="H384" s="205">
        <v>23</v>
      </c>
      <c r="I384" s="205">
        <v>14</v>
      </c>
      <c r="J384" s="208">
        <v>2.5437999999999999E-2</v>
      </c>
      <c r="K384" s="209"/>
      <c r="L384" s="325">
        <v>38.46</v>
      </c>
      <c r="M384" s="218" t="s">
        <v>190</v>
      </c>
      <c r="N384" s="351"/>
      <c r="O384" s="200"/>
      <c r="P384" s="201"/>
      <c r="Q384" s="201"/>
    </row>
    <row r="385" spans="1:17">
      <c r="A385" s="207">
        <v>36</v>
      </c>
      <c r="B385" s="204" t="s">
        <v>163</v>
      </c>
      <c r="C385" s="205" t="s">
        <v>178</v>
      </c>
      <c r="D385" s="357" t="s">
        <v>189</v>
      </c>
      <c r="E385" s="207">
        <v>2</v>
      </c>
      <c r="F385" s="205">
        <v>1.4</v>
      </c>
      <c r="G385" s="205">
        <v>158</v>
      </c>
      <c r="H385" s="205">
        <v>59</v>
      </c>
      <c r="I385" s="205">
        <v>26</v>
      </c>
      <c r="J385" s="208">
        <v>0.242372</v>
      </c>
      <c r="K385" s="209"/>
      <c r="L385" s="325">
        <v>0</v>
      </c>
      <c r="M385" s="218" t="s">
        <v>190</v>
      </c>
      <c r="N385" s="351"/>
      <c r="O385" s="200"/>
      <c r="P385" s="201"/>
      <c r="Q385" s="201"/>
    </row>
    <row r="386" spans="1:17">
      <c r="A386" s="207">
        <v>37</v>
      </c>
      <c r="B386" s="204" t="s">
        <v>164</v>
      </c>
      <c r="C386" s="205" t="s">
        <v>179</v>
      </c>
      <c r="D386" s="357" t="s">
        <v>189</v>
      </c>
      <c r="E386" s="207">
        <v>4</v>
      </c>
      <c r="F386" s="205">
        <v>3</v>
      </c>
      <c r="G386" s="205">
        <v>158</v>
      </c>
      <c r="H386" s="205">
        <v>59</v>
      </c>
      <c r="I386" s="205">
        <v>26</v>
      </c>
      <c r="J386" s="208">
        <v>0.242372</v>
      </c>
      <c r="K386" s="209"/>
      <c r="L386" s="325">
        <v>0</v>
      </c>
      <c r="M386" s="218" t="s">
        <v>190</v>
      </c>
      <c r="N386" s="351"/>
      <c r="O386" s="200"/>
      <c r="P386" s="201"/>
      <c r="Q386" s="201"/>
    </row>
    <row r="387" spans="1:17">
      <c r="A387" s="207">
        <v>38</v>
      </c>
      <c r="B387" s="204" t="s">
        <v>125</v>
      </c>
      <c r="C387" s="205" t="s">
        <v>140</v>
      </c>
      <c r="D387" s="357" t="s">
        <v>189</v>
      </c>
      <c r="E387" s="207">
        <v>7.4599999999999991</v>
      </c>
      <c r="F387" s="205">
        <v>4.5999999999999996</v>
      </c>
      <c r="G387" s="205">
        <v>153</v>
      </c>
      <c r="H387" s="205">
        <v>59</v>
      </c>
      <c r="I387" s="205">
        <v>26</v>
      </c>
      <c r="J387" s="208">
        <v>1.17E-2</v>
      </c>
      <c r="K387" s="209"/>
      <c r="L387" s="325">
        <v>57.4</v>
      </c>
      <c r="M387" s="218" t="s">
        <v>190</v>
      </c>
      <c r="N387" s="351"/>
      <c r="O387" s="200"/>
      <c r="P387" s="201"/>
      <c r="Q387" s="201"/>
    </row>
    <row r="388" spans="1:17">
      <c r="A388" s="207">
        <v>39</v>
      </c>
      <c r="B388" s="204" t="s">
        <v>126</v>
      </c>
      <c r="C388" s="205" t="s">
        <v>141</v>
      </c>
      <c r="D388" s="357" t="s">
        <v>189</v>
      </c>
      <c r="E388" s="207">
        <v>9.34</v>
      </c>
      <c r="F388" s="205">
        <v>9</v>
      </c>
      <c r="G388" s="205">
        <v>158</v>
      </c>
      <c r="H388" s="205">
        <v>59</v>
      </c>
      <c r="I388" s="205">
        <v>26</v>
      </c>
      <c r="J388" s="208">
        <v>2.4799999999999999E-2</v>
      </c>
      <c r="K388" s="209"/>
      <c r="L388" s="325">
        <v>0</v>
      </c>
      <c r="M388" s="218" t="s">
        <v>190</v>
      </c>
      <c r="N388" s="351"/>
      <c r="O388" s="200"/>
      <c r="P388" s="201"/>
      <c r="Q388" s="201"/>
    </row>
    <row r="389" spans="1:17">
      <c r="A389" s="207">
        <v>40</v>
      </c>
      <c r="B389" s="204" t="s">
        <v>127</v>
      </c>
      <c r="C389" s="205" t="s">
        <v>142</v>
      </c>
      <c r="D389" s="357" t="s">
        <v>189</v>
      </c>
      <c r="E389" s="207">
        <v>9.14</v>
      </c>
      <c r="F389" s="205">
        <v>8.8000000000000007</v>
      </c>
      <c r="G389" s="205">
        <v>153</v>
      </c>
      <c r="H389" s="205">
        <v>106</v>
      </c>
      <c r="I389" s="205">
        <v>53</v>
      </c>
      <c r="J389" s="208">
        <v>2.1600000000000001E-2</v>
      </c>
      <c r="K389" s="209"/>
      <c r="L389" s="325">
        <v>44.63</v>
      </c>
      <c r="M389" s="218" t="s">
        <v>190</v>
      </c>
      <c r="N389" s="351"/>
      <c r="O389" s="200"/>
      <c r="P389" s="201"/>
      <c r="Q389" s="201"/>
    </row>
    <row r="390" spans="1:17">
      <c r="A390" s="207">
        <v>41</v>
      </c>
      <c r="B390" s="204" t="s">
        <v>128</v>
      </c>
      <c r="C390" s="205" t="s">
        <v>143</v>
      </c>
      <c r="D390" s="357" t="s">
        <v>189</v>
      </c>
      <c r="E390" s="207">
        <v>9.14</v>
      </c>
      <c r="F390" s="205">
        <v>8.6</v>
      </c>
      <c r="G390" s="205">
        <v>153</v>
      </c>
      <c r="H390" s="205">
        <v>106</v>
      </c>
      <c r="I390" s="205">
        <v>53</v>
      </c>
      <c r="J390" s="208">
        <v>2.1600000000000001E-2</v>
      </c>
      <c r="K390" s="209"/>
      <c r="L390" s="325">
        <v>42.63</v>
      </c>
      <c r="M390" s="218" t="s">
        <v>190</v>
      </c>
      <c r="N390" s="351"/>
      <c r="O390" s="200"/>
      <c r="P390" s="201"/>
      <c r="Q390" s="201"/>
    </row>
    <row r="391" spans="1:17">
      <c r="A391" s="207">
        <v>42</v>
      </c>
      <c r="B391" s="204" t="s">
        <v>129</v>
      </c>
      <c r="C391" s="205" t="s">
        <v>144</v>
      </c>
      <c r="D391" s="357" t="s">
        <v>189</v>
      </c>
      <c r="E391" s="207">
        <v>2.0230000000000001</v>
      </c>
      <c r="F391" s="205">
        <v>0.69</v>
      </c>
      <c r="G391" s="205">
        <v>22</v>
      </c>
      <c r="H391" s="205">
        <v>15</v>
      </c>
      <c r="I391" s="205">
        <v>11</v>
      </c>
      <c r="J391" s="208">
        <v>1.2099999999999999E-3</v>
      </c>
      <c r="K391" s="209"/>
      <c r="L391" s="325">
        <v>16.37</v>
      </c>
      <c r="M391" s="218" t="s">
        <v>190</v>
      </c>
      <c r="N391" s="351"/>
      <c r="O391" s="200"/>
      <c r="P391" s="201"/>
      <c r="Q391" s="201"/>
    </row>
    <row r="392" spans="1:17">
      <c r="A392" s="207">
        <v>43</v>
      </c>
      <c r="B392" s="204" t="s">
        <v>130</v>
      </c>
      <c r="C392" s="205" t="s">
        <v>145</v>
      </c>
      <c r="D392" s="357" t="s">
        <v>189</v>
      </c>
      <c r="E392" s="207">
        <v>7.15</v>
      </c>
      <c r="F392" s="205">
        <v>6.8</v>
      </c>
      <c r="G392" s="205">
        <v>153</v>
      </c>
      <c r="H392" s="205">
        <v>106</v>
      </c>
      <c r="I392" s="205">
        <v>53</v>
      </c>
      <c r="J392" s="208">
        <v>2.1600000000000001E-2</v>
      </c>
      <c r="K392" s="209"/>
      <c r="L392" s="325">
        <v>44.02</v>
      </c>
      <c r="M392" s="218" t="s">
        <v>190</v>
      </c>
      <c r="N392" s="351"/>
      <c r="O392" s="200"/>
      <c r="P392" s="201"/>
      <c r="Q392" s="201"/>
    </row>
    <row r="393" spans="1:17">
      <c r="A393" s="207">
        <v>44</v>
      </c>
      <c r="B393" s="204" t="s">
        <v>131</v>
      </c>
      <c r="C393" s="205" t="s">
        <v>146</v>
      </c>
      <c r="D393" s="357" t="s">
        <v>189</v>
      </c>
      <c r="E393" s="207">
        <v>4.8099999999999996</v>
      </c>
      <c r="F393" s="205">
        <v>4.4000000000000004</v>
      </c>
      <c r="G393" s="205">
        <v>153</v>
      </c>
      <c r="H393" s="205">
        <v>59</v>
      </c>
      <c r="I393" s="205">
        <v>26</v>
      </c>
      <c r="J393" s="208">
        <v>1.17E-2</v>
      </c>
      <c r="K393" s="209"/>
      <c r="L393" s="325">
        <v>38.19</v>
      </c>
      <c r="M393" s="218" t="s">
        <v>190</v>
      </c>
      <c r="N393" s="351"/>
      <c r="O393" s="200"/>
      <c r="P393" s="201"/>
      <c r="Q393" s="201"/>
    </row>
    <row r="394" spans="1:17">
      <c r="A394" s="207">
        <v>45</v>
      </c>
      <c r="B394" s="204" t="s">
        <v>132</v>
      </c>
      <c r="C394" s="205" t="s">
        <v>147</v>
      </c>
      <c r="D394" s="357" t="s">
        <v>189</v>
      </c>
      <c r="E394" s="207">
        <v>5</v>
      </c>
      <c r="F394" s="205">
        <v>4.5999999999999996</v>
      </c>
      <c r="G394" s="205">
        <v>153</v>
      </c>
      <c r="H394" s="205">
        <v>59</v>
      </c>
      <c r="I394" s="205">
        <v>26</v>
      </c>
      <c r="J394" s="208">
        <v>1.15E-2</v>
      </c>
      <c r="K394" s="209"/>
      <c r="L394" s="325">
        <v>31.06</v>
      </c>
      <c r="M394" s="218" t="s">
        <v>190</v>
      </c>
      <c r="N394" s="351"/>
      <c r="O394" s="200"/>
      <c r="P394" s="201"/>
      <c r="Q394" s="201"/>
    </row>
    <row r="395" spans="1:17" s="238" customFormat="1">
      <c r="A395" s="207">
        <v>46</v>
      </c>
      <c r="B395" s="204" t="s">
        <v>133</v>
      </c>
      <c r="C395" s="205" t="s">
        <v>148</v>
      </c>
      <c r="D395" s="357" t="s">
        <v>189</v>
      </c>
      <c r="E395" s="207">
        <v>4.54</v>
      </c>
      <c r="F395" s="205">
        <v>4.2</v>
      </c>
      <c r="G395" s="205">
        <v>153</v>
      </c>
      <c r="H395" s="205">
        <v>106</v>
      </c>
      <c r="I395" s="205">
        <v>53</v>
      </c>
      <c r="J395" s="208">
        <v>1.2999999999999999E-2</v>
      </c>
      <c r="K395" s="205"/>
      <c r="L395" s="325">
        <v>96.46</v>
      </c>
      <c r="M395" s="360" t="s">
        <v>190</v>
      </c>
    </row>
    <row r="396" spans="1:17" s="238" customFormat="1">
      <c r="A396" s="207">
        <v>47</v>
      </c>
      <c r="B396" s="204" t="s">
        <v>134</v>
      </c>
      <c r="C396" s="205" t="s">
        <v>149</v>
      </c>
      <c r="D396" s="357" t="s">
        <v>189</v>
      </c>
      <c r="E396" s="207">
        <v>4.54</v>
      </c>
      <c r="F396" s="205">
        <v>4.2</v>
      </c>
      <c r="G396" s="205">
        <v>153</v>
      </c>
      <c r="H396" s="205">
        <v>106</v>
      </c>
      <c r="I396" s="205">
        <v>53</v>
      </c>
      <c r="J396" s="208">
        <v>1.2999999999999999E-2</v>
      </c>
      <c r="K396" s="205"/>
      <c r="L396" s="325">
        <v>94.14</v>
      </c>
      <c r="M396" s="360" t="s">
        <v>190</v>
      </c>
    </row>
    <row r="397" spans="1:17" s="238" customFormat="1">
      <c r="A397" s="207">
        <v>48</v>
      </c>
      <c r="B397" s="204" t="s">
        <v>135</v>
      </c>
      <c r="C397" s="205" t="s">
        <v>150</v>
      </c>
      <c r="D397" s="357" t="s">
        <v>189</v>
      </c>
      <c r="E397" s="207">
        <v>4.54</v>
      </c>
      <c r="F397" s="205">
        <v>4.2</v>
      </c>
      <c r="G397" s="205">
        <v>153</v>
      </c>
      <c r="H397" s="205">
        <v>106</v>
      </c>
      <c r="I397" s="205">
        <v>53</v>
      </c>
      <c r="J397" s="208">
        <v>1.2999999999999999E-2</v>
      </c>
      <c r="K397" s="205"/>
      <c r="L397" s="325">
        <v>97.38</v>
      </c>
      <c r="M397" s="360" t="s">
        <v>190</v>
      </c>
    </row>
    <row r="398" spans="1:17" s="238" customFormat="1">
      <c r="A398" s="207">
        <v>49</v>
      </c>
      <c r="B398" s="204" t="s">
        <v>136</v>
      </c>
      <c r="C398" s="205" t="s">
        <v>151</v>
      </c>
      <c r="D398" s="357" t="s">
        <v>189</v>
      </c>
      <c r="E398" s="207">
        <v>4.54</v>
      </c>
      <c r="F398" s="205">
        <v>4.2</v>
      </c>
      <c r="G398" s="205">
        <v>153</v>
      </c>
      <c r="H398" s="205">
        <v>106</v>
      </c>
      <c r="I398" s="205">
        <v>53</v>
      </c>
      <c r="J398" s="208">
        <v>1.2999999999999999E-2</v>
      </c>
      <c r="K398" s="205"/>
      <c r="L398" s="325">
        <v>95.06</v>
      </c>
      <c r="M398" s="360" t="s">
        <v>190</v>
      </c>
    </row>
    <row r="399" spans="1:17" s="238" customFormat="1">
      <c r="A399" s="207">
        <v>50</v>
      </c>
      <c r="B399" s="204" t="s">
        <v>137</v>
      </c>
      <c r="C399" s="205" t="s">
        <v>152</v>
      </c>
      <c r="D399" s="357" t="s">
        <v>189</v>
      </c>
      <c r="E399" s="207">
        <v>4.54</v>
      </c>
      <c r="F399" s="205">
        <v>4.2</v>
      </c>
      <c r="G399" s="205">
        <v>153</v>
      </c>
      <c r="H399" s="205">
        <v>106</v>
      </c>
      <c r="I399" s="205">
        <v>53</v>
      </c>
      <c r="J399" s="208">
        <v>1.2999999999999999E-2</v>
      </c>
      <c r="K399" s="205"/>
      <c r="L399" s="325">
        <v>96.87</v>
      </c>
      <c r="M399" s="360" t="s">
        <v>190</v>
      </c>
    </row>
    <row r="400" spans="1:17" s="238" customFormat="1">
      <c r="A400" s="207">
        <v>51</v>
      </c>
      <c r="B400" s="204" t="s">
        <v>138</v>
      </c>
      <c r="C400" s="205" t="s">
        <v>153</v>
      </c>
      <c r="D400" s="357" t="s">
        <v>189</v>
      </c>
      <c r="E400" s="207">
        <v>4.54</v>
      </c>
      <c r="F400" s="205">
        <v>4.2</v>
      </c>
      <c r="G400" s="205">
        <v>153</v>
      </c>
      <c r="H400" s="205">
        <v>106</v>
      </c>
      <c r="I400" s="205">
        <v>53</v>
      </c>
      <c r="J400" s="208">
        <v>1.2999999999999999E-2</v>
      </c>
      <c r="K400" s="205"/>
      <c r="L400" s="325">
        <v>96.87</v>
      </c>
      <c r="M400" s="360" t="s">
        <v>190</v>
      </c>
    </row>
    <row r="401" spans="1:14" s="238" customFormat="1">
      <c r="A401" s="207">
        <v>52</v>
      </c>
      <c r="B401" s="204" t="s">
        <v>139</v>
      </c>
      <c r="C401" s="205" t="s">
        <v>154</v>
      </c>
      <c r="D401" s="357" t="s">
        <v>189</v>
      </c>
      <c r="E401" s="207">
        <v>4.54</v>
      </c>
      <c r="F401" s="205">
        <v>4.2</v>
      </c>
      <c r="G401" s="205">
        <v>153</v>
      </c>
      <c r="H401" s="205">
        <v>106</v>
      </c>
      <c r="I401" s="205">
        <v>53</v>
      </c>
      <c r="J401" s="208">
        <v>1.2999999999999999E-2</v>
      </c>
      <c r="K401" s="205"/>
      <c r="L401" s="325">
        <v>98.33</v>
      </c>
      <c r="M401" s="360" t="s">
        <v>190</v>
      </c>
    </row>
    <row r="402" spans="1:14" s="238" customFormat="1">
      <c r="A402" s="207">
        <v>53</v>
      </c>
      <c r="B402" s="204" t="s">
        <v>344</v>
      </c>
      <c r="C402" s="205" t="s">
        <v>345</v>
      </c>
      <c r="D402" s="357" t="s">
        <v>189</v>
      </c>
      <c r="E402" s="207">
        <v>0.7</v>
      </c>
      <c r="F402" s="205">
        <v>0.6</v>
      </c>
      <c r="G402" s="205">
        <v>0</v>
      </c>
      <c r="H402" s="205">
        <v>0</v>
      </c>
      <c r="I402" s="205">
        <v>0</v>
      </c>
      <c r="J402" s="208">
        <v>3.5000000000000003E-2</v>
      </c>
      <c r="K402" s="205"/>
      <c r="L402" s="325">
        <v>0</v>
      </c>
      <c r="M402" s="360" t="s">
        <v>190</v>
      </c>
    </row>
    <row r="403" spans="1:14" s="238" customFormat="1">
      <c r="A403" s="207">
        <v>54</v>
      </c>
      <c r="B403" s="204" t="s">
        <v>607</v>
      </c>
      <c r="C403" s="205" t="s">
        <v>610</v>
      </c>
      <c r="D403" s="357" t="s">
        <v>189</v>
      </c>
      <c r="E403" s="207">
        <v>3</v>
      </c>
      <c r="F403" s="205">
        <v>2</v>
      </c>
      <c r="G403" s="205">
        <v>135</v>
      </c>
      <c r="H403" s="205">
        <v>45</v>
      </c>
      <c r="I403" s="205">
        <v>26</v>
      </c>
      <c r="J403" s="208">
        <v>3.1E-2</v>
      </c>
      <c r="K403" s="205"/>
      <c r="L403" s="325">
        <v>128.37</v>
      </c>
      <c r="M403" s="360" t="s">
        <v>190</v>
      </c>
    </row>
    <row r="404" spans="1:14" s="238" customFormat="1">
      <c r="A404" s="207">
        <v>55</v>
      </c>
      <c r="B404" s="204" t="s">
        <v>608</v>
      </c>
      <c r="C404" s="205" t="s">
        <v>611</v>
      </c>
      <c r="D404" s="357" t="s">
        <v>189</v>
      </c>
      <c r="E404" s="207">
        <v>3</v>
      </c>
      <c r="F404" s="205">
        <v>2</v>
      </c>
      <c r="G404" s="205">
        <v>135</v>
      </c>
      <c r="H404" s="205">
        <v>45</v>
      </c>
      <c r="I404" s="205">
        <v>26</v>
      </c>
      <c r="J404" s="208">
        <v>3.1E-2</v>
      </c>
      <c r="K404" s="209"/>
      <c r="L404" s="325">
        <v>159.74</v>
      </c>
      <c r="M404" s="218" t="s">
        <v>190</v>
      </c>
      <c r="N404" s="351"/>
    </row>
    <row r="405" spans="1:14" s="238" customFormat="1">
      <c r="A405" s="207">
        <v>56</v>
      </c>
      <c r="B405" s="204" t="s">
        <v>609</v>
      </c>
      <c r="C405" s="205" t="s">
        <v>612</v>
      </c>
      <c r="D405" s="357" t="s">
        <v>189</v>
      </c>
      <c r="E405" s="207">
        <v>3</v>
      </c>
      <c r="F405" s="205">
        <v>2</v>
      </c>
      <c r="G405" s="205">
        <v>135</v>
      </c>
      <c r="H405" s="205">
        <v>45</v>
      </c>
      <c r="I405" s="205">
        <v>26</v>
      </c>
      <c r="J405" s="208">
        <v>3.1E-2</v>
      </c>
      <c r="K405" s="209"/>
      <c r="L405" s="325">
        <v>128.04</v>
      </c>
      <c r="M405" s="218" t="s">
        <v>190</v>
      </c>
      <c r="N405" s="351"/>
    </row>
    <row r="406" spans="1:14" s="238" customFormat="1">
      <c r="A406" s="207">
        <v>57</v>
      </c>
      <c r="B406" s="204" t="s">
        <v>595</v>
      </c>
      <c r="C406" s="205" t="s">
        <v>596</v>
      </c>
      <c r="D406" s="357" t="s">
        <v>189</v>
      </c>
      <c r="E406" s="207">
        <v>1.5</v>
      </c>
      <c r="F406" s="205">
        <v>1</v>
      </c>
      <c r="G406" s="205">
        <v>125</v>
      </c>
      <c r="H406" s="205">
        <v>28</v>
      </c>
      <c r="I406" s="205">
        <v>27</v>
      </c>
      <c r="J406" s="208">
        <v>9.4000000000000004E-3</v>
      </c>
      <c r="K406" s="209"/>
      <c r="L406" s="325">
        <v>73.209999999999994</v>
      </c>
      <c r="M406" s="218" t="s">
        <v>190</v>
      </c>
      <c r="N406" s="351"/>
    </row>
    <row r="407" spans="1:14" s="238" customFormat="1">
      <c r="A407" s="207">
        <v>58</v>
      </c>
      <c r="B407" s="204" t="s">
        <v>616</v>
      </c>
      <c r="C407" s="205" t="s">
        <v>617</v>
      </c>
      <c r="D407" s="357" t="s">
        <v>189</v>
      </c>
      <c r="E407" s="207">
        <v>3.5</v>
      </c>
      <c r="F407" s="205">
        <v>1.59</v>
      </c>
      <c r="G407" s="205">
        <v>47</v>
      </c>
      <c r="H407" s="205">
        <v>30</v>
      </c>
      <c r="I407" s="205">
        <v>14</v>
      </c>
      <c r="J407" s="208">
        <v>2.1000000000000001E-2</v>
      </c>
      <c r="K407" s="209"/>
      <c r="L407" s="325">
        <v>1.42</v>
      </c>
      <c r="M407" s="218" t="s">
        <v>190</v>
      </c>
      <c r="N407" s="351"/>
    </row>
    <row r="408" spans="1:14" s="238" customFormat="1">
      <c r="A408" s="207">
        <v>59</v>
      </c>
      <c r="B408" s="204" t="s">
        <v>16</v>
      </c>
      <c r="C408" s="205" t="s">
        <v>15</v>
      </c>
      <c r="D408" s="357" t="s">
        <v>189</v>
      </c>
      <c r="E408" s="207">
        <v>8</v>
      </c>
      <c r="F408" s="205">
        <v>7.6</v>
      </c>
      <c r="G408" s="205">
        <v>82</v>
      </c>
      <c r="H408" s="205">
        <v>42</v>
      </c>
      <c r="I408" s="205">
        <v>13</v>
      </c>
      <c r="J408" s="208">
        <v>4.4771999999999999E-2</v>
      </c>
      <c r="K408" s="209"/>
      <c r="L408" s="398">
        <v>103.16</v>
      </c>
      <c r="M408" s="218" t="s">
        <v>190</v>
      </c>
      <c r="N408" s="351"/>
    </row>
    <row r="409" spans="1:14" s="238" customFormat="1">
      <c r="A409" s="207">
        <v>60</v>
      </c>
      <c r="B409" s="204" t="s">
        <v>534</v>
      </c>
      <c r="C409" s="205" t="s">
        <v>535</v>
      </c>
      <c r="D409" s="357" t="s">
        <v>189</v>
      </c>
      <c r="E409" s="213">
        <v>4.21</v>
      </c>
      <c r="F409" s="205">
        <v>4.12</v>
      </c>
      <c r="G409" s="205">
        <v>146</v>
      </c>
      <c r="H409" s="205">
        <v>95</v>
      </c>
      <c r="I409" s="205">
        <v>85</v>
      </c>
      <c r="J409" s="208">
        <v>9.3571428571428573E-3</v>
      </c>
      <c r="K409" s="209"/>
      <c r="L409" s="325">
        <v>28.85</v>
      </c>
      <c r="M409" s="218" t="s">
        <v>190</v>
      </c>
      <c r="N409" s="351"/>
    </row>
    <row r="410" spans="1:14" s="242" customFormat="1">
      <c r="A410" s="207">
        <v>61</v>
      </c>
      <c r="B410" s="204" t="s">
        <v>613</v>
      </c>
      <c r="C410" s="205" t="s">
        <v>606</v>
      </c>
      <c r="D410" s="357" t="s">
        <v>189</v>
      </c>
      <c r="E410" s="213">
        <v>4.21</v>
      </c>
      <c r="F410" s="205">
        <v>4.12</v>
      </c>
      <c r="G410" s="205">
        <v>95</v>
      </c>
      <c r="H410" s="205">
        <v>150</v>
      </c>
      <c r="I410" s="205">
        <v>76</v>
      </c>
      <c r="J410" s="208">
        <v>9.3571428571428573E-3</v>
      </c>
      <c r="K410" s="209"/>
      <c r="L410" s="325">
        <v>28.11</v>
      </c>
      <c r="M410" s="218" t="s">
        <v>190</v>
      </c>
      <c r="N410" s="351"/>
    </row>
    <row r="411" spans="1:14" s="238" customFormat="1">
      <c r="A411" s="207">
        <v>62</v>
      </c>
      <c r="B411" s="204" t="s">
        <v>287</v>
      </c>
      <c r="C411" s="205" t="s">
        <v>288</v>
      </c>
      <c r="D411" s="357" t="s">
        <v>189</v>
      </c>
      <c r="E411" s="213">
        <v>4.21</v>
      </c>
      <c r="F411" s="205">
        <v>4.12</v>
      </c>
      <c r="G411" s="205">
        <v>146</v>
      </c>
      <c r="H411" s="205">
        <v>95</v>
      </c>
      <c r="I411" s="205">
        <v>85</v>
      </c>
      <c r="J411" s="208">
        <v>9.3571428571428573E-3</v>
      </c>
      <c r="K411" s="209"/>
      <c r="L411" s="325">
        <v>37.49</v>
      </c>
      <c r="M411" s="218" t="s">
        <v>190</v>
      </c>
      <c r="N411" s="351"/>
    </row>
    <row r="412" spans="1:14" s="238" customFormat="1">
      <c r="A412" s="207">
        <v>63</v>
      </c>
      <c r="B412" s="204" t="s">
        <v>566</v>
      </c>
      <c r="C412" s="205" t="s">
        <v>572</v>
      </c>
      <c r="D412" s="357" t="s">
        <v>189</v>
      </c>
      <c r="E412" s="213">
        <v>3.59</v>
      </c>
      <c r="F412" s="205">
        <v>3.5</v>
      </c>
      <c r="G412" s="205">
        <v>146</v>
      </c>
      <c r="H412" s="205">
        <v>95</v>
      </c>
      <c r="I412" s="205">
        <v>85</v>
      </c>
      <c r="J412" s="208">
        <v>9.3571428571428573E-3</v>
      </c>
      <c r="K412" s="209"/>
      <c r="L412" s="325">
        <v>31.98</v>
      </c>
      <c r="M412" s="218" t="s">
        <v>190</v>
      </c>
      <c r="N412" s="351"/>
    </row>
    <row r="413" spans="1:14" s="238" customFormat="1">
      <c r="A413" s="207">
        <v>64</v>
      </c>
      <c r="B413" s="204" t="s">
        <v>560</v>
      </c>
      <c r="C413" s="205" t="s">
        <v>561</v>
      </c>
      <c r="D413" s="357" t="s">
        <v>189</v>
      </c>
      <c r="E413" s="213">
        <v>3.59</v>
      </c>
      <c r="F413" s="205">
        <v>3.5</v>
      </c>
      <c r="G413" s="205">
        <v>146</v>
      </c>
      <c r="H413" s="205">
        <v>95</v>
      </c>
      <c r="I413" s="205">
        <v>85</v>
      </c>
      <c r="J413" s="208">
        <v>9.8250000000000004E-3</v>
      </c>
      <c r="K413" s="209"/>
      <c r="L413" s="325">
        <v>30.53</v>
      </c>
      <c r="M413" s="218" t="s">
        <v>190</v>
      </c>
      <c r="N413" s="351"/>
    </row>
    <row r="414" spans="1:14" s="242" customFormat="1">
      <c r="A414" s="207">
        <v>65</v>
      </c>
      <c r="B414" s="204" t="s">
        <v>0</v>
      </c>
      <c r="C414" s="205" t="s">
        <v>5</v>
      </c>
      <c r="D414" s="357" t="s">
        <v>189</v>
      </c>
      <c r="E414" s="213">
        <v>3.59</v>
      </c>
      <c r="F414" s="205">
        <v>3.5</v>
      </c>
      <c r="G414" s="205">
        <v>96</v>
      </c>
      <c r="H414" s="205">
        <v>67</v>
      </c>
      <c r="I414" s="205">
        <v>90</v>
      </c>
      <c r="J414" s="208">
        <f>96*67*90/1000000</f>
        <v>0.57887999999999995</v>
      </c>
      <c r="K414" s="209"/>
      <c r="L414" s="325">
        <v>17.03</v>
      </c>
      <c r="M414" s="218" t="s">
        <v>190</v>
      </c>
      <c r="N414" s="351"/>
    </row>
    <row r="415" spans="1:14" s="238" customFormat="1">
      <c r="A415" s="207">
        <v>66</v>
      </c>
      <c r="B415" s="204" t="s">
        <v>1</v>
      </c>
      <c r="C415" s="205" t="s">
        <v>570</v>
      </c>
      <c r="D415" s="357" t="s">
        <v>189</v>
      </c>
      <c r="E415" s="207">
        <v>1.1000000000000001</v>
      </c>
      <c r="F415" s="205">
        <v>1</v>
      </c>
      <c r="G415" s="205">
        <v>96</v>
      </c>
      <c r="H415" s="205">
        <v>67</v>
      </c>
      <c r="I415" s="205">
        <v>90</v>
      </c>
      <c r="J415" s="208">
        <f>96*67*90/1000000</f>
        <v>0.57887999999999995</v>
      </c>
      <c r="K415" s="209"/>
      <c r="L415" s="325">
        <v>15.12</v>
      </c>
      <c r="M415" s="218" t="s">
        <v>190</v>
      </c>
      <c r="N415" s="351"/>
    </row>
    <row r="416" spans="1:14" s="238" customFormat="1">
      <c r="A416" s="207">
        <v>67</v>
      </c>
      <c r="B416" s="204" t="s">
        <v>2</v>
      </c>
      <c r="C416" s="205" t="s">
        <v>6</v>
      </c>
      <c r="D416" s="357" t="s">
        <v>189</v>
      </c>
      <c r="E416" s="207">
        <v>1.6</v>
      </c>
      <c r="F416" s="205">
        <v>1.5</v>
      </c>
      <c r="G416" s="205">
        <v>96</v>
      </c>
      <c r="H416" s="205">
        <v>67</v>
      </c>
      <c r="I416" s="205">
        <v>90</v>
      </c>
      <c r="J416" s="208">
        <f>96*67*90/1000000</f>
        <v>0.57887999999999995</v>
      </c>
      <c r="K416" s="209"/>
      <c r="L416" s="325">
        <v>16.59</v>
      </c>
      <c r="M416" s="218" t="s">
        <v>190</v>
      </c>
      <c r="N416" s="351"/>
    </row>
    <row r="417" spans="1:17" s="238" customFormat="1">
      <c r="A417" s="207">
        <v>68</v>
      </c>
      <c r="B417" s="204" t="s">
        <v>3</v>
      </c>
      <c r="C417" s="205" t="s">
        <v>7</v>
      </c>
      <c r="D417" s="357" t="s">
        <v>189</v>
      </c>
      <c r="E417" s="207">
        <v>0</v>
      </c>
      <c r="F417" s="205">
        <v>0</v>
      </c>
      <c r="G417" s="205">
        <v>0</v>
      </c>
      <c r="H417" s="205">
        <v>0</v>
      </c>
      <c r="I417" s="205">
        <v>0</v>
      </c>
      <c r="J417" s="208">
        <v>0</v>
      </c>
      <c r="K417" s="209"/>
      <c r="L417" s="325">
        <v>11.94</v>
      </c>
      <c r="M417" s="218" t="s">
        <v>190</v>
      </c>
      <c r="N417" s="351"/>
    </row>
    <row r="418" spans="1:17" s="238" customFormat="1">
      <c r="A418" s="207">
        <v>69</v>
      </c>
      <c r="B418" s="204" t="s">
        <v>4</v>
      </c>
      <c r="C418" s="205" t="s">
        <v>8</v>
      </c>
      <c r="D418" s="357" t="s">
        <v>189</v>
      </c>
      <c r="E418" s="207">
        <v>0</v>
      </c>
      <c r="F418" s="205">
        <v>0</v>
      </c>
      <c r="G418" s="205">
        <v>0</v>
      </c>
      <c r="H418" s="205">
        <v>0</v>
      </c>
      <c r="I418" s="205">
        <v>0</v>
      </c>
      <c r="J418" s="208">
        <v>0</v>
      </c>
      <c r="K418" s="209"/>
      <c r="L418" s="325">
        <v>11.94</v>
      </c>
      <c r="M418" s="218" t="s">
        <v>190</v>
      </c>
      <c r="N418" s="351"/>
    </row>
    <row r="419" spans="1:17" s="238" customFormat="1">
      <c r="A419" s="207">
        <v>70</v>
      </c>
      <c r="B419" s="204" t="s">
        <v>591</v>
      </c>
      <c r="C419" s="205" t="s">
        <v>569</v>
      </c>
      <c r="D419" s="357" t="s">
        <v>189</v>
      </c>
      <c r="E419" s="207">
        <v>0.3</v>
      </c>
      <c r="F419" s="205">
        <v>0.25</v>
      </c>
      <c r="G419" s="205">
        <v>99</v>
      </c>
      <c r="H419" s="205">
        <v>58</v>
      </c>
      <c r="I419" s="205">
        <v>60</v>
      </c>
      <c r="J419" s="208">
        <f>99*58*60/1000000</f>
        <v>0.34451999999999999</v>
      </c>
      <c r="K419" s="209"/>
      <c r="L419" s="325">
        <v>8.73</v>
      </c>
      <c r="M419" s="218" t="s">
        <v>190</v>
      </c>
      <c r="N419" s="351"/>
    </row>
    <row r="420" spans="1:17" s="238" customFormat="1">
      <c r="A420" s="207">
        <v>71</v>
      </c>
      <c r="B420" s="204" t="s">
        <v>592</v>
      </c>
      <c r="C420" s="205" t="s">
        <v>568</v>
      </c>
      <c r="D420" s="357" t="s">
        <v>189</v>
      </c>
      <c r="E420" s="207">
        <v>0.6</v>
      </c>
      <c r="F420" s="205">
        <v>0.5</v>
      </c>
      <c r="G420" s="205">
        <v>99</v>
      </c>
      <c r="H420" s="205">
        <v>58</v>
      </c>
      <c r="I420" s="205">
        <v>60</v>
      </c>
      <c r="J420" s="208">
        <f>99*58*60/1000000</f>
        <v>0.34451999999999999</v>
      </c>
      <c r="K420" s="209"/>
      <c r="L420" s="325">
        <v>6.24</v>
      </c>
      <c r="M420" s="218" t="s">
        <v>190</v>
      </c>
      <c r="N420" s="351"/>
    </row>
    <row r="421" spans="1:17" s="238" customFormat="1">
      <c r="A421" s="207">
        <v>72</v>
      </c>
      <c r="B421" s="204" t="s">
        <v>593</v>
      </c>
      <c r="C421" s="205" t="s">
        <v>567</v>
      </c>
      <c r="D421" s="357" t="s">
        <v>189</v>
      </c>
      <c r="E421" s="207">
        <v>0.6</v>
      </c>
      <c r="F421" s="205">
        <v>0.5</v>
      </c>
      <c r="G421" s="205">
        <v>99</v>
      </c>
      <c r="H421" s="205">
        <v>58</v>
      </c>
      <c r="I421" s="205">
        <v>60</v>
      </c>
      <c r="J421" s="208">
        <f>99*58*60/1000000</f>
        <v>0.34451999999999999</v>
      </c>
      <c r="K421" s="209"/>
      <c r="L421" s="325">
        <v>6.24</v>
      </c>
      <c r="M421" s="218" t="s">
        <v>190</v>
      </c>
      <c r="N421" s="351"/>
    </row>
    <row r="422" spans="1:17">
      <c r="A422" s="207">
        <v>73</v>
      </c>
      <c r="B422" s="204" t="s">
        <v>652</v>
      </c>
      <c r="C422" s="205" t="s">
        <v>651</v>
      </c>
      <c r="D422" s="357" t="s">
        <v>799</v>
      </c>
      <c r="E422" s="207">
        <v>8.82</v>
      </c>
      <c r="F422" s="205">
        <v>8.7200000000000006</v>
      </c>
      <c r="G422" s="205">
        <v>0</v>
      </c>
      <c r="H422" s="205">
        <v>0</v>
      </c>
      <c r="I422" s="205">
        <v>0</v>
      </c>
      <c r="J422" s="208">
        <v>1.5859999999999999E-2</v>
      </c>
      <c r="K422" s="205"/>
      <c r="L422" s="325">
        <v>33.07</v>
      </c>
      <c r="M422" s="218" t="s">
        <v>190</v>
      </c>
      <c r="N422" s="351"/>
      <c r="O422" s="200"/>
      <c r="P422" s="219"/>
      <c r="Q422" s="219"/>
    </row>
    <row r="423" spans="1:17">
      <c r="A423" s="207">
        <v>74</v>
      </c>
      <c r="B423" s="204" t="s">
        <v>12</v>
      </c>
      <c r="C423" s="205" t="s">
        <v>575</v>
      </c>
      <c r="D423" s="357" t="s">
        <v>799</v>
      </c>
      <c r="E423" s="207">
        <v>8.82</v>
      </c>
      <c r="F423" s="205">
        <v>8.7200000000000006</v>
      </c>
      <c r="G423" s="205">
        <v>0</v>
      </c>
      <c r="H423" s="205">
        <v>0</v>
      </c>
      <c r="I423" s="205">
        <v>0</v>
      </c>
      <c r="J423" s="208">
        <v>1.5859999999999999E-2</v>
      </c>
      <c r="K423" s="215"/>
      <c r="L423" s="325">
        <v>16.59</v>
      </c>
      <c r="M423" s="218" t="s">
        <v>190</v>
      </c>
      <c r="N423" s="351"/>
      <c r="O423" s="200"/>
      <c r="P423" s="219"/>
      <c r="Q423" s="219"/>
    </row>
    <row r="424" spans="1:17" s="238" customFormat="1">
      <c r="A424" s="207">
        <v>75</v>
      </c>
      <c r="B424" s="204" t="s">
        <v>816</v>
      </c>
      <c r="C424" s="206" t="s">
        <v>9</v>
      </c>
      <c r="D424" s="357" t="s">
        <v>189</v>
      </c>
      <c r="E424" s="207">
        <v>0.03</v>
      </c>
      <c r="F424" s="205">
        <v>0.02</v>
      </c>
      <c r="G424" s="205">
        <v>0</v>
      </c>
      <c r="H424" s="205">
        <v>0</v>
      </c>
      <c r="I424" s="205">
        <v>0</v>
      </c>
      <c r="J424" s="208">
        <v>1.8000000000000001E-4</v>
      </c>
      <c r="K424" s="215"/>
      <c r="L424" s="325">
        <v>1.1200000000000001</v>
      </c>
      <c r="M424" s="360" t="s">
        <v>190</v>
      </c>
      <c r="N424" s="351"/>
    </row>
    <row r="425" spans="1:17">
      <c r="A425" s="207">
        <v>76</v>
      </c>
      <c r="B425" s="206" t="s">
        <v>901</v>
      </c>
      <c r="C425" s="206" t="s">
        <v>902</v>
      </c>
      <c r="D425" s="217" t="s">
        <v>189</v>
      </c>
      <c r="E425" s="211">
        <v>9.8000000000000007</v>
      </c>
      <c r="F425" s="211">
        <v>9</v>
      </c>
      <c r="G425" s="211">
        <v>61</v>
      </c>
      <c r="H425" s="205">
        <v>40</v>
      </c>
      <c r="I425" s="205">
        <v>15</v>
      </c>
      <c r="J425" s="208">
        <v>3.5999999999999997E-2</v>
      </c>
      <c r="K425" s="209"/>
      <c r="L425" s="325">
        <v>0</v>
      </c>
      <c r="M425" s="360" t="s">
        <v>190</v>
      </c>
      <c r="N425" s="351"/>
    </row>
    <row r="426" spans="1:17">
      <c r="A426" s="207">
        <v>77</v>
      </c>
      <c r="B426" s="206" t="s">
        <v>830</v>
      </c>
      <c r="C426" s="206" t="s">
        <v>837</v>
      </c>
      <c r="D426" s="217" t="s">
        <v>189</v>
      </c>
      <c r="E426" s="213">
        <v>7.49</v>
      </c>
      <c r="F426" s="211">
        <v>7</v>
      </c>
      <c r="G426" s="211">
        <v>149</v>
      </c>
      <c r="H426" s="205">
        <v>102</v>
      </c>
      <c r="I426" s="205">
        <v>45</v>
      </c>
      <c r="J426" s="208">
        <f>(149*102*45/1000000)/45</f>
        <v>1.5198E-2</v>
      </c>
      <c r="K426" s="209"/>
      <c r="L426" s="325">
        <v>0</v>
      </c>
      <c r="M426" s="360" t="s">
        <v>190</v>
      </c>
      <c r="N426" s="351"/>
    </row>
    <row r="427" spans="1:17">
      <c r="A427" s="207">
        <v>78</v>
      </c>
      <c r="B427" s="205" t="s">
        <v>831</v>
      </c>
      <c r="C427" s="205" t="s">
        <v>838</v>
      </c>
      <c r="D427" s="217" t="s">
        <v>189</v>
      </c>
      <c r="E427" s="213">
        <v>7.2</v>
      </c>
      <c r="F427" s="211">
        <v>6.8</v>
      </c>
      <c r="G427" s="211">
        <v>149</v>
      </c>
      <c r="H427" s="205">
        <v>102</v>
      </c>
      <c r="I427" s="205">
        <v>45</v>
      </c>
      <c r="J427" s="208">
        <f>(149*102*45/1000000)/54</f>
        <v>1.2665000000000001E-2</v>
      </c>
      <c r="K427" s="209"/>
      <c r="L427" s="325">
        <v>0</v>
      </c>
      <c r="M427" s="218" t="s">
        <v>190</v>
      </c>
      <c r="N427" s="351"/>
      <c r="O427" s="200"/>
      <c r="P427" s="219"/>
      <c r="Q427" s="219"/>
    </row>
    <row r="428" spans="1:17">
      <c r="A428" s="207">
        <v>79</v>
      </c>
      <c r="B428" s="205" t="s">
        <v>832</v>
      </c>
      <c r="C428" s="205" t="s">
        <v>839</v>
      </c>
      <c r="D428" s="217" t="s">
        <v>189</v>
      </c>
      <c r="E428" s="213">
        <v>7.4</v>
      </c>
      <c r="F428" s="211">
        <v>7</v>
      </c>
      <c r="G428" s="211">
        <v>149</v>
      </c>
      <c r="H428" s="205">
        <v>102</v>
      </c>
      <c r="I428" s="205">
        <v>45</v>
      </c>
      <c r="J428" s="208">
        <f>(149*102*45/1000000)/54</f>
        <v>1.2665000000000001E-2</v>
      </c>
      <c r="K428" s="209"/>
      <c r="L428" s="325">
        <v>0</v>
      </c>
      <c r="M428" s="218" t="s">
        <v>190</v>
      </c>
      <c r="N428" s="351"/>
      <c r="O428" s="200"/>
      <c r="P428" s="219"/>
      <c r="Q428" s="219"/>
    </row>
    <row r="429" spans="1:17">
      <c r="A429" s="207">
        <v>80</v>
      </c>
      <c r="B429" s="205" t="s">
        <v>833</v>
      </c>
      <c r="C429" s="205" t="s">
        <v>840</v>
      </c>
      <c r="D429" s="217" t="s">
        <v>189</v>
      </c>
      <c r="E429" s="213">
        <v>6.3</v>
      </c>
      <c r="F429" s="211">
        <v>6</v>
      </c>
      <c r="G429" s="211">
        <v>149</v>
      </c>
      <c r="H429" s="205">
        <v>102</v>
      </c>
      <c r="I429" s="205">
        <v>45</v>
      </c>
      <c r="J429" s="208">
        <f>(149*102*45/1000000)/72</f>
        <v>9.4987500000000002E-3</v>
      </c>
      <c r="K429" s="209"/>
      <c r="L429" s="325">
        <v>0</v>
      </c>
      <c r="M429" s="218" t="s">
        <v>190</v>
      </c>
      <c r="N429" s="351"/>
      <c r="O429" s="200"/>
      <c r="P429" s="219"/>
      <c r="Q429" s="219"/>
    </row>
    <row r="430" spans="1:17">
      <c r="A430" s="207">
        <v>81</v>
      </c>
      <c r="B430" s="205" t="s">
        <v>834</v>
      </c>
      <c r="C430" s="206" t="s">
        <v>841</v>
      </c>
      <c r="D430" s="217" t="s">
        <v>189</v>
      </c>
      <c r="E430" s="213">
        <v>2.4</v>
      </c>
      <c r="F430" s="211">
        <v>2.2000000000000002</v>
      </c>
      <c r="G430" s="211">
        <v>158</v>
      </c>
      <c r="H430" s="205">
        <v>57</v>
      </c>
      <c r="I430" s="205">
        <v>20</v>
      </c>
      <c r="J430" s="208">
        <f>(158*57*20/1000000)/40</f>
        <v>4.5030000000000001E-3</v>
      </c>
      <c r="K430" s="209"/>
      <c r="L430" s="325">
        <v>0</v>
      </c>
      <c r="M430" s="360" t="s">
        <v>190</v>
      </c>
      <c r="N430" s="351"/>
    </row>
    <row r="431" spans="1:17">
      <c r="A431" s="207">
        <v>82</v>
      </c>
      <c r="B431" s="206" t="s">
        <v>835</v>
      </c>
      <c r="C431" s="206" t="s">
        <v>842</v>
      </c>
      <c r="D431" s="217" t="s">
        <v>189</v>
      </c>
      <c r="E431" s="213">
        <v>4.8</v>
      </c>
      <c r="F431" s="211">
        <v>4.4000000000000004</v>
      </c>
      <c r="G431" s="211">
        <v>158</v>
      </c>
      <c r="H431" s="205">
        <v>57</v>
      </c>
      <c r="I431" s="205">
        <v>20</v>
      </c>
      <c r="J431" s="208">
        <f>(158*57*20/1000000)/25</f>
        <v>7.2047999999999999E-3</v>
      </c>
      <c r="K431" s="209"/>
      <c r="L431" s="325">
        <v>0</v>
      </c>
      <c r="M431" s="218" t="s">
        <v>190</v>
      </c>
      <c r="N431" s="351"/>
      <c r="O431" s="200"/>
      <c r="P431" s="201"/>
      <c r="Q431" s="201"/>
    </row>
    <row r="432" spans="1:17">
      <c r="A432" s="207">
        <v>83</v>
      </c>
      <c r="B432" s="206" t="s">
        <v>836</v>
      </c>
      <c r="C432" s="206" t="s">
        <v>843</v>
      </c>
      <c r="D432" s="217" t="s">
        <v>189</v>
      </c>
      <c r="E432" s="213">
        <v>2.6</v>
      </c>
      <c r="F432" s="211">
        <v>2.5</v>
      </c>
      <c r="G432" s="211">
        <v>49</v>
      </c>
      <c r="H432" s="205">
        <v>59</v>
      </c>
      <c r="I432" s="205">
        <v>22</v>
      </c>
      <c r="J432" s="208">
        <f>(49*59*22/1000000)/7</f>
        <v>9.0860000000000003E-3</v>
      </c>
      <c r="K432" s="209"/>
      <c r="L432" s="325">
        <v>0</v>
      </c>
      <c r="M432" s="218" t="s">
        <v>190</v>
      </c>
      <c r="N432" s="351"/>
      <c r="O432" s="200"/>
      <c r="P432" s="201"/>
      <c r="Q432" s="201"/>
    </row>
    <row r="433" spans="1:17" s="238" customFormat="1">
      <c r="A433" s="207">
        <v>84</v>
      </c>
      <c r="B433" s="205" t="s">
        <v>844</v>
      </c>
      <c r="C433" s="205" t="s">
        <v>845</v>
      </c>
      <c r="D433" s="217" t="s">
        <v>189</v>
      </c>
      <c r="E433" s="213">
        <v>6.6</v>
      </c>
      <c r="F433" s="211">
        <v>6.2</v>
      </c>
      <c r="G433" s="211">
        <v>149</v>
      </c>
      <c r="H433" s="205">
        <v>102</v>
      </c>
      <c r="I433" s="205">
        <v>45</v>
      </c>
      <c r="J433" s="208">
        <f>(149*102*45/1000000)/54</f>
        <v>1.2665000000000001E-2</v>
      </c>
      <c r="K433" s="209"/>
      <c r="L433" s="325">
        <v>0</v>
      </c>
      <c r="M433" s="218" t="s">
        <v>190</v>
      </c>
      <c r="N433" s="351"/>
    </row>
    <row r="434" spans="1:17" s="238" customFormat="1">
      <c r="A434" s="207"/>
      <c r="B434" s="205"/>
      <c r="C434" s="205"/>
      <c r="D434" s="217" t="s">
        <v>189</v>
      </c>
      <c r="E434" s="211"/>
      <c r="F434" s="211"/>
      <c r="G434" s="211"/>
      <c r="H434" s="205"/>
      <c r="I434" s="205"/>
      <c r="J434" s="208"/>
      <c r="K434" s="209"/>
      <c r="L434" s="212"/>
      <c r="M434" s="218" t="s">
        <v>190</v>
      </c>
      <c r="N434" s="351"/>
    </row>
    <row r="435" spans="1:17">
      <c r="B435" s="198"/>
      <c r="C435" s="198"/>
      <c r="D435" s="217" t="s">
        <v>189</v>
      </c>
      <c r="E435" s="211"/>
      <c r="F435" s="211"/>
      <c r="G435" s="211"/>
      <c r="H435" s="205"/>
      <c r="I435" s="205"/>
      <c r="J435" s="208"/>
      <c r="K435" s="198"/>
      <c r="L435" s="212"/>
      <c r="M435" s="218" t="s">
        <v>190</v>
      </c>
      <c r="N435" s="351"/>
    </row>
    <row r="436" spans="1:17">
      <c r="B436" s="198"/>
      <c r="C436" s="198"/>
      <c r="D436" s="217" t="s">
        <v>189</v>
      </c>
      <c r="E436" s="211"/>
      <c r="F436" s="211"/>
      <c r="G436" s="211"/>
      <c r="H436" s="205"/>
      <c r="I436" s="205"/>
      <c r="J436" s="208"/>
      <c r="K436" s="198"/>
      <c r="L436" s="212"/>
      <c r="M436" s="218" t="s">
        <v>190</v>
      </c>
      <c r="N436" s="351"/>
    </row>
    <row r="437" spans="1:17">
      <c r="B437" s="198"/>
      <c r="C437" s="198"/>
      <c r="D437" s="217" t="s">
        <v>189</v>
      </c>
      <c r="E437" s="211"/>
      <c r="F437" s="211"/>
      <c r="G437" s="211"/>
      <c r="H437" s="205"/>
      <c r="I437" s="205"/>
      <c r="J437" s="208"/>
      <c r="K437" s="198"/>
      <c r="L437" s="212"/>
      <c r="M437" s="218" t="s">
        <v>190</v>
      </c>
      <c r="N437" s="351"/>
    </row>
    <row r="438" spans="1:17">
      <c r="B438" s="198"/>
      <c r="C438" s="198"/>
      <c r="D438" s="217" t="s">
        <v>189</v>
      </c>
      <c r="E438" s="211"/>
      <c r="F438" s="211"/>
      <c r="G438" s="211"/>
      <c r="H438" s="205"/>
      <c r="I438" s="205"/>
      <c r="J438" s="208"/>
      <c r="K438" s="198"/>
      <c r="L438" s="212"/>
      <c r="M438" s="218" t="s">
        <v>190</v>
      </c>
      <c r="N438" s="351"/>
    </row>
    <row r="439" spans="1:17">
      <c r="B439" s="198"/>
      <c r="C439" s="198"/>
      <c r="D439" s="217" t="s">
        <v>189</v>
      </c>
      <c r="E439" s="211"/>
      <c r="F439" s="211"/>
      <c r="G439" s="211"/>
      <c r="H439" s="205"/>
      <c r="I439" s="205"/>
      <c r="J439" s="208"/>
      <c r="K439" s="198"/>
      <c r="L439" s="212"/>
      <c r="M439" s="218" t="s">
        <v>190</v>
      </c>
      <c r="N439" s="351"/>
    </row>
    <row r="440" spans="1:17">
      <c r="B440" s="198"/>
      <c r="C440" s="198"/>
      <c r="D440" s="217" t="s">
        <v>189</v>
      </c>
      <c r="E440" s="211"/>
      <c r="F440" s="211"/>
      <c r="G440" s="211"/>
      <c r="H440" s="205"/>
      <c r="I440" s="205"/>
      <c r="J440" s="208"/>
      <c r="K440" s="198"/>
      <c r="L440" s="212"/>
      <c r="M440" s="218" t="s">
        <v>190</v>
      </c>
      <c r="N440" s="351"/>
    </row>
    <row r="441" spans="1:17">
      <c r="B441" s="198"/>
      <c r="C441" s="198"/>
      <c r="D441" s="217" t="s">
        <v>189</v>
      </c>
      <c r="E441" s="211"/>
      <c r="F441" s="211"/>
      <c r="G441" s="211"/>
      <c r="H441" s="205"/>
      <c r="I441" s="205"/>
      <c r="J441" s="208"/>
      <c r="K441" s="198"/>
      <c r="L441" s="212"/>
      <c r="M441" s="218" t="s">
        <v>190</v>
      </c>
      <c r="N441" s="351"/>
    </row>
    <row r="442" spans="1:17">
      <c r="B442" s="198"/>
      <c r="C442" s="198"/>
      <c r="D442" s="217" t="s">
        <v>189</v>
      </c>
      <c r="E442" s="211"/>
      <c r="F442" s="211"/>
      <c r="G442" s="211"/>
      <c r="H442" s="205"/>
      <c r="I442" s="205"/>
      <c r="J442" s="208"/>
      <c r="K442" s="198"/>
      <c r="L442" s="212"/>
      <c r="M442" s="218" t="s">
        <v>190</v>
      </c>
      <c r="N442" s="351"/>
    </row>
    <row r="443" spans="1:17">
      <c r="B443" s="198"/>
      <c r="C443" s="198"/>
      <c r="D443" s="217" t="s">
        <v>189</v>
      </c>
      <c r="E443" s="211"/>
      <c r="F443" s="211"/>
      <c r="G443" s="211"/>
      <c r="H443" s="205"/>
      <c r="I443" s="205"/>
      <c r="J443" s="208"/>
      <c r="K443" s="198"/>
      <c r="L443" s="212"/>
      <c r="M443" s="218" t="s">
        <v>190</v>
      </c>
      <c r="N443" s="351"/>
    </row>
    <row r="444" spans="1:17">
      <c r="B444" s="198"/>
      <c r="C444" s="198"/>
      <c r="D444" s="217" t="s">
        <v>189</v>
      </c>
      <c r="E444" s="211"/>
      <c r="F444" s="211"/>
      <c r="G444" s="211"/>
      <c r="H444" s="205"/>
      <c r="I444" s="205"/>
      <c r="J444" s="208"/>
      <c r="K444" s="198"/>
      <c r="L444" s="212"/>
      <c r="M444" s="218" t="s">
        <v>190</v>
      </c>
      <c r="N444" s="351"/>
    </row>
    <row r="445" spans="1:17">
      <c r="B445" s="198"/>
      <c r="C445" s="198"/>
      <c r="D445" s="217" t="s">
        <v>189</v>
      </c>
      <c r="E445" s="211"/>
      <c r="F445" s="211"/>
      <c r="G445" s="211"/>
      <c r="H445" s="205"/>
      <c r="I445" s="205"/>
      <c r="J445" s="208"/>
      <c r="K445" s="198"/>
      <c r="L445" s="212"/>
      <c r="M445" s="218" t="s">
        <v>190</v>
      </c>
      <c r="N445" s="351"/>
    </row>
    <row r="446" spans="1:17">
      <c r="B446" s="198"/>
      <c r="C446" s="198"/>
      <c r="D446" s="217" t="s">
        <v>189</v>
      </c>
      <c r="E446" s="211"/>
      <c r="F446" s="211"/>
      <c r="G446" s="211"/>
      <c r="H446" s="205"/>
      <c r="I446" s="205"/>
      <c r="J446" s="208"/>
      <c r="K446" s="198"/>
      <c r="L446" s="212"/>
      <c r="M446" s="218" t="s">
        <v>190</v>
      </c>
      <c r="N446" s="351"/>
    </row>
    <row r="447" spans="1:17">
      <c r="B447" s="198"/>
      <c r="C447" s="198"/>
      <c r="D447" s="217" t="s">
        <v>189</v>
      </c>
      <c r="E447" s="211"/>
      <c r="F447" s="211"/>
      <c r="G447" s="211"/>
      <c r="H447" s="205"/>
      <c r="I447" s="205"/>
      <c r="J447" s="208"/>
      <c r="K447" s="198"/>
      <c r="L447" s="212"/>
      <c r="M447" s="218" t="s">
        <v>190</v>
      </c>
      <c r="N447" s="351"/>
    </row>
    <row r="448" spans="1:17">
      <c r="A448" s="207"/>
      <c r="B448" s="205"/>
      <c r="C448" s="205"/>
      <c r="D448" s="217" t="s">
        <v>189</v>
      </c>
      <c r="E448" s="211"/>
      <c r="F448" s="211"/>
      <c r="G448" s="211"/>
      <c r="H448" s="205"/>
      <c r="I448" s="205"/>
      <c r="J448" s="208"/>
      <c r="K448" s="209"/>
      <c r="L448" s="223"/>
      <c r="M448" s="218" t="s">
        <v>190</v>
      </c>
      <c r="N448" s="351"/>
      <c r="P448" s="219"/>
      <c r="Q448" s="219"/>
    </row>
    <row r="449" spans="1:17" s="242" customFormat="1">
      <c r="A449" s="207"/>
      <c r="B449" s="205"/>
      <c r="C449" s="205"/>
      <c r="D449" s="217" t="s">
        <v>189</v>
      </c>
      <c r="E449" s="211"/>
      <c r="F449" s="211"/>
      <c r="G449" s="211"/>
      <c r="H449" s="205"/>
      <c r="I449" s="205"/>
      <c r="J449" s="208"/>
      <c r="K449" s="209"/>
      <c r="L449" s="212"/>
      <c r="M449" s="218" t="s">
        <v>190</v>
      </c>
      <c r="N449" s="351"/>
    </row>
    <row r="450" spans="1:17">
      <c r="B450" s="205"/>
      <c r="C450" s="198"/>
      <c r="D450" s="217" t="s">
        <v>189</v>
      </c>
      <c r="E450" s="211"/>
      <c r="F450" s="211"/>
      <c r="G450" s="211"/>
      <c r="H450" s="205"/>
      <c r="I450" s="205"/>
      <c r="J450" s="208"/>
      <c r="K450" s="198"/>
      <c r="L450" s="212"/>
      <c r="M450" s="218" t="s">
        <v>190</v>
      </c>
      <c r="N450" s="351"/>
    </row>
    <row r="451" spans="1:17" s="238" customFormat="1">
      <c r="A451" s="207"/>
      <c r="B451" s="205"/>
      <c r="C451" s="205"/>
      <c r="D451" s="217" t="s">
        <v>189</v>
      </c>
      <c r="E451" s="211"/>
      <c r="F451" s="211"/>
      <c r="G451" s="211"/>
      <c r="H451" s="205"/>
      <c r="I451" s="205"/>
      <c r="J451" s="208"/>
      <c r="K451" s="209"/>
      <c r="L451" s="212"/>
      <c r="M451" s="218" t="s">
        <v>190</v>
      </c>
      <c r="N451" s="351"/>
    </row>
    <row r="452" spans="1:17" s="238" customFormat="1">
      <c r="A452" s="207"/>
      <c r="B452" s="205"/>
      <c r="C452" s="205"/>
      <c r="D452" s="217" t="s">
        <v>189</v>
      </c>
      <c r="E452" s="211"/>
      <c r="F452" s="211"/>
      <c r="G452" s="211"/>
      <c r="H452" s="205"/>
      <c r="I452" s="205"/>
      <c r="J452" s="208"/>
      <c r="K452" s="209"/>
      <c r="L452" s="212"/>
      <c r="M452" s="218" t="s">
        <v>190</v>
      </c>
      <c r="N452" s="351"/>
    </row>
    <row r="453" spans="1:17">
      <c r="A453" s="207"/>
      <c r="B453" s="205"/>
      <c r="C453" s="205"/>
      <c r="D453" s="217" t="s">
        <v>189</v>
      </c>
      <c r="E453" s="211"/>
      <c r="F453" s="211"/>
      <c r="G453" s="211"/>
      <c r="H453" s="205"/>
      <c r="I453" s="205"/>
      <c r="J453" s="208"/>
      <c r="K453" s="209"/>
      <c r="L453" s="212"/>
      <c r="M453" s="218" t="s">
        <v>190</v>
      </c>
      <c r="N453" s="351"/>
      <c r="P453" s="219"/>
      <c r="Q453" s="219"/>
    </row>
    <row r="454" spans="1:17">
      <c r="B454" s="205"/>
      <c r="C454" s="205"/>
      <c r="D454" s="217" t="s">
        <v>189</v>
      </c>
      <c r="E454" s="211"/>
      <c r="F454" s="211"/>
      <c r="G454" s="211"/>
      <c r="H454" s="205"/>
      <c r="I454" s="205"/>
      <c r="J454" s="208"/>
      <c r="K454" s="209"/>
      <c r="L454" s="212"/>
      <c r="M454" s="218" t="s">
        <v>190</v>
      </c>
      <c r="N454" s="351"/>
    </row>
    <row r="455" spans="1:17" s="238" customFormat="1">
      <c r="A455" s="207"/>
      <c r="B455" s="205"/>
      <c r="C455" s="205"/>
      <c r="D455" s="217" t="s">
        <v>189</v>
      </c>
      <c r="E455" s="211"/>
      <c r="F455" s="211"/>
      <c r="G455" s="211"/>
      <c r="H455" s="205"/>
      <c r="I455" s="205"/>
      <c r="J455" s="208"/>
      <c r="K455" s="209"/>
      <c r="L455" s="212"/>
      <c r="M455" s="218" t="s">
        <v>190</v>
      </c>
      <c r="N455" s="351"/>
    </row>
    <row r="456" spans="1:17">
      <c r="A456" s="207"/>
      <c r="B456" s="205"/>
      <c r="C456" s="205"/>
      <c r="D456" s="217" t="s">
        <v>189</v>
      </c>
      <c r="E456" s="211"/>
      <c r="F456" s="211"/>
      <c r="G456" s="211"/>
      <c r="H456" s="205"/>
      <c r="I456" s="205"/>
      <c r="J456" s="208"/>
      <c r="K456" s="209"/>
      <c r="L456" s="212"/>
      <c r="M456" s="218" t="s">
        <v>190</v>
      </c>
      <c r="N456" s="351"/>
      <c r="O456" s="200"/>
      <c r="P456" s="219"/>
      <c r="Q456" s="219"/>
    </row>
    <row r="457" spans="1:17">
      <c r="A457" s="207"/>
      <c r="B457" s="205"/>
      <c r="C457" s="205"/>
      <c r="D457" s="217" t="s">
        <v>189</v>
      </c>
      <c r="E457" s="211"/>
      <c r="F457" s="211"/>
      <c r="G457" s="211"/>
      <c r="H457" s="205"/>
      <c r="I457" s="205"/>
      <c r="J457" s="208"/>
      <c r="K457" s="209"/>
      <c r="L457" s="212"/>
      <c r="M457" s="218" t="s">
        <v>190</v>
      </c>
      <c r="N457" s="351"/>
      <c r="O457" s="200"/>
      <c r="P457" s="219"/>
      <c r="Q457" s="219"/>
    </row>
    <row r="458" spans="1:17" s="238" customFormat="1">
      <c r="A458" s="207"/>
      <c r="B458" s="205"/>
      <c r="C458" s="205"/>
      <c r="D458" s="217" t="s">
        <v>189</v>
      </c>
      <c r="E458" s="211"/>
      <c r="F458" s="211"/>
      <c r="G458" s="211"/>
      <c r="H458" s="205"/>
      <c r="I458" s="205"/>
      <c r="J458" s="208"/>
      <c r="K458" s="209"/>
      <c r="L458" s="223"/>
      <c r="M458" s="218" t="s">
        <v>190</v>
      </c>
      <c r="N458" s="351"/>
    </row>
    <row r="459" spans="1:17" s="238" customFormat="1">
      <c r="A459" s="207"/>
      <c r="B459" s="205"/>
      <c r="C459" s="205"/>
      <c r="D459" s="217" t="s">
        <v>189</v>
      </c>
      <c r="E459" s="211"/>
      <c r="F459" s="211"/>
      <c r="G459" s="211"/>
      <c r="H459" s="205"/>
      <c r="I459" s="205"/>
      <c r="J459" s="208"/>
      <c r="K459" s="209"/>
      <c r="L459" s="223"/>
      <c r="M459" s="218" t="s">
        <v>190</v>
      </c>
      <c r="N459" s="351"/>
    </row>
    <row r="460" spans="1:17">
      <c r="A460" s="207"/>
      <c r="B460" s="205"/>
      <c r="C460" s="205"/>
      <c r="D460" s="217" t="s">
        <v>189</v>
      </c>
      <c r="E460" s="211"/>
      <c r="F460" s="211"/>
      <c r="G460" s="211"/>
      <c r="H460" s="205"/>
      <c r="I460" s="205"/>
      <c r="J460" s="208"/>
      <c r="K460" s="209"/>
      <c r="L460" s="212"/>
      <c r="M460" s="218" t="s">
        <v>190</v>
      </c>
      <c r="N460" s="351"/>
      <c r="P460" s="219"/>
      <c r="Q460" s="219"/>
    </row>
    <row r="461" spans="1:17">
      <c r="A461" s="207"/>
      <c r="B461" s="205"/>
      <c r="C461" s="205"/>
      <c r="D461" s="217" t="s">
        <v>189</v>
      </c>
      <c r="E461" s="211"/>
      <c r="F461" s="211"/>
      <c r="G461" s="211"/>
      <c r="H461" s="205"/>
      <c r="I461" s="205"/>
      <c r="J461" s="208"/>
      <c r="K461" s="209"/>
      <c r="L461" s="212"/>
      <c r="M461" s="218" t="s">
        <v>190</v>
      </c>
      <c r="N461" s="351"/>
      <c r="P461" s="219"/>
      <c r="Q461" s="219"/>
    </row>
    <row r="462" spans="1:17">
      <c r="A462" s="207"/>
      <c r="B462" s="205"/>
      <c r="C462" s="205"/>
      <c r="D462" s="217" t="s">
        <v>189</v>
      </c>
      <c r="E462" s="211"/>
      <c r="F462" s="211"/>
      <c r="G462" s="211"/>
      <c r="H462" s="205"/>
      <c r="I462" s="205"/>
      <c r="J462" s="208"/>
      <c r="K462" s="209"/>
      <c r="L462" s="212"/>
      <c r="M462" s="218" t="s">
        <v>190</v>
      </c>
      <c r="N462" s="351"/>
      <c r="P462" s="219"/>
      <c r="Q462" s="219"/>
    </row>
    <row r="463" spans="1:17">
      <c r="A463" s="207"/>
      <c r="B463" s="205"/>
      <c r="C463" s="205"/>
      <c r="D463" s="217" t="s">
        <v>189</v>
      </c>
      <c r="E463" s="211"/>
      <c r="F463" s="211"/>
      <c r="G463" s="211"/>
      <c r="H463" s="205"/>
      <c r="I463" s="205"/>
      <c r="J463" s="208"/>
      <c r="K463" s="209"/>
      <c r="L463" s="212"/>
      <c r="M463" s="218" t="s">
        <v>190</v>
      </c>
      <c r="N463" s="351"/>
      <c r="P463" s="219"/>
      <c r="Q463" s="219"/>
    </row>
    <row r="464" spans="1:17">
      <c r="A464" s="207"/>
      <c r="B464" s="205"/>
      <c r="C464" s="205"/>
      <c r="D464" s="217" t="s">
        <v>189</v>
      </c>
      <c r="E464" s="211"/>
      <c r="F464" s="211"/>
      <c r="G464" s="211"/>
      <c r="H464" s="205"/>
      <c r="I464" s="205"/>
      <c r="J464" s="208"/>
      <c r="K464" s="209"/>
      <c r="L464" s="212"/>
      <c r="M464" s="218" t="s">
        <v>190</v>
      </c>
      <c r="N464" s="351"/>
      <c r="P464" s="219"/>
      <c r="Q464" s="219"/>
    </row>
    <row r="465" spans="1:17">
      <c r="A465" s="207"/>
      <c r="B465" s="205"/>
      <c r="C465" s="205"/>
      <c r="D465" s="217" t="s">
        <v>189</v>
      </c>
      <c r="E465" s="211"/>
      <c r="F465" s="211"/>
      <c r="G465" s="211"/>
      <c r="H465" s="205"/>
      <c r="I465" s="205"/>
      <c r="J465" s="208"/>
      <c r="K465" s="209"/>
      <c r="L465" s="212"/>
      <c r="M465" s="218" t="s">
        <v>190</v>
      </c>
      <c r="N465" s="351"/>
      <c r="P465" s="219"/>
      <c r="Q465" s="219"/>
    </row>
    <row r="466" spans="1:17">
      <c r="A466" s="207"/>
      <c r="B466" s="205"/>
      <c r="C466" s="205"/>
      <c r="D466" s="217" t="s">
        <v>189</v>
      </c>
      <c r="E466" s="211"/>
      <c r="F466" s="211"/>
      <c r="G466" s="211"/>
      <c r="H466" s="205"/>
      <c r="I466" s="205"/>
      <c r="J466" s="208"/>
      <c r="K466" s="209"/>
      <c r="L466" s="212"/>
      <c r="M466" s="218" t="s">
        <v>190</v>
      </c>
      <c r="N466" s="351"/>
      <c r="P466" s="219"/>
      <c r="Q466" s="219"/>
    </row>
    <row r="467" spans="1:17" s="238" customFormat="1">
      <c r="A467" s="207"/>
      <c r="B467" s="205"/>
      <c r="C467" s="205"/>
      <c r="D467" s="217" t="s">
        <v>189</v>
      </c>
      <c r="E467" s="211"/>
      <c r="F467" s="211"/>
      <c r="G467" s="211"/>
      <c r="H467" s="205"/>
      <c r="I467" s="205"/>
      <c r="J467" s="208"/>
      <c r="K467" s="209"/>
      <c r="L467" s="223"/>
      <c r="M467" s="218" t="s">
        <v>190</v>
      </c>
      <c r="N467" s="351"/>
      <c r="O467" s="200"/>
      <c r="P467" s="219"/>
      <c r="Q467" s="219"/>
    </row>
    <row r="468" spans="1:17" s="238" customFormat="1">
      <c r="A468" s="207"/>
      <c r="B468" s="205"/>
      <c r="C468" s="205"/>
      <c r="D468" s="217" t="s">
        <v>189</v>
      </c>
      <c r="E468" s="211"/>
      <c r="F468" s="211"/>
      <c r="G468" s="211"/>
      <c r="H468" s="205"/>
      <c r="I468" s="205"/>
      <c r="J468" s="208"/>
      <c r="K468" s="209"/>
      <c r="L468" s="212"/>
      <c r="M468" s="218" t="s">
        <v>190</v>
      </c>
      <c r="N468" s="351"/>
      <c r="O468" s="200"/>
      <c r="P468" s="219"/>
      <c r="Q468" s="219"/>
    </row>
    <row r="469" spans="1:17" s="238" customFormat="1">
      <c r="A469" s="207"/>
      <c r="B469" s="205"/>
      <c r="C469" s="205"/>
      <c r="D469" s="217" t="s">
        <v>189</v>
      </c>
      <c r="E469" s="211"/>
      <c r="F469" s="211"/>
      <c r="G469" s="211"/>
      <c r="H469" s="205"/>
      <c r="I469" s="205"/>
      <c r="J469" s="208"/>
      <c r="K469" s="209"/>
      <c r="L469" s="212"/>
      <c r="M469" s="218" t="s">
        <v>190</v>
      </c>
      <c r="N469" s="351"/>
      <c r="O469" s="200"/>
      <c r="P469" s="219"/>
      <c r="Q469" s="219"/>
    </row>
    <row r="470" spans="1:17">
      <c r="A470" s="207"/>
      <c r="B470" s="205"/>
      <c r="C470" s="205"/>
      <c r="D470" s="217" t="s">
        <v>189</v>
      </c>
      <c r="E470" s="211"/>
      <c r="F470" s="211"/>
      <c r="G470" s="211"/>
      <c r="H470" s="205"/>
      <c r="I470" s="205"/>
      <c r="J470" s="208"/>
      <c r="K470" s="209"/>
      <c r="L470" s="212"/>
      <c r="M470" s="218" t="s">
        <v>190</v>
      </c>
      <c r="N470" s="351"/>
      <c r="O470" s="200"/>
      <c r="P470" s="219"/>
      <c r="Q470" s="219"/>
    </row>
    <row r="471" spans="1:17">
      <c r="A471" s="207"/>
      <c r="B471" s="205"/>
      <c r="C471" s="205"/>
      <c r="D471" s="217" t="s">
        <v>189</v>
      </c>
      <c r="E471" s="211"/>
      <c r="F471" s="211"/>
      <c r="G471" s="211"/>
      <c r="H471" s="205"/>
      <c r="I471" s="205"/>
      <c r="J471" s="208"/>
      <c r="K471" s="209"/>
      <c r="L471" s="212"/>
      <c r="M471" s="218" t="s">
        <v>190</v>
      </c>
      <c r="N471" s="351"/>
      <c r="P471" s="219"/>
      <c r="Q471" s="219"/>
    </row>
    <row r="472" spans="1:17">
      <c r="A472" s="207"/>
      <c r="B472" s="205"/>
      <c r="C472" s="205"/>
      <c r="D472" s="217" t="s">
        <v>189</v>
      </c>
      <c r="E472" s="211"/>
      <c r="F472" s="211"/>
      <c r="G472" s="211"/>
      <c r="H472" s="205"/>
      <c r="I472" s="205"/>
      <c r="J472" s="208"/>
      <c r="K472" s="209"/>
      <c r="L472" s="212"/>
      <c r="M472" s="218" t="s">
        <v>190</v>
      </c>
      <c r="N472" s="351"/>
      <c r="P472" s="219"/>
      <c r="Q472" s="219"/>
    </row>
    <row r="473" spans="1:17">
      <c r="A473" s="207"/>
      <c r="B473" s="205"/>
      <c r="C473" s="205"/>
      <c r="D473" s="217" t="s">
        <v>189</v>
      </c>
      <c r="E473" s="211"/>
      <c r="F473" s="211"/>
      <c r="G473" s="211"/>
      <c r="H473" s="205"/>
      <c r="I473" s="205"/>
      <c r="J473" s="208"/>
      <c r="K473" s="209"/>
      <c r="L473" s="212"/>
      <c r="M473" s="218" t="s">
        <v>190</v>
      </c>
      <c r="N473" s="351"/>
      <c r="O473" s="200"/>
      <c r="P473" s="219"/>
      <c r="Q473" s="219"/>
    </row>
    <row r="474" spans="1:17" s="238" customFormat="1">
      <c r="A474" s="207"/>
      <c r="B474" s="205"/>
      <c r="C474" s="205"/>
      <c r="D474" s="217" t="s">
        <v>189</v>
      </c>
      <c r="E474" s="211"/>
      <c r="F474" s="211"/>
      <c r="G474" s="211"/>
      <c r="H474" s="205"/>
      <c r="I474" s="205"/>
      <c r="J474" s="208"/>
      <c r="K474" s="209"/>
      <c r="L474" s="223"/>
      <c r="M474" s="218" t="s">
        <v>190</v>
      </c>
      <c r="N474" s="351"/>
      <c r="P474" s="219"/>
      <c r="Q474" s="219"/>
    </row>
    <row r="475" spans="1:17">
      <c r="A475" s="207"/>
      <c r="B475" s="205"/>
      <c r="C475" s="205"/>
      <c r="D475" s="217" t="s">
        <v>189</v>
      </c>
      <c r="E475" s="211"/>
      <c r="F475" s="211"/>
      <c r="G475" s="211"/>
      <c r="H475" s="205"/>
      <c r="I475" s="205"/>
      <c r="J475" s="208"/>
      <c r="K475" s="209"/>
      <c r="L475" s="212"/>
      <c r="M475" s="218" t="s">
        <v>190</v>
      </c>
      <c r="N475" s="351"/>
      <c r="O475" s="200"/>
      <c r="P475" s="219"/>
      <c r="Q475" s="219"/>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6"/>
  <dimension ref="A1:AI47"/>
  <sheetViews>
    <sheetView topLeftCell="A13"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7.4531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8" width="9.1796875" style="165"/>
    <col min="29" max="29" width="9.1796875" style="165" bestFit="1" customWidth="1"/>
    <col min="30" max="30" width="31.81640625" style="165" bestFit="1" customWidth="1"/>
    <col min="31" max="16384" width="9.1796875" style="165"/>
  </cols>
  <sheetData>
    <row r="1" spans="1:35" ht="12" customHeight="1">
      <c r="A1" s="3"/>
      <c r="B1" s="3"/>
    </row>
    <row r="2" spans="1:35" ht="12" customHeight="1">
      <c r="L2" s="167"/>
      <c r="O2" s="155"/>
      <c r="P2" s="155"/>
      <c r="Q2" s="153"/>
      <c r="R2" s="153"/>
      <c r="S2" s="155"/>
      <c r="T2" s="155"/>
    </row>
    <row r="3" spans="1:35" ht="18" customHeight="1">
      <c r="A3" s="6" t="s">
        <v>40</v>
      </c>
      <c r="B3" s="6"/>
      <c r="C3" s="6"/>
      <c r="D3" s="288"/>
      <c r="E3" s="6"/>
      <c r="F3" s="63"/>
      <c r="G3" s="63"/>
      <c r="H3" s="6"/>
      <c r="I3" s="6"/>
      <c r="J3" s="6"/>
      <c r="K3" s="63"/>
      <c r="L3" s="63"/>
      <c r="M3" s="6"/>
      <c r="N3" s="6"/>
      <c r="O3" s="6"/>
      <c r="P3" s="6"/>
      <c r="Q3" s="6"/>
      <c r="R3" s="6"/>
      <c r="S3" s="6"/>
      <c r="T3" s="6"/>
      <c r="U3" s="6"/>
      <c r="V3" s="7"/>
    </row>
    <row r="4" spans="1:35" ht="3.75" customHeight="1"/>
    <row r="5" spans="1:35">
      <c r="A5" s="165" t="s">
        <v>497</v>
      </c>
      <c r="H5" s="255" t="s">
        <v>42</v>
      </c>
      <c r="I5" s="169">
        <f ca="1">TODAY()</f>
        <v>44825</v>
      </c>
      <c r="J5" s="169"/>
      <c r="K5" s="256"/>
      <c r="L5" s="257"/>
      <c r="M5" s="255"/>
      <c r="N5" s="255"/>
      <c r="O5" s="255"/>
      <c r="P5" s="255"/>
      <c r="Q5" s="255"/>
      <c r="R5" s="255"/>
      <c r="S5" s="255"/>
      <c r="T5" s="255"/>
      <c r="U5" s="255"/>
    </row>
    <row r="6" spans="1:35"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5" ht="13">
      <c r="A7" s="26"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5">
      <c r="A8" s="120" t="s">
        <v>862</v>
      </c>
      <c r="C8" s="259"/>
      <c r="D8" s="120"/>
      <c r="F8" s="260"/>
      <c r="G8" s="261"/>
      <c r="H8" s="26"/>
      <c r="J8" s="258"/>
      <c r="K8" s="260"/>
      <c r="L8" s="262"/>
      <c r="N8" s="258"/>
      <c r="T8" s="263"/>
      <c r="U8" s="263"/>
      <c r="V8" s="264"/>
    </row>
    <row r="9" spans="1:35">
      <c r="A9" s="120" t="s">
        <v>863</v>
      </c>
      <c r="C9" s="259"/>
      <c r="D9" s="120" t="s">
        <v>52</v>
      </c>
      <c r="F9" s="260" t="s">
        <v>53</v>
      </c>
      <c r="G9" s="261"/>
      <c r="H9" s="26" t="s">
        <v>54</v>
      </c>
      <c r="J9" s="259"/>
      <c r="K9" s="260" t="s">
        <v>55</v>
      </c>
      <c r="N9" s="259"/>
      <c r="O9" s="165" t="s">
        <v>56</v>
      </c>
      <c r="V9" s="265"/>
    </row>
    <row r="10" spans="1:35">
      <c r="A10" s="26"/>
      <c r="C10" s="259"/>
      <c r="D10" s="120" t="s">
        <v>57</v>
      </c>
      <c r="F10" s="260"/>
      <c r="G10" s="261"/>
      <c r="H10" s="333"/>
      <c r="I10" s="334"/>
      <c r="J10" s="266"/>
      <c r="K10" s="260"/>
      <c r="N10" s="259"/>
      <c r="V10" s="265"/>
    </row>
    <row r="11" spans="1:35" ht="13">
      <c r="A11" s="26"/>
      <c r="C11" s="56" t="s">
        <v>864</v>
      </c>
      <c r="D11" s="291"/>
      <c r="E11" s="268"/>
      <c r="F11" s="260" t="s">
        <v>58</v>
      </c>
      <c r="G11" s="261"/>
      <c r="H11" s="26" t="s">
        <v>59</v>
      </c>
      <c r="J11" s="259"/>
      <c r="K11" s="260" t="s">
        <v>498</v>
      </c>
      <c r="N11" s="259"/>
      <c r="O11" s="165" t="s">
        <v>61</v>
      </c>
      <c r="V11" s="265"/>
    </row>
    <row r="12" spans="1:35">
      <c r="A12" s="26" t="s">
        <v>865</v>
      </c>
      <c r="C12" s="259"/>
      <c r="D12" s="120" t="s">
        <v>63</v>
      </c>
      <c r="F12" s="260"/>
      <c r="G12" s="261"/>
      <c r="H12" s="26"/>
      <c r="J12" s="259"/>
      <c r="K12" s="260"/>
      <c r="N12" s="259"/>
      <c r="V12" s="265"/>
    </row>
    <row r="13" spans="1:35">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5">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5">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v>199324</v>
      </c>
      <c r="AC15" s="165" t="s">
        <v>196</v>
      </c>
      <c r="AD15" s="165" t="s">
        <v>870</v>
      </c>
      <c r="AE15" s="165">
        <v>1</v>
      </c>
      <c r="AF15" s="165" t="s">
        <v>871</v>
      </c>
      <c r="AG15" s="165">
        <v>15</v>
      </c>
      <c r="AH15" s="165">
        <v>15</v>
      </c>
      <c r="AI15" s="165">
        <v>9</v>
      </c>
    </row>
    <row r="16" spans="1:35"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v>199324</v>
      </c>
      <c r="AC16" s="165" t="s">
        <v>689</v>
      </c>
      <c r="AD16" s="165" t="s">
        <v>872</v>
      </c>
      <c r="AE16" s="165">
        <v>2</v>
      </c>
      <c r="AF16" s="165" t="s">
        <v>871</v>
      </c>
      <c r="AG16" s="165">
        <v>2</v>
      </c>
      <c r="AH16" s="165">
        <v>2</v>
      </c>
      <c r="AI16" s="165">
        <v>2</v>
      </c>
    </row>
    <row r="17" spans="1:35"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v>199324</v>
      </c>
      <c r="AC17" s="165" t="s">
        <v>213</v>
      </c>
      <c r="AD17" s="165" t="s">
        <v>873</v>
      </c>
      <c r="AE17" s="165">
        <v>3</v>
      </c>
      <c r="AF17" s="165" t="s">
        <v>871</v>
      </c>
      <c r="AG17" s="165">
        <v>5</v>
      </c>
      <c r="AH17" s="165">
        <v>5</v>
      </c>
      <c r="AI17" s="165">
        <v>5</v>
      </c>
    </row>
    <row r="18" spans="1:35" ht="16.25" customHeight="1">
      <c r="A18" s="87"/>
      <c r="B18" s="295" t="s">
        <v>887</v>
      </c>
      <c r="C18" s="195" t="str">
        <f>IF(D18="","",VLOOKUP(B18,Data!$B$5:$L$403,2,FALSE))</f>
        <v/>
      </c>
      <c r="D18" s="220"/>
      <c r="E18" s="321"/>
      <c r="F18" s="187" t="str">
        <f>IF(D18="","",VLOOKUP(B18,Data!$B$5:$L$403,11,FALSE))</f>
        <v/>
      </c>
      <c r="G18" s="335" t="str">
        <f t="shared" ref="G18:G27"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v>199324</v>
      </c>
      <c r="AC18" s="165" t="s">
        <v>679</v>
      </c>
      <c r="AD18" s="165" t="s">
        <v>875</v>
      </c>
      <c r="AE18" s="165">
        <v>6</v>
      </c>
      <c r="AF18" s="165" t="s">
        <v>871</v>
      </c>
      <c r="AG18" s="165">
        <v>3</v>
      </c>
      <c r="AH18" s="165">
        <v>3</v>
      </c>
      <c r="AI18" s="165">
        <v>0</v>
      </c>
    </row>
    <row r="19" spans="1:35" ht="16.25" customHeight="1">
      <c r="A19" s="87"/>
      <c r="B19" s="297" t="s">
        <v>352</v>
      </c>
      <c r="C19" s="195" t="str">
        <f>IF(D19="","",VLOOKUP(B19,Data!$B$5:$L$403,2,FALSE))</f>
        <v>WQ78260</v>
      </c>
      <c r="D19" s="220">
        <v>6</v>
      </c>
      <c r="E19" s="321" t="s">
        <v>519</v>
      </c>
      <c r="F19" s="187">
        <f>IF(D19="","",VLOOKUP(B19,Data!$B$5:$L$403,11,FALSE))</f>
        <v>4283.6499999999996</v>
      </c>
      <c r="G19" s="193">
        <f t="shared" si="0"/>
        <v>25701.899999999998</v>
      </c>
      <c r="H19" s="188" t="str">
        <f>IF(D19="","",VLOOKUP(B19,Data!$B$5:$D$403,3,FALSE))</f>
        <v>C/T</v>
      </c>
      <c r="I19" s="189" t="str">
        <f>IF(D19="","",VLOOKUP(B19,Data!$B$5:$M$403,12,FALSE))</f>
        <v>Indonesia</v>
      </c>
      <c r="J19" s="194" t="s">
        <v>888</v>
      </c>
      <c r="K19" s="190">
        <f>IF(D19="","",VLOOKUP(B19,Data!$B$5:$E$403,4,FALSE)*D19)</f>
        <v>1830</v>
      </c>
      <c r="L19" s="195">
        <f>IF(D19="","",VLOOKUP(B19,Data!$B$5:$F$403,5,FALSE)*D19)</f>
        <v>1614</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9.2040000000000006</v>
      </c>
      <c r="AB19" s="165">
        <v>199324</v>
      </c>
      <c r="AC19" s="165" t="s">
        <v>404</v>
      </c>
      <c r="AD19" s="165" t="s">
        <v>876</v>
      </c>
      <c r="AE19" s="165">
        <v>7</v>
      </c>
      <c r="AF19" s="165" t="s">
        <v>871</v>
      </c>
      <c r="AG19" s="165">
        <v>1</v>
      </c>
      <c r="AH19" s="165">
        <v>1</v>
      </c>
      <c r="AI19" s="165">
        <v>0</v>
      </c>
    </row>
    <row r="20" spans="1:35" ht="16.25" customHeight="1">
      <c r="A20" s="87"/>
      <c r="B20" s="329" t="s">
        <v>195</v>
      </c>
      <c r="C20" s="195" t="str">
        <f>IF(D20="","",VLOOKUP(B20,Data!$B$5:$L$403,2,FALSE))</f>
        <v>WH50350</v>
      </c>
      <c r="D20" s="220">
        <v>6</v>
      </c>
      <c r="E20" s="321"/>
      <c r="F20" s="187">
        <f>IF(D20="","",VLOOKUP(B20,Data!$B$5:$L$403,11,FALSE))</f>
        <v>1751.45</v>
      </c>
      <c r="G20" s="193">
        <f t="shared" si="0"/>
        <v>10508.7</v>
      </c>
      <c r="H20" s="188" t="str">
        <f>IF(D20="","",VLOOKUP(B20,Data!$B$5:$D$403,3,FALSE))</f>
        <v>C/T</v>
      </c>
      <c r="I20" s="189" t="str">
        <f>IF(D20="","",VLOOKUP(B20,Data!$B$5:$M$403,12,FALSE))</f>
        <v>Indonesia</v>
      </c>
      <c r="J20" s="194" t="s">
        <v>888</v>
      </c>
      <c r="K20" s="190">
        <f>IF(D20="","",VLOOKUP(B20,Data!$B$5:$E$403,4,FALSE)*D20)</f>
        <v>1206</v>
      </c>
      <c r="L20" s="195">
        <f>IF(D20="","",VLOOKUP(B20,Data!$B$5:$F$403,5,FALSE)*D20)</f>
        <v>1086</v>
      </c>
      <c r="M20" s="193" t="e">
        <f>IF(B20=Data!#REF!,Data!#REF!,(IF(B20=Data!B84,Data!G84,(IF(B20=Data!#REF!,Data!#REF!,(IF(B20=Data!#REF!,Data!#REF!,(IF(B20=Data!#REF!,Data!#REF!,(IF(B20=Data!#REF!,Data!#REF!,(IF(B20=Data!#REF!,Data!#REF!,(IF(B20=Data!#REF!,Data!#REF!,Data!#REF!)))))))))))))))&amp;IF(B20=Data!#REF!,Data!#REF!,(IF(B20=Data!#REF!,Data!#REF!,(IF(B20=Data!#REF!,Data!#REF!,(IF(B20=Data!#REF!,Data!#REF!,(IF(B20=Data!B63,Data!G63,(IF(B20=Data!B66,Data!G882,(IF(B20=Data!#REF!,Data!#REF!,(IF(B20=Data!#REF!,Data!#REF!,Data!#REF!)))))))))))))))&amp;IF(B20=Data!#REF!,Data!#REF!,(IF(B20=Data!#REF!,Data!#REF!,(IF(B20=Data!#REF!,Data!#REF!,(IF(B20=Data!#REF!,Data!#REF!,(IF(B20=Data!#REF!,Data!#REF!,Data!#REF!)))))))))</f>
        <v>#REF!</v>
      </c>
      <c r="N20" s="330"/>
      <c r="O20" s="331"/>
      <c r="P20" s="196" t="e">
        <f>IF(B20=Data!#REF!,Data!#REF!,(IF(B20=Data!B84,Data!H84,(IF(B20=Data!#REF!,Data!#REF!,(IF(B20=Data!#REF!,Data!#REF!,(IF(B20=Data!#REF!,Data!#REF!,(IF(B20=Data!#REF!,Data!#REF!,(IF(B20=Data!#REF!,Data!#REF!,(IF(B20=Data!#REF!,Data!#REF!,Data!#REF!)))))))))))))))&amp;IF(B20=Data!#REF!,Data!#REF!,(IF(B20=Data!#REF!,Data!#REF!,(IF(B20=Data!#REF!,Data!#REF!,(IF(B20=Data!#REF!,Data!#REF!,(IF(B20=Data!B63,Data!H63,(IF(B20=Data!B66,Data!H882,(IF(B20=Data!#REF!,Data!#REF!,(IF(B20=Data!#REF!,Data!#REF!,Data!#REF!)))))))))))))))&amp;IF(B20=Data!#REF!,Data!#REF!,(IF(B20=Data!#REF!,Data!#REF!,(IF(B20=Data!#REF!,Data!#REF!,(IF(B20=Data!#REF!,Data!#REF!,(IF(B20=Data!#REF!,Data!#REF!,Data!#REF!)))))))))</f>
        <v>#REF!</v>
      </c>
      <c r="Q20" s="331"/>
      <c r="R20" s="331"/>
      <c r="S20" s="196" t="e">
        <f>IF(B20=Data!#REF!,Data!#REF!,(IF(B20=Data!B84,Data!I84,(IF(B20=Data!#REF!,Data!#REF!,(IF(B20=Data!#REF!,Data!#REF!,(IF(B20=Data!#REF!,Data!#REF!,(IF(B20=Data!#REF!,Data!#REF!,(IF(B20=Data!#REF!,Data!#REF!,(IF(B20=Data!#REF!,Data!#REF!,Data!#REF!)))))))))))))))&amp;IF(B20=Data!#REF!,Data!#REF!,(IF(B20=Data!#REF!,Data!#REF!,(IF(B20=Data!#REF!,Data!#REF!,(IF(B20=Data!#REF!,Data!#REF!,(IF(B20=Data!B63,Data!I63,(IF(B20=Data!B66,Data!I882,(IF(B20=Data!#REF!,Data!#REF!,(IF(B20=Data!#REF!,Data!#REF!,Data!#REF!)))))))))))))))&amp;IF(B20=Data!#REF!,Data!#REF!,(IF(B20=Data!#REF!,Data!#REF!,(IF(B20=Data!#REF!,Data!#REF!,(IF(B20=Data!#REF!,Data!#REF!,(IF(B20=Data!#REF!,Data!#REF!,Data!#REF!)))))))))</f>
        <v>#REF!</v>
      </c>
      <c r="T20" s="332"/>
      <c r="U20" s="196" t="e">
        <f>IF(B20=Data!#REF!,Data!#REF!,(IF(B20=Data!B84,Data!J84,(IF(B20=Data!#REF!,Data!#REF!,(IF(B20=Data!#REF!,Data!#REF!,(IF(B20=Data!#REF!,Data!#REF!,(IF(B20=Data!#REF!,Data!#REF!,(IF(B20=Data!#REF!,Data!#REF!,(IF(B20=Data!#REF!,Data!#REF!,Data!#REF!)))))))))))))))&amp;IF(B20=Data!#REF!,Data!#REF!,(IF(B20=Data!#REF!,Data!#REF!,(IF(B20=Data!#REF!,Data!#REF!,(IF(B20=Data!#REF!,Data!#REF!,(IF(B20=Data!B63,Data!J63,(IF(B20=Data!B66,Data!J882,(IF(B20=Data!#REF!,Data!#REF!,(IF(B20=Data!#REF!,Data!#REF!,Data!#REF!)))))))))))))))&amp;IF(B20=Data!#REF!,Data!#REF!,(IF(B20=Data!#REF!,Data!#REF!,(IF(B20=Data!#REF!,Data!#REF!,(IF(B20=Data!#REF!,Data!#REF!,(IF(B20=Data!#REF!,Data!#REF!,Data!#REF!)))))))))</f>
        <v>#REF!</v>
      </c>
      <c r="V20" s="191">
        <f>IF(D20="","",VLOOKUP(B20,Data!$B$5:$J$403,9,FALSE)*D20)</f>
        <v>6.8999999999999995</v>
      </c>
      <c r="AB20" s="165">
        <v>199324</v>
      </c>
      <c r="AC20" s="165" t="s">
        <v>353</v>
      </c>
      <c r="AD20" s="165" t="s">
        <v>877</v>
      </c>
      <c r="AE20" s="165">
        <v>8</v>
      </c>
      <c r="AF20" s="165" t="s">
        <v>871</v>
      </c>
      <c r="AG20" s="165">
        <v>5</v>
      </c>
      <c r="AH20" s="165">
        <v>5</v>
      </c>
      <c r="AI20" s="165">
        <v>0</v>
      </c>
    </row>
    <row r="21" spans="1:35" ht="16.25" customHeight="1">
      <c r="A21" s="87"/>
      <c r="B21" s="297" t="s">
        <v>691</v>
      </c>
      <c r="C21" s="328" t="str">
        <f>IF(D21="","",VLOOKUP(B21,Data!$B$5:$L$403,2,FALSE))</f>
        <v>VAD6750</v>
      </c>
      <c r="D21" s="192">
        <v>2</v>
      </c>
      <c r="E21" s="321" t="s">
        <v>520</v>
      </c>
      <c r="F21" s="187">
        <f>IF(D21="","",VLOOKUP(B21,Data!$B$5:$L$403,11,FALSE))</f>
        <v>2090.88</v>
      </c>
      <c r="G21" s="193">
        <f t="shared" si="0"/>
        <v>4181.76</v>
      </c>
      <c r="H21" s="188" t="str">
        <f>IF(D21="","",VLOOKUP(B21,Data!$B$5:$D$403,3,FALSE))</f>
        <v>C/T</v>
      </c>
      <c r="I21" s="189" t="str">
        <f>IF(D21="","",VLOOKUP(B21,Data!$B$5:$M$403,12,FALSE))</f>
        <v>Indonesia</v>
      </c>
      <c r="J21" s="194" t="s">
        <v>888</v>
      </c>
      <c r="K21" s="190">
        <f>IF(D21="","",VLOOKUP(B21,Data!$B$5:$E$403,4,FALSE)*D21)</f>
        <v>412</v>
      </c>
      <c r="L21" s="195">
        <f>IF(D21="","",VLOOKUP(B21,Data!$B$5:$F$403,5,FALSE)*D21)</f>
        <v>372</v>
      </c>
      <c r="M21" s="193" t="e">
        <f>IF(B21=Data!#REF!,Data!#REF!,(IF(B21=Data!B85,Data!G85,(IF(B21=Data!#REF!,Data!#REF!,(IF(B21=Data!#REF!,Data!#REF!,(IF(B21=Data!#REF!,Data!#REF!,(IF(B21=Data!#REF!,Data!#REF!,(IF(B21=Data!#REF!,Data!#REF!,(IF(B21=Data!#REF!,Data!#REF!,Data!#REF!)))))))))))))))&amp;IF(B21=Data!#REF!,Data!#REF!,(IF(B21=Data!#REF!,Data!#REF!,(IF(B21=Data!#REF!,Data!#REF!,(IF(B21=Data!#REF!,Data!#REF!,(IF(B21=Data!B64,Data!G64,(IF(B21=Data!B67,Data!G883,(IF(B21=Data!#REF!,Data!#REF!,(IF(B21=Data!#REF!,Data!#REF!,Data!#REF!)))))))))))))))&amp;IF(B21=Data!#REF!,Data!#REF!,(IF(B21=Data!#REF!,Data!#REF!,(IF(B21=Data!#REF!,Data!#REF!,(IF(B21=Data!#REF!,Data!#REF!,(IF(B21=Data!#REF!,Data!#REF!,Data!#REF!)))))))))</f>
        <v>#REF!</v>
      </c>
      <c r="N21" s="330"/>
      <c r="O21" s="331"/>
      <c r="P21" s="196" t="e">
        <f>IF(B21=Data!#REF!,Data!#REF!,(IF(B21=Data!B85,Data!H85,(IF(B21=Data!#REF!,Data!#REF!,(IF(B21=Data!#REF!,Data!#REF!,(IF(B21=Data!#REF!,Data!#REF!,(IF(B21=Data!#REF!,Data!#REF!,(IF(B21=Data!#REF!,Data!#REF!,(IF(B21=Data!#REF!,Data!#REF!,Data!#REF!)))))))))))))))&amp;IF(B21=Data!#REF!,Data!#REF!,(IF(B21=Data!#REF!,Data!#REF!,(IF(B21=Data!#REF!,Data!#REF!,(IF(B21=Data!#REF!,Data!#REF!,(IF(B21=Data!B64,Data!H64,(IF(B21=Data!B67,Data!H883,(IF(B21=Data!#REF!,Data!#REF!,(IF(B21=Data!#REF!,Data!#REF!,Data!#REF!)))))))))))))))&amp;IF(B21=Data!#REF!,Data!#REF!,(IF(B21=Data!#REF!,Data!#REF!,(IF(B21=Data!#REF!,Data!#REF!,(IF(B21=Data!#REF!,Data!#REF!,(IF(B21=Data!#REF!,Data!#REF!,Data!#REF!)))))))))</f>
        <v>#REF!</v>
      </c>
      <c r="Q21" s="331"/>
      <c r="R21" s="331"/>
      <c r="S21" s="196" t="e">
        <f>IF(B21=Data!#REF!,Data!#REF!,(IF(B21=Data!B85,Data!I85,(IF(B21=Data!#REF!,Data!#REF!,(IF(B21=Data!#REF!,Data!#REF!,(IF(B21=Data!#REF!,Data!#REF!,(IF(B21=Data!#REF!,Data!#REF!,(IF(B21=Data!#REF!,Data!#REF!,(IF(B21=Data!#REF!,Data!#REF!,Data!#REF!)))))))))))))))&amp;IF(B21=Data!#REF!,Data!#REF!,(IF(B21=Data!#REF!,Data!#REF!,(IF(B21=Data!#REF!,Data!#REF!,(IF(B21=Data!#REF!,Data!#REF!,(IF(B21=Data!B64,Data!I64,(IF(B21=Data!B67,Data!I883,(IF(B21=Data!#REF!,Data!#REF!,(IF(B21=Data!#REF!,Data!#REF!,Data!#REF!)))))))))))))))&amp;IF(B21=Data!#REF!,Data!#REF!,(IF(B21=Data!#REF!,Data!#REF!,(IF(B21=Data!#REF!,Data!#REF!,(IF(B21=Data!#REF!,Data!#REF!,(IF(B21=Data!#REF!,Data!#REF!,Data!#REF!)))))))))</f>
        <v>#REF!</v>
      </c>
      <c r="T21" s="332"/>
      <c r="U21" s="196" t="e">
        <f>IF(B21=Data!#REF!,Data!#REF!,(IF(B21=Data!B85,Data!J85,(IF(B21=Data!#REF!,Data!#REF!,(IF(B21=Data!#REF!,Data!#REF!,(IF(B21=Data!#REF!,Data!#REF!,(IF(B21=Data!#REF!,Data!#REF!,(IF(B21=Data!#REF!,Data!#REF!,(IF(B21=Data!#REF!,Data!#REF!,Data!#REF!)))))))))))))))&amp;IF(B21=Data!#REF!,Data!#REF!,(IF(B21=Data!#REF!,Data!#REF!,(IF(B21=Data!#REF!,Data!#REF!,(IF(B21=Data!#REF!,Data!#REF!,(IF(B21=Data!B64,Data!J64,(IF(B21=Data!B67,Data!J883,(IF(B21=Data!#REF!,Data!#REF!,(IF(B21=Data!#REF!,Data!#REF!,Data!#REF!)))))))))))))))&amp;IF(B21=Data!#REF!,Data!#REF!,(IF(B21=Data!#REF!,Data!#REF!,(IF(B21=Data!#REF!,Data!#REF!,(IF(B21=Data!#REF!,Data!#REF!,(IF(B21=Data!#REF!,Data!#REF!,Data!#REF!)))))))))</f>
        <v>#REF!</v>
      </c>
      <c r="V21" s="191">
        <f>IF(D21="","",VLOOKUP(B21,Data!$B$5:$J$403,9,FALSE)*D21)</f>
        <v>2.2999999999999998</v>
      </c>
      <c r="AB21" s="165">
        <v>199324</v>
      </c>
      <c r="AC21" s="165" t="s">
        <v>527</v>
      </c>
      <c r="AD21" s="165" t="s">
        <v>878</v>
      </c>
      <c r="AE21" s="165">
        <v>9</v>
      </c>
      <c r="AF21" s="165" t="s">
        <v>871</v>
      </c>
      <c r="AG21" s="165">
        <v>1</v>
      </c>
      <c r="AH21" s="165">
        <v>1</v>
      </c>
      <c r="AI21" s="165">
        <v>0</v>
      </c>
    </row>
    <row r="22" spans="1:35" ht="16.25" customHeight="1">
      <c r="A22" s="87"/>
      <c r="B22" s="297" t="s">
        <v>212</v>
      </c>
      <c r="C22" s="328" t="str">
        <f>IF(D22="","",VLOOKUP(B22,Data!$B$5:$L$403,2,FALSE))</f>
        <v>WH50410</v>
      </c>
      <c r="D22" s="192">
        <v>1</v>
      </c>
      <c r="E22" s="321"/>
      <c r="F22" s="187">
        <f>IF(D22="","",VLOOKUP(B22,Data!$B$5:$L$403,11,FALSE))</f>
        <v>1897.4</v>
      </c>
      <c r="G22" s="193">
        <f t="shared" si="0"/>
        <v>1897.4</v>
      </c>
      <c r="H22" s="188" t="str">
        <f>IF(D22="","",VLOOKUP(B22,Data!$B$5:$D$403,3,FALSE))</f>
        <v>C/T</v>
      </c>
      <c r="I22" s="189" t="str">
        <f>IF(D22="","",VLOOKUP(B22,Data!$B$5:$M$403,12,FALSE))</f>
        <v>Indonesia</v>
      </c>
      <c r="J22" s="194" t="s">
        <v>888</v>
      </c>
      <c r="K22" s="190">
        <f>IF(D22="","",VLOOKUP(B22,Data!$B$5:$E$403,4,FALSE)*D22)</f>
        <v>222</v>
      </c>
      <c r="L22" s="195">
        <f>IF(D22="","",VLOOKUP(B22,Data!$B$5:$F$403,5,FALSE)*D22)</f>
        <v>201</v>
      </c>
      <c r="M22" s="193" t="e">
        <f>IF(B22=Data!#REF!,Data!#REF!,(IF(B22=Data!B86,Data!G86,(IF(B22=Data!#REF!,Data!#REF!,(IF(B22=Data!#REF!,Data!#REF!,(IF(B22=Data!#REF!,Data!#REF!,(IF(B22=Data!#REF!,Data!#REF!,(IF(B22=Data!#REF!,Data!#REF!,(IF(B22=Data!#REF!,Data!#REF!,Data!#REF!)))))))))))))))&amp;IF(B22=Data!#REF!,Data!#REF!,(IF(B22=Data!#REF!,Data!#REF!,(IF(B22=Data!#REF!,Data!#REF!,(IF(B22=Data!#REF!,Data!#REF!,(IF(B22=Data!B65,Data!G65,(IF(B22=Data!B68,Data!G884,(IF(B22=Data!#REF!,Data!#REF!,(IF(B22=Data!#REF!,Data!#REF!,Data!#REF!)))))))))))))))&amp;IF(B22=Data!#REF!,Data!#REF!,(IF(B22=Data!#REF!,Data!#REF!,(IF(B22=Data!#REF!,Data!#REF!,(IF(B22=Data!#REF!,Data!#REF!,(IF(B22=Data!#REF!,Data!#REF!,Data!#REF!)))))))))</f>
        <v>#REF!</v>
      </c>
      <c r="N22" s="330"/>
      <c r="O22" s="331"/>
      <c r="P22" s="196" t="e">
        <f>IF(B22=Data!#REF!,Data!#REF!,(IF(B22=Data!B86,Data!H86,(IF(B22=Data!#REF!,Data!#REF!,(IF(B22=Data!#REF!,Data!#REF!,(IF(B22=Data!#REF!,Data!#REF!,(IF(B22=Data!#REF!,Data!#REF!,(IF(B22=Data!#REF!,Data!#REF!,(IF(B22=Data!#REF!,Data!#REF!,Data!#REF!)))))))))))))))&amp;IF(B22=Data!#REF!,Data!#REF!,(IF(B22=Data!#REF!,Data!#REF!,(IF(B22=Data!#REF!,Data!#REF!,(IF(B22=Data!#REF!,Data!#REF!,(IF(B22=Data!B65,Data!H65,(IF(B22=Data!B68,Data!H884,(IF(B22=Data!#REF!,Data!#REF!,(IF(B22=Data!#REF!,Data!#REF!,Data!#REF!)))))))))))))))&amp;IF(B22=Data!#REF!,Data!#REF!,(IF(B22=Data!#REF!,Data!#REF!,(IF(B22=Data!#REF!,Data!#REF!,(IF(B22=Data!#REF!,Data!#REF!,(IF(B22=Data!#REF!,Data!#REF!,Data!#REF!)))))))))</f>
        <v>#REF!</v>
      </c>
      <c r="Q22" s="331"/>
      <c r="R22" s="331"/>
      <c r="S22" s="196" t="e">
        <f>IF(B22=Data!#REF!,Data!#REF!,(IF(B22=Data!B86,Data!I86,(IF(B22=Data!#REF!,Data!#REF!,(IF(B22=Data!#REF!,Data!#REF!,(IF(B22=Data!#REF!,Data!#REF!,(IF(B22=Data!#REF!,Data!#REF!,(IF(B22=Data!#REF!,Data!#REF!,(IF(B22=Data!#REF!,Data!#REF!,Data!#REF!)))))))))))))))&amp;IF(B22=Data!#REF!,Data!#REF!,(IF(B22=Data!#REF!,Data!#REF!,(IF(B22=Data!#REF!,Data!#REF!,(IF(B22=Data!#REF!,Data!#REF!,(IF(B22=Data!B65,Data!I65,(IF(B22=Data!B68,Data!I884,(IF(B22=Data!#REF!,Data!#REF!,(IF(B22=Data!#REF!,Data!#REF!,Data!#REF!)))))))))))))))&amp;IF(B22=Data!#REF!,Data!#REF!,(IF(B22=Data!#REF!,Data!#REF!,(IF(B22=Data!#REF!,Data!#REF!,(IF(B22=Data!#REF!,Data!#REF!,(IF(B22=Data!#REF!,Data!#REF!,Data!#REF!)))))))))</f>
        <v>#REF!</v>
      </c>
      <c r="T22" s="332"/>
      <c r="U22" s="196" t="e">
        <f>IF(B22=Data!#REF!,Data!#REF!,(IF(B22=Data!B86,Data!J86,(IF(B22=Data!#REF!,Data!#REF!,(IF(B22=Data!#REF!,Data!#REF!,(IF(B22=Data!#REF!,Data!#REF!,(IF(B22=Data!#REF!,Data!#REF!,(IF(B22=Data!#REF!,Data!#REF!,(IF(B22=Data!#REF!,Data!#REF!,Data!#REF!)))))))))))))))&amp;IF(B22=Data!#REF!,Data!#REF!,(IF(B22=Data!#REF!,Data!#REF!,(IF(B22=Data!#REF!,Data!#REF!,(IF(B22=Data!#REF!,Data!#REF!,(IF(B22=Data!B65,Data!J65,(IF(B22=Data!B68,Data!J884,(IF(B22=Data!#REF!,Data!#REF!,(IF(B22=Data!#REF!,Data!#REF!,Data!#REF!)))))))))))))))&amp;IF(B22=Data!#REF!,Data!#REF!,(IF(B22=Data!#REF!,Data!#REF!,(IF(B22=Data!#REF!,Data!#REF!,(IF(B22=Data!#REF!,Data!#REF!,(IF(B22=Data!#REF!,Data!#REF!,Data!#REF!)))))))))</f>
        <v>#REF!</v>
      </c>
      <c r="V22" s="191">
        <f>IF(D22="","",VLOOKUP(B22,Data!$B$5:$J$403,9,FALSE)*D22)</f>
        <v>1.1990000000000001</v>
      </c>
      <c r="AB22" s="165">
        <v>199324</v>
      </c>
      <c r="AC22" s="165" t="s">
        <v>750</v>
      </c>
      <c r="AD22" s="165" t="s">
        <v>879</v>
      </c>
      <c r="AE22" s="165">
        <v>10</v>
      </c>
      <c r="AF22" s="165" t="s">
        <v>871</v>
      </c>
      <c r="AG22" s="165">
        <v>1</v>
      </c>
      <c r="AH22" s="165">
        <v>1</v>
      </c>
      <c r="AI22" s="165">
        <v>0</v>
      </c>
    </row>
    <row r="23" spans="1:35" ht="16.25" customHeight="1">
      <c r="A23" s="87"/>
      <c r="B23" s="297" t="s">
        <v>238</v>
      </c>
      <c r="C23" s="195" t="str">
        <f>IF(D23="","",VLOOKUP(B23,Data!$B$5:$L$403,2,FALSE))</f>
        <v>AAC7366</v>
      </c>
      <c r="D23" s="220">
        <v>2</v>
      </c>
      <c r="E23" s="320" t="s">
        <v>525</v>
      </c>
      <c r="F23" s="187">
        <f>IF(D23="","",VLOOKUP(B23,Data!$B$5:$L$403,11,FALSE))</f>
        <v>2618.06</v>
      </c>
      <c r="G23" s="193">
        <f t="shared" si="0"/>
        <v>5236.12</v>
      </c>
      <c r="H23" s="188" t="str">
        <f>IF(D23="","",VLOOKUP(B23,Data!$B$5:$D$403,3,FALSE))</f>
        <v>C/T</v>
      </c>
      <c r="I23" s="189" t="str">
        <f>IF(D23="","",VLOOKUP(B23,Data!$B$5:$M$403,12,FALSE))</f>
        <v>Indonesia</v>
      </c>
      <c r="J23" s="194" t="s">
        <v>888</v>
      </c>
      <c r="K23" s="190">
        <f>IF(D23="","",VLOOKUP(B23,Data!$B$5:$E$403,4,FALSE)*D23)</f>
        <v>532</v>
      </c>
      <c r="L23" s="195">
        <f>IF(D23="","",VLOOKUP(B23,Data!$B$5:$F$403,5,FALSE)*D23)</f>
        <v>492</v>
      </c>
      <c r="M23" s="193" t="e">
        <f>IF(B23=Data!#REF!,Data!#REF!,(IF(B23=Data!B85,Data!G85,(IF(B23=Data!#REF!,Data!#REF!,(IF(B23=Data!#REF!,Data!#REF!,(IF(B23=Data!#REF!,Data!#REF!,(IF(B23=Data!#REF!,Data!#REF!,(IF(B23=Data!#REF!,Data!#REF!,(IF(B23=Data!#REF!,Data!#REF!,Data!#REF!)))))))))))))))&amp;IF(B23=Data!#REF!,Data!#REF!,(IF(B23=Data!#REF!,Data!#REF!,(IF(B23=Data!#REF!,Data!#REF!,(IF(B23=Data!#REF!,Data!#REF!,(IF(B23=Data!B64,Data!G64,(IF(B23=Data!B67,Data!G883,(IF(B23=Data!#REF!,Data!#REF!,(IF(B23=Data!#REF!,Data!#REF!,Data!#REF!)))))))))))))))&amp;IF(B23=Data!#REF!,Data!#REF!,(IF(B23=Data!#REF!,Data!#REF!,(IF(B23=Data!#REF!,Data!#REF!,(IF(B23=Data!#REF!,Data!#REF!,(IF(B23=Data!#REF!,Data!#REF!,Data!#REF!)))))))))</f>
        <v>#REF!</v>
      </c>
      <c r="N23" s="330"/>
      <c r="O23" s="331"/>
      <c r="P23" s="196" t="e">
        <f>IF(B23=Data!#REF!,Data!#REF!,(IF(B23=Data!B85,Data!H85,(IF(B23=Data!#REF!,Data!#REF!,(IF(B23=Data!#REF!,Data!#REF!,(IF(B23=Data!#REF!,Data!#REF!,(IF(B23=Data!#REF!,Data!#REF!,(IF(B23=Data!#REF!,Data!#REF!,(IF(B23=Data!#REF!,Data!#REF!,Data!#REF!)))))))))))))))&amp;IF(B23=Data!#REF!,Data!#REF!,(IF(B23=Data!#REF!,Data!#REF!,(IF(B23=Data!#REF!,Data!#REF!,(IF(B23=Data!#REF!,Data!#REF!,(IF(B23=Data!B64,Data!H64,(IF(B23=Data!B67,Data!H883,(IF(B23=Data!#REF!,Data!#REF!,(IF(B23=Data!#REF!,Data!#REF!,Data!#REF!)))))))))))))))&amp;IF(B23=Data!#REF!,Data!#REF!,(IF(B23=Data!#REF!,Data!#REF!,(IF(B23=Data!#REF!,Data!#REF!,(IF(B23=Data!#REF!,Data!#REF!,(IF(B23=Data!#REF!,Data!#REF!,Data!#REF!)))))))))</f>
        <v>#REF!</v>
      </c>
      <c r="Q23" s="331"/>
      <c r="R23" s="331"/>
      <c r="S23" s="196" t="e">
        <f>IF(B23=Data!#REF!,Data!#REF!,(IF(B23=Data!B85,Data!I85,(IF(B23=Data!#REF!,Data!#REF!,(IF(B23=Data!#REF!,Data!#REF!,(IF(B23=Data!#REF!,Data!#REF!,(IF(B23=Data!#REF!,Data!#REF!,(IF(B23=Data!#REF!,Data!#REF!,(IF(B23=Data!#REF!,Data!#REF!,Data!#REF!)))))))))))))))&amp;IF(B23=Data!#REF!,Data!#REF!,(IF(B23=Data!#REF!,Data!#REF!,(IF(B23=Data!#REF!,Data!#REF!,(IF(B23=Data!#REF!,Data!#REF!,(IF(B23=Data!B64,Data!I64,(IF(B23=Data!B67,Data!I883,(IF(B23=Data!#REF!,Data!#REF!,(IF(B23=Data!#REF!,Data!#REF!,Data!#REF!)))))))))))))))&amp;IF(B23=Data!#REF!,Data!#REF!,(IF(B23=Data!#REF!,Data!#REF!,(IF(B23=Data!#REF!,Data!#REF!,(IF(B23=Data!#REF!,Data!#REF!,(IF(B23=Data!#REF!,Data!#REF!,Data!#REF!)))))))))</f>
        <v>#REF!</v>
      </c>
      <c r="T23" s="332"/>
      <c r="U23" s="196" t="e">
        <f>IF(B23=Data!#REF!,Data!#REF!,(IF(B23=Data!B85,Data!J85,(IF(B23=Data!#REF!,Data!#REF!,(IF(B23=Data!#REF!,Data!#REF!,(IF(B23=Data!#REF!,Data!#REF!,(IF(B23=Data!#REF!,Data!#REF!,(IF(B23=Data!#REF!,Data!#REF!,(IF(B23=Data!#REF!,Data!#REF!,Data!#REF!)))))))))))))))&amp;IF(B23=Data!#REF!,Data!#REF!,(IF(B23=Data!#REF!,Data!#REF!,(IF(B23=Data!#REF!,Data!#REF!,(IF(B23=Data!#REF!,Data!#REF!,(IF(B23=Data!B64,Data!J64,(IF(B23=Data!B67,Data!J883,(IF(B23=Data!#REF!,Data!#REF!,(IF(B23=Data!#REF!,Data!#REF!,Data!#REF!)))))))))))))))&amp;IF(B23=Data!#REF!,Data!#REF!,(IF(B23=Data!#REF!,Data!#REF!,(IF(B23=Data!#REF!,Data!#REF!,(IF(B23=Data!#REF!,Data!#REF!,(IF(B23=Data!#REF!,Data!#REF!,Data!#REF!)))))))))</f>
        <v>#REF!</v>
      </c>
      <c r="V23" s="191">
        <f>IF(D23="","",VLOOKUP(B23,Data!$B$5:$J$403,9,FALSE)*D23)</f>
        <v>2.976</v>
      </c>
      <c r="AB23" s="165">
        <v>200197</v>
      </c>
      <c r="AC23" s="165" t="s">
        <v>239</v>
      </c>
      <c r="AD23" s="165" t="s">
        <v>874</v>
      </c>
      <c r="AE23" s="165">
        <v>1</v>
      </c>
      <c r="AF23" s="165" t="s">
        <v>871</v>
      </c>
      <c r="AG23" s="165">
        <v>13</v>
      </c>
      <c r="AH23" s="165">
        <v>13</v>
      </c>
      <c r="AI23" s="165">
        <v>0</v>
      </c>
    </row>
    <row r="24" spans="1:35" ht="16.25" customHeight="1">
      <c r="A24" s="87"/>
      <c r="B24" s="297" t="s">
        <v>293</v>
      </c>
      <c r="C24" s="195" t="str">
        <f>IF(D24="","",VLOOKUP(B24,Data!$B$5:$L$403,2,FALSE))</f>
        <v>WY44110</v>
      </c>
      <c r="D24" s="220">
        <v>1</v>
      </c>
      <c r="E24" s="91"/>
      <c r="F24" s="187">
        <f>IF(D24="","",VLOOKUP(B24,Data!$B$5:$L$403,11,FALSE))</f>
        <v>2895.95</v>
      </c>
      <c r="G24" s="193">
        <f t="shared" si="0"/>
        <v>2895.95</v>
      </c>
      <c r="H24" s="188" t="str">
        <f>IF(D24="","",VLOOKUP(B24,Data!$B$5:$D$403,3,FALSE))</f>
        <v>C/T</v>
      </c>
      <c r="I24" s="189" t="str">
        <f>IF(D24="","",VLOOKUP(B24,Data!$B$5:$M$403,12,FALSE))</f>
        <v>Indonesia</v>
      </c>
      <c r="J24" s="194" t="s">
        <v>888</v>
      </c>
      <c r="K24" s="190">
        <f>IF(D24="","",VLOOKUP(B24,Data!$B$5:$E$403,4,FALSE)*D24)</f>
        <v>266</v>
      </c>
      <c r="L24" s="195">
        <f>IF(D24="","",VLOOKUP(B24,Data!$B$5:$F$403,5,FALSE)*D24)</f>
        <v>246</v>
      </c>
      <c r="M24" s="193" t="e">
        <f>IF(B24=Data!#REF!,Data!#REF!,(IF(B24=Data!B86,Data!G86,(IF(B24=Data!#REF!,Data!#REF!,(IF(B24=Data!#REF!,Data!#REF!,(IF(B24=Data!#REF!,Data!#REF!,(IF(B24=Data!#REF!,Data!#REF!,(IF(B24=Data!#REF!,Data!#REF!,(IF(B24=Data!#REF!,Data!#REF!,Data!#REF!)))))))))))))))&amp;IF(B24=Data!#REF!,Data!#REF!,(IF(B24=Data!#REF!,Data!#REF!,(IF(B24=Data!#REF!,Data!#REF!,(IF(B24=Data!#REF!,Data!#REF!,(IF(B24=Data!B65,Data!G65,(IF(B24=Data!B68,Data!G884,(IF(B24=Data!#REF!,Data!#REF!,(IF(B24=Data!#REF!,Data!#REF!,Data!#REF!)))))))))))))))&amp;IF(B24=Data!#REF!,Data!#REF!,(IF(B24=Data!#REF!,Data!#REF!,(IF(B24=Data!#REF!,Data!#REF!,(IF(B24=Data!#REF!,Data!#REF!,(IF(B24=Data!#REF!,Data!#REF!,Data!#REF!)))))))))</f>
        <v>#REF!</v>
      </c>
      <c r="N24" s="330"/>
      <c r="O24" s="331"/>
      <c r="P24" s="196" t="e">
        <f>IF(B24=Data!#REF!,Data!#REF!,(IF(B24=Data!B86,Data!H86,(IF(B24=Data!#REF!,Data!#REF!,(IF(B24=Data!#REF!,Data!#REF!,(IF(B24=Data!#REF!,Data!#REF!,(IF(B24=Data!#REF!,Data!#REF!,(IF(B24=Data!#REF!,Data!#REF!,(IF(B24=Data!#REF!,Data!#REF!,Data!#REF!)))))))))))))))&amp;IF(B24=Data!#REF!,Data!#REF!,(IF(B24=Data!#REF!,Data!#REF!,(IF(B24=Data!#REF!,Data!#REF!,(IF(B24=Data!#REF!,Data!#REF!,(IF(B24=Data!B65,Data!H65,(IF(B24=Data!B68,Data!H884,(IF(B24=Data!#REF!,Data!#REF!,(IF(B24=Data!#REF!,Data!#REF!,Data!#REF!)))))))))))))))&amp;IF(B24=Data!#REF!,Data!#REF!,(IF(B24=Data!#REF!,Data!#REF!,(IF(B24=Data!#REF!,Data!#REF!,(IF(B24=Data!#REF!,Data!#REF!,(IF(B24=Data!#REF!,Data!#REF!,Data!#REF!)))))))))</f>
        <v>#REF!</v>
      </c>
      <c r="Q24" s="331"/>
      <c r="R24" s="331"/>
      <c r="S24" s="196" t="e">
        <f>IF(B24=Data!#REF!,Data!#REF!,(IF(B24=Data!B86,Data!I86,(IF(B24=Data!#REF!,Data!#REF!,(IF(B24=Data!#REF!,Data!#REF!,(IF(B24=Data!#REF!,Data!#REF!,(IF(B24=Data!#REF!,Data!#REF!,(IF(B24=Data!#REF!,Data!#REF!,(IF(B24=Data!#REF!,Data!#REF!,Data!#REF!)))))))))))))))&amp;IF(B24=Data!#REF!,Data!#REF!,(IF(B24=Data!#REF!,Data!#REF!,(IF(B24=Data!#REF!,Data!#REF!,(IF(B24=Data!#REF!,Data!#REF!,(IF(B24=Data!B65,Data!I65,(IF(B24=Data!B68,Data!I884,(IF(B24=Data!#REF!,Data!#REF!,(IF(B24=Data!#REF!,Data!#REF!,Data!#REF!)))))))))))))))&amp;IF(B24=Data!#REF!,Data!#REF!,(IF(B24=Data!#REF!,Data!#REF!,(IF(B24=Data!#REF!,Data!#REF!,(IF(B24=Data!#REF!,Data!#REF!,(IF(B24=Data!#REF!,Data!#REF!,Data!#REF!)))))))))</f>
        <v>#REF!</v>
      </c>
      <c r="T24" s="332"/>
      <c r="U24" s="196" t="e">
        <f>IF(B24=Data!#REF!,Data!#REF!,(IF(B24=Data!B86,Data!J86,(IF(B24=Data!#REF!,Data!#REF!,(IF(B24=Data!#REF!,Data!#REF!,(IF(B24=Data!#REF!,Data!#REF!,(IF(B24=Data!#REF!,Data!#REF!,(IF(B24=Data!#REF!,Data!#REF!,(IF(B24=Data!#REF!,Data!#REF!,Data!#REF!)))))))))))))))&amp;IF(B24=Data!#REF!,Data!#REF!,(IF(B24=Data!#REF!,Data!#REF!,(IF(B24=Data!#REF!,Data!#REF!,(IF(B24=Data!#REF!,Data!#REF!,(IF(B24=Data!B65,Data!J65,(IF(B24=Data!B68,Data!J884,(IF(B24=Data!#REF!,Data!#REF!,(IF(B24=Data!#REF!,Data!#REF!,Data!#REF!)))))))))))))))&amp;IF(B24=Data!#REF!,Data!#REF!,(IF(B24=Data!#REF!,Data!#REF!,(IF(B24=Data!#REF!,Data!#REF!,(IF(B24=Data!#REF!,Data!#REF!,(IF(B24=Data!#REF!,Data!#REF!,Data!#REF!)))))))))</f>
        <v>#REF!</v>
      </c>
      <c r="V24" s="191">
        <f>IF(D24="","",VLOOKUP(B24,Data!$B$5:$J$403,9,FALSE)*D24)</f>
        <v>1.488</v>
      </c>
      <c r="AB24" s="165">
        <v>200197</v>
      </c>
      <c r="AC24" s="165" t="s">
        <v>353</v>
      </c>
      <c r="AD24" s="165" t="s">
        <v>877</v>
      </c>
      <c r="AE24" s="165">
        <v>2</v>
      </c>
      <c r="AF24" s="165" t="s">
        <v>871</v>
      </c>
      <c r="AG24" s="165">
        <v>3</v>
      </c>
      <c r="AH24" s="165">
        <v>3</v>
      </c>
      <c r="AI24" s="165">
        <v>0</v>
      </c>
    </row>
    <row r="25" spans="1:35" ht="16.25" customHeight="1">
      <c r="A25" s="87"/>
      <c r="B25" s="297" t="s">
        <v>687</v>
      </c>
      <c r="C25" s="195" t="str">
        <f>IF(D25="","",VLOOKUP(B25,Data!$B$5:$L$403,2,FALSE))</f>
        <v>VAD6770</v>
      </c>
      <c r="D25" s="220">
        <v>1</v>
      </c>
      <c r="E25" s="91"/>
      <c r="F25" s="187">
        <f>IF(D25="","",VLOOKUP(B25,Data!$B$5:$L$403,11,FALSE))</f>
        <v>2978.04</v>
      </c>
      <c r="G25" s="193">
        <f t="shared" si="0"/>
        <v>2978.04</v>
      </c>
      <c r="H25" s="188" t="str">
        <f>IF(D25="","",VLOOKUP(B25,Data!$B$5:$D$403,3,FALSE))</f>
        <v>C/T</v>
      </c>
      <c r="I25" s="189" t="str">
        <f>IF(D25="","",VLOOKUP(B25,Data!$B$5:$M$403,12,FALSE))</f>
        <v>Indonesia</v>
      </c>
      <c r="J25" s="194" t="s">
        <v>888</v>
      </c>
      <c r="K25" s="190">
        <f>IF(D25="","",VLOOKUP(B25,Data!$B$5:$E$403,4,FALSE)*D25)</f>
        <v>276</v>
      </c>
      <c r="L25" s="195">
        <f>IF(D25="","",VLOOKUP(B25,Data!$B$5:$F$403,5,FALSE)*D25)</f>
        <v>256</v>
      </c>
      <c r="M25" s="193" t="e">
        <f>IF(B25=Data!#REF!,Data!#REF!,(IF(B25=Data!B87,Data!G87,(IF(B25=Data!#REF!,Data!#REF!,(IF(B25=Data!#REF!,Data!#REF!,(IF(B25=Data!#REF!,Data!#REF!,(IF(B25=Data!#REF!,Data!#REF!,(IF(B25=Data!#REF!,Data!#REF!,(IF(B25=Data!#REF!,Data!#REF!,Data!#REF!)))))))))))))))&amp;IF(B25=Data!#REF!,Data!#REF!,(IF(B25=Data!#REF!,Data!#REF!,(IF(B25=Data!#REF!,Data!#REF!,(IF(B25=Data!#REF!,Data!#REF!,(IF(B25=Data!B66,Data!G66,(IF(B25=Data!B69,Data!G885,(IF(B25=Data!#REF!,Data!#REF!,(IF(B25=Data!#REF!,Data!#REF!,Data!#REF!)))))))))))))))&amp;IF(B25=Data!#REF!,Data!#REF!,(IF(B25=Data!#REF!,Data!#REF!,(IF(B25=Data!#REF!,Data!#REF!,(IF(B25=Data!#REF!,Data!#REF!,(IF(B25=Data!#REF!,Data!#REF!,Data!#REF!)))))))))</f>
        <v>#REF!</v>
      </c>
      <c r="N25" s="330"/>
      <c r="O25" s="331"/>
      <c r="P25" s="196" t="e">
        <f>IF(B25=Data!#REF!,Data!#REF!,(IF(B25=Data!B87,Data!H87,(IF(B25=Data!#REF!,Data!#REF!,(IF(B25=Data!#REF!,Data!#REF!,(IF(B25=Data!#REF!,Data!#REF!,(IF(B25=Data!#REF!,Data!#REF!,(IF(B25=Data!#REF!,Data!#REF!,(IF(B25=Data!#REF!,Data!#REF!,Data!#REF!)))))))))))))))&amp;IF(B25=Data!#REF!,Data!#REF!,(IF(B25=Data!#REF!,Data!#REF!,(IF(B25=Data!#REF!,Data!#REF!,(IF(B25=Data!#REF!,Data!#REF!,(IF(B25=Data!B66,Data!H66,(IF(B25=Data!B69,Data!H885,(IF(B25=Data!#REF!,Data!#REF!,(IF(B25=Data!#REF!,Data!#REF!,Data!#REF!)))))))))))))))&amp;IF(B25=Data!#REF!,Data!#REF!,(IF(B25=Data!#REF!,Data!#REF!,(IF(B25=Data!#REF!,Data!#REF!,(IF(B25=Data!#REF!,Data!#REF!,(IF(B25=Data!#REF!,Data!#REF!,Data!#REF!)))))))))</f>
        <v>#REF!</v>
      </c>
      <c r="Q25" s="331"/>
      <c r="R25" s="331"/>
      <c r="S25" s="196" t="e">
        <f>IF(B25=Data!#REF!,Data!#REF!,(IF(B25=Data!B87,Data!I87,(IF(B25=Data!#REF!,Data!#REF!,(IF(B25=Data!#REF!,Data!#REF!,(IF(B25=Data!#REF!,Data!#REF!,(IF(B25=Data!#REF!,Data!#REF!,(IF(B25=Data!#REF!,Data!#REF!,(IF(B25=Data!#REF!,Data!#REF!,Data!#REF!)))))))))))))))&amp;IF(B25=Data!#REF!,Data!#REF!,(IF(B25=Data!#REF!,Data!#REF!,(IF(B25=Data!#REF!,Data!#REF!,(IF(B25=Data!#REF!,Data!#REF!,(IF(B25=Data!B66,Data!I66,(IF(B25=Data!B69,Data!I885,(IF(B25=Data!#REF!,Data!#REF!,(IF(B25=Data!#REF!,Data!#REF!,Data!#REF!)))))))))))))))&amp;IF(B25=Data!#REF!,Data!#REF!,(IF(B25=Data!#REF!,Data!#REF!,(IF(B25=Data!#REF!,Data!#REF!,(IF(B25=Data!#REF!,Data!#REF!,(IF(B25=Data!#REF!,Data!#REF!,Data!#REF!)))))))))</f>
        <v>#REF!</v>
      </c>
      <c r="T25" s="332"/>
      <c r="U25" s="196" t="e">
        <f>IF(B25=Data!#REF!,Data!#REF!,(IF(B25=Data!B87,Data!J87,(IF(B25=Data!#REF!,Data!#REF!,(IF(B25=Data!#REF!,Data!#REF!,(IF(B25=Data!#REF!,Data!#REF!,(IF(B25=Data!#REF!,Data!#REF!,(IF(B25=Data!#REF!,Data!#REF!,(IF(B25=Data!#REF!,Data!#REF!,Data!#REF!)))))))))))))))&amp;IF(B25=Data!#REF!,Data!#REF!,(IF(B25=Data!#REF!,Data!#REF!,(IF(B25=Data!#REF!,Data!#REF!,(IF(B25=Data!#REF!,Data!#REF!,(IF(B25=Data!B66,Data!J66,(IF(B25=Data!B69,Data!J885,(IF(B25=Data!#REF!,Data!#REF!,(IF(B25=Data!#REF!,Data!#REF!,Data!#REF!)))))))))))))))&amp;IF(B25=Data!#REF!,Data!#REF!,(IF(B25=Data!#REF!,Data!#REF!,(IF(B25=Data!#REF!,Data!#REF!,(IF(B25=Data!#REF!,Data!#REF!,(IF(B25=Data!#REF!,Data!#REF!,Data!#REF!)))))))))</f>
        <v>#REF!</v>
      </c>
      <c r="V25" s="191">
        <f>IF(D25="","",VLOOKUP(B25,Data!$B$5:$J$403,9,FALSE)*D25)</f>
        <v>1.488</v>
      </c>
    </row>
    <row r="26" spans="1:35" ht="16.25" customHeight="1">
      <c r="A26" s="87"/>
      <c r="B26" s="298"/>
      <c r="C26" s="195" t="str">
        <f>IF(D26="","",VLOOKUP(B26,Data!$B$5:$L$403,2,FALSE))</f>
        <v/>
      </c>
      <c r="D26" s="220"/>
      <c r="E26" s="91"/>
      <c r="F26" s="187" t="str">
        <f>IF(D26="","",VLOOKUP(B26,Data!$B$5:$L$403,11,FALSE))</f>
        <v/>
      </c>
      <c r="G26" s="335"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N26" s="330"/>
      <c r="O26" s="331"/>
      <c r="P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Q26" s="331"/>
      <c r="R26" s="331"/>
      <c r="S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T26" s="332"/>
      <c r="U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V26" s="191" t="str">
        <f>IF(D26="","",VLOOKUP(B26,Data!$B$5:$J$403,9,FALSE)*D26)</f>
        <v/>
      </c>
    </row>
    <row r="27" spans="1:35" ht="16.25" customHeight="1">
      <c r="A27" s="87"/>
      <c r="B27" s="298"/>
      <c r="C27" s="195" t="str">
        <f>IF(D27="","",VLOOKUP(B27,Data!$B$5:$L$403,2,FALSE))</f>
        <v/>
      </c>
      <c r="D27" s="296"/>
      <c r="E27" s="91"/>
      <c r="F27" s="187" t="str">
        <f>IF(D27="","",VLOOKUP(B27,Data!$B$5:$L$403,11,FALSE))</f>
        <v/>
      </c>
      <c r="G27" s="335" t="str">
        <f t="shared" si="0"/>
        <v>-</v>
      </c>
      <c r="H27" s="188" t="str">
        <f>IF(D27="","",VLOOKUP(B27,Data!$B$5:$D$403,3,FALSE))</f>
        <v/>
      </c>
      <c r="I27" s="189" t="str">
        <f>IF(D27="","",VLOOKUP(B27,Data!$B$5:$M$403,12,FALSE))</f>
        <v/>
      </c>
      <c r="J27" s="194"/>
      <c r="K27" s="190" t="str">
        <f>IF(D27="","",VLOOKUP(B27,Data!$B$5:$E$403,4,FALSE)*D27)</f>
        <v/>
      </c>
      <c r="L27" s="195" t="str">
        <f>IF(D27="","",VLOOKUP(B27,Data!$B$5:$F$403,5,FALSE)*D27)</f>
        <v/>
      </c>
      <c r="M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N27" s="330"/>
      <c r="O27" s="331"/>
      <c r="P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Q27" s="331"/>
      <c r="R27" s="331"/>
      <c r="S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T27" s="332"/>
      <c r="U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V27" s="191" t="str">
        <f>IF(D27="","",VLOOKUP(B27,Data!$B$5:$J$403,9,FALSE)*D27)</f>
        <v/>
      </c>
    </row>
    <row r="28" spans="1:35" ht="16.5">
      <c r="A28" s="102"/>
      <c r="B28" s="100"/>
      <c r="C28" s="101"/>
      <c r="D28" s="305">
        <f>SUM(D18:D27)</f>
        <v>19</v>
      </c>
      <c r="E28" s="109"/>
      <c r="F28" s="159"/>
      <c r="G28" s="159">
        <f>SUM(G18:G27)</f>
        <v>53399.87</v>
      </c>
      <c r="H28" s="102"/>
      <c r="I28" s="102"/>
      <c r="J28" s="102"/>
      <c r="K28" s="299">
        <f>SUM(K18:K27)</f>
        <v>4744</v>
      </c>
      <c r="L28" s="299">
        <f>SUM(L18:L27)</f>
        <v>4267</v>
      </c>
      <c r="M28" s="159" t="e">
        <f>SUM(M16:M27)</f>
        <v>#REF!</v>
      </c>
      <c r="N28" s="159">
        <f>SUM(N18:N27)</f>
        <v>0</v>
      </c>
      <c r="O28" s="159">
        <f>SUM(O16:O27)</f>
        <v>0</v>
      </c>
      <c r="P28" s="159" t="e">
        <f>SUM(P16:P27)</f>
        <v>#REF!</v>
      </c>
      <c r="Q28" s="159">
        <f>SUM(Q18:Q27)</f>
        <v>0</v>
      </c>
      <c r="R28" s="159">
        <f>SUM(R16:R27)</f>
        <v>0</v>
      </c>
      <c r="S28" s="159" t="e">
        <f>SUM(S16:S27)</f>
        <v>#REF!</v>
      </c>
      <c r="T28" s="159">
        <f>SUM(T18:T27)</f>
        <v>0</v>
      </c>
      <c r="U28" s="159" t="e">
        <f>SUM(U16:U27)</f>
        <v>#REF!</v>
      </c>
      <c r="V28" s="160">
        <f>SUM(V18:V27)</f>
        <v>25.555</v>
      </c>
    </row>
    <row r="29" spans="1:35" ht="11.25" customHeight="1">
      <c r="A29" s="300"/>
      <c r="B29" s="156"/>
      <c r="C29" s="271"/>
      <c r="D29" s="301"/>
      <c r="E29" s="269"/>
      <c r="F29" s="302" t="s">
        <v>866</v>
      </c>
      <c r="G29" s="273"/>
      <c r="H29" s="300"/>
      <c r="I29" s="300"/>
      <c r="J29" s="300"/>
      <c r="K29" s="303"/>
      <c r="L29" s="261"/>
      <c r="M29" s="259"/>
      <c r="T29" s="259"/>
      <c r="U29" s="259"/>
      <c r="V29" s="265"/>
    </row>
    <row r="30" spans="1:35" ht="14">
      <c r="A30" s="10" t="s">
        <v>521</v>
      </c>
      <c r="B30" s="157"/>
      <c r="C30" s="1"/>
      <c r="D30" s="304" t="s">
        <v>80</v>
      </c>
      <c r="E30" s="263"/>
      <c r="F30" s="77" t="s">
        <v>81</v>
      </c>
      <c r="G30" s="81"/>
      <c r="H30" s="267" t="s">
        <v>82</v>
      </c>
      <c r="I30" s="282"/>
      <c r="J30" s="262" t="s">
        <v>83</v>
      </c>
      <c r="K30" s="262"/>
      <c r="L30" s="442" t="s">
        <v>84</v>
      </c>
      <c r="M30" s="443"/>
      <c r="N30" s="443"/>
      <c r="O30" s="443"/>
      <c r="P30" s="443"/>
      <c r="Q30" s="443"/>
      <c r="R30" s="443"/>
      <c r="S30" s="443"/>
      <c r="T30" s="443"/>
      <c r="U30" s="443"/>
      <c r="V30" s="444"/>
    </row>
    <row r="31" spans="1:35" ht="14">
      <c r="A31" s="26" t="s">
        <v>522</v>
      </c>
      <c r="B31" s="280"/>
      <c r="C31" s="56"/>
      <c r="D31" t="s">
        <v>86</v>
      </c>
      <c r="F31" s="445"/>
      <c r="G31" s="446"/>
      <c r="H31" s="26" t="s">
        <v>87</v>
      </c>
      <c r="I31" s="283"/>
      <c r="J31" s="253" t="s">
        <v>88</v>
      </c>
      <c r="L31" s="260"/>
      <c r="V31" s="265"/>
    </row>
    <row r="32" spans="1:35">
      <c r="A32" s="26" t="s">
        <v>523</v>
      </c>
      <c r="B32" s="26"/>
      <c r="C32" s="259"/>
      <c r="F32" s="445"/>
      <c r="G32" s="446"/>
      <c r="H32" s="26"/>
      <c r="I32" s="283"/>
      <c r="J32" s="253" t="s">
        <v>92</v>
      </c>
      <c r="L32" s="260"/>
      <c r="V32" s="265"/>
    </row>
    <row r="33" spans="1:22" ht="10.5" customHeight="1">
      <c r="A33" s="269"/>
      <c r="B33" s="284"/>
      <c r="C33" s="285"/>
      <c r="D33" t="s">
        <v>93</v>
      </c>
      <c r="F33" s="445"/>
      <c r="G33" s="446"/>
      <c r="H33" s="26" t="s">
        <v>94</v>
      </c>
      <c r="I33" s="283"/>
      <c r="J33" s="253"/>
      <c r="L33" s="260"/>
      <c r="V33" s="265"/>
    </row>
    <row r="34" spans="1:22" ht="13">
      <c r="A34" s="10" t="s">
        <v>95</v>
      </c>
      <c r="C34" s="258"/>
      <c r="D34" t="s">
        <v>96</v>
      </c>
      <c r="F34" s="85" t="s">
        <v>97</v>
      </c>
      <c r="G34" s="82"/>
      <c r="H34" s="26" t="s">
        <v>87</v>
      </c>
      <c r="I34" s="283"/>
      <c r="J34" s="253" t="s">
        <v>98</v>
      </c>
      <c r="L34" s="260"/>
      <c r="V34" s="265"/>
    </row>
    <row r="35" spans="1:22" ht="10.5" customHeight="1">
      <c r="A35" s="26" t="s">
        <v>867</v>
      </c>
      <c r="C35" s="259"/>
      <c r="D35" t="s">
        <v>99</v>
      </c>
      <c r="F35" s="286"/>
      <c r="G35" s="287"/>
      <c r="H35" s="26" t="s">
        <v>100</v>
      </c>
      <c r="I35" s="283"/>
      <c r="J35" s="253" t="s">
        <v>524</v>
      </c>
      <c r="L35" s="447" t="s">
        <v>102</v>
      </c>
      <c r="M35" s="448"/>
      <c r="N35" s="448"/>
      <c r="O35" s="448"/>
      <c r="P35" s="448"/>
      <c r="Q35" s="448"/>
      <c r="R35" s="448"/>
      <c r="S35" s="448"/>
      <c r="T35" s="448"/>
      <c r="U35" s="448"/>
      <c r="V35" s="449"/>
    </row>
    <row r="36" spans="1:22">
      <c r="A36" s="269"/>
      <c r="B36" s="270"/>
      <c r="C36" s="271"/>
      <c r="D36" s="124"/>
      <c r="E36" s="270"/>
      <c r="F36" s="437" t="s">
        <v>903</v>
      </c>
      <c r="G36" s="438"/>
      <c r="H36" s="437" t="s">
        <v>903</v>
      </c>
      <c r="I36" s="438"/>
      <c r="J36" s="274" t="s">
        <v>103</v>
      </c>
      <c r="K36" s="274"/>
      <c r="L36" s="439" t="s">
        <v>104</v>
      </c>
      <c r="M36" s="440"/>
      <c r="N36" s="440"/>
      <c r="O36" s="440"/>
      <c r="P36" s="440"/>
      <c r="Q36" s="440"/>
      <c r="R36" s="440"/>
      <c r="S36" s="440"/>
      <c r="T36" s="440"/>
      <c r="U36" s="440"/>
      <c r="V36" s="441"/>
    </row>
    <row r="37" spans="1:22">
      <c r="B37" s="263"/>
      <c r="F37" s="166"/>
      <c r="G37" s="166"/>
      <c r="H37" s="4"/>
      <c r="I37" s="4"/>
    </row>
    <row r="42" spans="1:22" ht="18.75" customHeight="1">
      <c r="A42" s="168" t="s">
        <v>895</v>
      </c>
      <c r="B42" s="166"/>
      <c r="C42" s="168" t="s">
        <v>565</v>
      </c>
      <c r="D42" s="323"/>
      <c r="E42" s="323"/>
      <c r="F42" s="324"/>
      <c r="G42" s="168" t="s">
        <v>889</v>
      </c>
      <c r="H42" s="166"/>
      <c r="I42" s="168" t="s">
        <v>565</v>
      </c>
    </row>
    <row r="43" spans="1:22" ht="20">
      <c r="A43" s="168" t="s">
        <v>896</v>
      </c>
      <c r="B43" s="166"/>
      <c r="C43" s="168" t="s">
        <v>900</v>
      </c>
      <c r="D43" s="323"/>
      <c r="E43" s="323"/>
      <c r="F43" s="324"/>
      <c r="G43" s="250" t="s">
        <v>890</v>
      </c>
      <c r="H43" s="336"/>
      <c r="I43" s="250" t="s">
        <v>900</v>
      </c>
    </row>
    <row r="44" spans="1:22" ht="20">
      <c r="A44" s="168" t="s">
        <v>897</v>
      </c>
      <c r="B44" s="166"/>
      <c r="C44" s="168" t="s">
        <v>900</v>
      </c>
      <c r="D44" s="323"/>
      <c r="E44" s="323"/>
      <c r="F44" s="324"/>
      <c r="G44" s="168" t="s">
        <v>891</v>
      </c>
      <c r="H44" s="166"/>
      <c r="I44" s="168" t="s">
        <v>565</v>
      </c>
    </row>
    <row r="45" spans="1:22" ht="20">
      <c r="A45" s="168" t="s">
        <v>898</v>
      </c>
      <c r="B45" s="166"/>
      <c r="C45" s="168" t="s">
        <v>565</v>
      </c>
      <c r="D45" s="323"/>
      <c r="E45" s="323"/>
      <c r="F45" s="324"/>
      <c r="G45" s="168" t="s">
        <v>892</v>
      </c>
      <c r="H45" s="166"/>
      <c r="I45" s="168" t="s">
        <v>565</v>
      </c>
    </row>
    <row r="46" spans="1:22" ht="20">
      <c r="A46" s="168" t="s">
        <v>899</v>
      </c>
      <c r="B46" s="166"/>
      <c r="C46" s="168" t="s">
        <v>565</v>
      </c>
      <c r="D46" s="323"/>
      <c r="E46" s="323"/>
      <c r="F46" s="324"/>
      <c r="G46" s="168" t="s">
        <v>894</v>
      </c>
      <c r="H46" s="166"/>
      <c r="I46" s="168" t="s">
        <v>565</v>
      </c>
    </row>
    <row r="47" spans="1:22" ht="18.75" customHeight="1">
      <c r="A47" s="337"/>
      <c r="B47" s="337"/>
      <c r="C47" s="337"/>
      <c r="D47" s="337"/>
      <c r="E47" s="337"/>
      <c r="F47" s="322"/>
      <c r="G47" s="168" t="s">
        <v>893</v>
      </c>
      <c r="H47" s="166"/>
      <c r="I47" s="168" t="s">
        <v>565</v>
      </c>
    </row>
  </sheetData>
  <mergeCells count="8">
    <mergeCell ref="F36:G36"/>
    <mergeCell ref="H36:I36"/>
    <mergeCell ref="L36:V36"/>
    <mergeCell ref="L30:V30"/>
    <mergeCell ref="F31:G31"/>
    <mergeCell ref="F32:G32"/>
    <mergeCell ref="F33:G33"/>
    <mergeCell ref="L35:V35"/>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46"/>
  <sheetViews>
    <sheetView topLeftCell="A16"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7.4531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8" width="9.1796875" style="165"/>
    <col min="29" max="29" width="9.1796875" style="165" bestFit="1" customWidth="1"/>
    <col min="30" max="30" width="31.81640625" style="165" bestFit="1" customWidth="1"/>
    <col min="31" max="16384" width="9.1796875" style="165"/>
  </cols>
  <sheetData>
    <row r="1" spans="1:35" ht="12" customHeight="1">
      <c r="A1" s="3"/>
      <c r="B1" s="3"/>
    </row>
    <row r="2" spans="1:35" ht="12" customHeight="1">
      <c r="L2" s="167"/>
      <c r="O2" s="155"/>
      <c r="P2" s="155"/>
      <c r="Q2" s="153"/>
      <c r="R2" s="153"/>
      <c r="S2" s="155"/>
      <c r="T2" s="155"/>
    </row>
    <row r="3" spans="1:35" ht="18" customHeight="1">
      <c r="A3" s="6" t="s">
        <v>40</v>
      </c>
      <c r="B3" s="6"/>
      <c r="C3" s="6"/>
      <c r="D3" s="288"/>
      <c r="E3" s="6"/>
      <c r="F3" s="63"/>
      <c r="G3" s="63"/>
      <c r="H3" s="6"/>
      <c r="I3" s="6"/>
      <c r="J3" s="6"/>
      <c r="K3" s="63"/>
      <c r="L3" s="63"/>
      <c r="M3" s="6"/>
      <c r="N3" s="6"/>
      <c r="O3" s="6"/>
      <c r="P3" s="6"/>
      <c r="Q3" s="6"/>
      <c r="R3" s="6"/>
      <c r="S3" s="6"/>
      <c r="T3" s="6"/>
      <c r="U3" s="6"/>
      <c r="V3" s="7"/>
    </row>
    <row r="4" spans="1:35" ht="3.75" customHeight="1"/>
    <row r="5" spans="1:35">
      <c r="A5" s="165" t="s">
        <v>497</v>
      </c>
      <c r="H5" s="255" t="s">
        <v>42</v>
      </c>
      <c r="I5" s="169">
        <f ca="1">TODAY()</f>
        <v>44825</v>
      </c>
      <c r="J5" s="169"/>
      <c r="K5" s="256"/>
      <c r="L5" s="257"/>
      <c r="M5" s="255"/>
      <c r="N5" s="255"/>
      <c r="O5" s="255"/>
      <c r="P5" s="255"/>
      <c r="Q5" s="255"/>
      <c r="R5" s="255"/>
      <c r="S5" s="255"/>
      <c r="T5" s="255"/>
      <c r="U5" s="255"/>
    </row>
    <row r="6" spans="1:35"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5" ht="13">
      <c r="A7" s="340"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5">
      <c r="A8" s="343" t="s">
        <v>862</v>
      </c>
      <c r="C8" s="259"/>
      <c r="D8" s="120"/>
      <c r="F8" s="260"/>
      <c r="G8" s="261"/>
      <c r="H8" s="26"/>
      <c r="J8" s="258"/>
      <c r="K8" s="260"/>
      <c r="L8" s="262"/>
      <c r="N8" s="258"/>
      <c r="T8" s="263"/>
      <c r="U8" s="263"/>
      <c r="V8" s="264"/>
    </row>
    <row r="9" spans="1:35">
      <c r="A9" s="343" t="s">
        <v>863</v>
      </c>
      <c r="C9" s="259"/>
      <c r="D9" s="120" t="s">
        <v>52</v>
      </c>
      <c r="F9" s="260" t="s">
        <v>907</v>
      </c>
      <c r="G9" s="261"/>
      <c r="H9" s="26" t="s">
        <v>54</v>
      </c>
      <c r="J9" s="259"/>
      <c r="K9" s="260" t="s">
        <v>55</v>
      </c>
      <c r="N9" s="259"/>
      <c r="O9" s="165" t="s">
        <v>56</v>
      </c>
      <c r="V9" s="265"/>
    </row>
    <row r="10" spans="1:35">
      <c r="A10" s="26"/>
      <c r="C10" s="259"/>
      <c r="D10" s="120" t="s">
        <v>57</v>
      </c>
      <c r="F10" s="260"/>
      <c r="G10" s="261"/>
      <c r="H10" s="338"/>
      <c r="I10" s="339"/>
      <c r="J10" s="266"/>
      <c r="K10" s="260"/>
      <c r="N10" s="259"/>
      <c r="V10" s="265"/>
    </row>
    <row r="11" spans="1:35" ht="13">
      <c r="A11" s="26"/>
      <c r="C11" s="56" t="s">
        <v>864</v>
      </c>
      <c r="D11" s="291"/>
      <c r="E11" s="268"/>
      <c r="F11" s="260" t="s">
        <v>908</v>
      </c>
      <c r="G11" s="261"/>
      <c r="H11" s="26" t="s">
        <v>59</v>
      </c>
      <c r="J11" s="259"/>
      <c r="K11" s="260" t="s">
        <v>498</v>
      </c>
      <c r="N11" s="259"/>
      <c r="O11" s="165" t="s">
        <v>61</v>
      </c>
      <c r="V11" s="265"/>
    </row>
    <row r="12" spans="1:35">
      <c r="A12" s="26" t="s">
        <v>865</v>
      </c>
      <c r="C12" s="259"/>
      <c r="D12" s="120" t="s">
        <v>63</v>
      </c>
      <c r="F12" s="260"/>
      <c r="G12" s="261"/>
      <c r="H12" s="26"/>
      <c r="J12" s="259"/>
      <c r="K12" s="260"/>
      <c r="N12" s="259"/>
      <c r="V12" s="265"/>
    </row>
    <row r="13" spans="1:35">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5">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5">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v>199324</v>
      </c>
      <c r="AC15" s="165" t="s">
        <v>196</v>
      </c>
      <c r="AD15" s="165" t="s">
        <v>870</v>
      </c>
      <c r="AE15" s="165">
        <v>1</v>
      </c>
      <c r="AF15" s="165" t="s">
        <v>871</v>
      </c>
      <c r="AG15" s="165">
        <v>15</v>
      </c>
      <c r="AH15" s="165">
        <v>15</v>
      </c>
      <c r="AI15" s="165">
        <v>9</v>
      </c>
    </row>
    <row r="16" spans="1:35"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v>199324</v>
      </c>
      <c r="AC16" s="165" t="s">
        <v>689</v>
      </c>
      <c r="AD16" s="165" t="s">
        <v>872</v>
      </c>
      <c r="AE16" s="165">
        <v>2</v>
      </c>
      <c r="AF16" s="165" t="s">
        <v>871</v>
      </c>
      <c r="AG16" s="165">
        <v>2</v>
      </c>
      <c r="AH16" s="165">
        <v>2</v>
      </c>
      <c r="AI16" s="165">
        <v>2</v>
      </c>
    </row>
    <row r="17" spans="1:35"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v>199324</v>
      </c>
      <c r="AC17" s="165" t="s">
        <v>213</v>
      </c>
      <c r="AD17" s="165" t="s">
        <v>873</v>
      </c>
      <c r="AE17" s="165">
        <v>3</v>
      </c>
      <c r="AF17" s="165" t="s">
        <v>871</v>
      </c>
      <c r="AG17" s="165">
        <v>5</v>
      </c>
      <c r="AH17" s="165">
        <v>5</v>
      </c>
      <c r="AI17" s="165">
        <v>5</v>
      </c>
    </row>
    <row r="18" spans="1:35" ht="16.25" customHeight="1">
      <c r="A18" s="87"/>
      <c r="B18" s="295" t="s">
        <v>911</v>
      </c>
      <c r="C18" s="195" t="str">
        <f>IF(D18="","",VLOOKUP(B18,Data!$B$5:$L$403,2,FALSE))</f>
        <v/>
      </c>
      <c r="D18" s="220"/>
      <c r="E18" s="321"/>
      <c r="F18" s="187" t="str">
        <f>IF(D18="","",VLOOKUP(B18,Data!$B$5:$L$403,11,FALSE))</f>
        <v/>
      </c>
      <c r="G18" s="335" t="str">
        <f t="shared" ref="G18:G26"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v>199324</v>
      </c>
      <c r="AC18" s="165" t="s">
        <v>679</v>
      </c>
      <c r="AD18" s="165" t="s">
        <v>875</v>
      </c>
      <c r="AE18" s="165">
        <v>6</v>
      </c>
      <c r="AF18" s="165" t="s">
        <v>871</v>
      </c>
      <c r="AG18" s="165">
        <v>3</v>
      </c>
      <c r="AH18" s="165">
        <v>3</v>
      </c>
      <c r="AI18" s="165">
        <v>0</v>
      </c>
    </row>
    <row r="19" spans="1:35" ht="16.25" customHeight="1">
      <c r="A19" s="87"/>
      <c r="B19" s="297" t="s">
        <v>543</v>
      </c>
      <c r="C19" s="195" t="str">
        <f>IF(D19="","",VLOOKUP(B19,Data!$B$5:$L$403,2,FALSE))</f>
        <v>ZG04870</v>
      </c>
      <c r="D19" s="220">
        <v>1</v>
      </c>
      <c r="E19" s="321"/>
      <c r="F19" s="187">
        <f>IF(D19="","",VLOOKUP(B19,Data!$B$5:$L$403,11,FALSE))</f>
        <v>1870.76</v>
      </c>
      <c r="G19" s="193">
        <f t="shared" si="0"/>
        <v>1870.76</v>
      </c>
      <c r="H19" s="188" t="s">
        <v>909</v>
      </c>
      <c r="I19" s="189" t="str">
        <f>IF(D19="","",VLOOKUP(B19,Data!$B$5:$M$403,12,FALSE))</f>
        <v>Indonesia</v>
      </c>
      <c r="J19" s="194" t="s">
        <v>910</v>
      </c>
      <c r="K19" s="190">
        <v>255</v>
      </c>
      <c r="L19" s="195">
        <f>IF(D19="","",VLOOKUP(B19,Data!$B$5:$F$403,5,FALSE)*D19)</f>
        <v>181</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1.1499999999999999</v>
      </c>
      <c r="AB19" s="165">
        <v>199324</v>
      </c>
      <c r="AC19" s="165" t="s">
        <v>404</v>
      </c>
      <c r="AD19" s="165" t="s">
        <v>876</v>
      </c>
      <c r="AE19" s="165">
        <v>7</v>
      </c>
      <c r="AF19" s="165" t="s">
        <v>871</v>
      </c>
      <c r="AG19" s="165">
        <v>1</v>
      </c>
      <c r="AH19" s="165">
        <v>1</v>
      </c>
      <c r="AI19" s="165">
        <v>0</v>
      </c>
    </row>
    <row r="20" spans="1:35" ht="16.25" customHeight="1">
      <c r="A20" s="87"/>
      <c r="B20" s="329"/>
      <c r="C20" s="195" t="str">
        <f>IF(D20="","",VLOOKUP(B20,Data!$B$5:$L$403,2,FALSE))</f>
        <v/>
      </c>
      <c r="D20" s="220"/>
      <c r="E20" s="321"/>
      <c r="F20" s="187" t="str">
        <f>IF(D20="","",VLOOKUP(B20,Data!$B$5:$L$403,11,FALSE))</f>
        <v/>
      </c>
      <c r="G20" s="193" t="str">
        <f t="shared" si="0"/>
        <v>-</v>
      </c>
      <c r="H20" s="188" t="str">
        <f>IF(D20="","",VLOOKUP(B20,Data!$B$5:$D$403,3,FALSE))</f>
        <v/>
      </c>
      <c r="I20" s="189" t="str">
        <f>IF(D20="","",VLOOKUP(B20,Data!$B$5:$M$403,12,FALSE))</f>
        <v/>
      </c>
      <c r="J20" s="194"/>
      <c r="K20" s="190" t="str">
        <f>IF(D20="","",VLOOKUP(B20,Data!$B$5:$E$403,4,FALSE)*D20)</f>
        <v/>
      </c>
      <c r="L20" s="195" t="str">
        <f>IF(D20="","",VLOOKUP(B20,Data!$B$5:$F$403,5,FALSE)*D20)</f>
        <v/>
      </c>
      <c r="M20" s="193" t="e">
        <f>IF(B20=Data!#REF!,Data!#REF!,(IF(B20=Data!B84,Data!G84,(IF(B20=Data!#REF!,Data!#REF!,(IF(B20=Data!#REF!,Data!#REF!,(IF(B20=Data!#REF!,Data!#REF!,(IF(B20=Data!#REF!,Data!#REF!,(IF(B20=Data!#REF!,Data!#REF!,(IF(B20=Data!#REF!,Data!#REF!,Data!#REF!)))))))))))))))&amp;IF(B20=Data!#REF!,Data!#REF!,(IF(B20=Data!#REF!,Data!#REF!,(IF(B20=Data!#REF!,Data!#REF!,(IF(B20=Data!#REF!,Data!#REF!,(IF(B20=Data!B63,Data!G63,(IF(B20=Data!B66,Data!G882,(IF(B20=Data!#REF!,Data!#REF!,(IF(B20=Data!#REF!,Data!#REF!,Data!#REF!)))))))))))))))&amp;IF(B20=Data!#REF!,Data!#REF!,(IF(B20=Data!#REF!,Data!#REF!,(IF(B20=Data!#REF!,Data!#REF!,(IF(B20=Data!#REF!,Data!#REF!,(IF(B20=Data!#REF!,Data!#REF!,Data!#REF!)))))))))</f>
        <v>#REF!</v>
      </c>
      <c r="N20" s="330"/>
      <c r="O20" s="331"/>
      <c r="P20" s="196" t="e">
        <f>IF(B20=Data!#REF!,Data!#REF!,(IF(B20=Data!B84,Data!H84,(IF(B20=Data!#REF!,Data!#REF!,(IF(B20=Data!#REF!,Data!#REF!,(IF(B20=Data!#REF!,Data!#REF!,(IF(B20=Data!#REF!,Data!#REF!,(IF(B20=Data!#REF!,Data!#REF!,(IF(B20=Data!#REF!,Data!#REF!,Data!#REF!)))))))))))))))&amp;IF(B20=Data!#REF!,Data!#REF!,(IF(B20=Data!#REF!,Data!#REF!,(IF(B20=Data!#REF!,Data!#REF!,(IF(B20=Data!#REF!,Data!#REF!,(IF(B20=Data!B63,Data!H63,(IF(B20=Data!B66,Data!H882,(IF(B20=Data!#REF!,Data!#REF!,(IF(B20=Data!#REF!,Data!#REF!,Data!#REF!)))))))))))))))&amp;IF(B20=Data!#REF!,Data!#REF!,(IF(B20=Data!#REF!,Data!#REF!,(IF(B20=Data!#REF!,Data!#REF!,(IF(B20=Data!#REF!,Data!#REF!,(IF(B20=Data!#REF!,Data!#REF!,Data!#REF!)))))))))</f>
        <v>#REF!</v>
      </c>
      <c r="Q20" s="331"/>
      <c r="R20" s="331"/>
      <c r="S20" s="196" t="e">
        <f>IF(B20=Data!#REF!,Data!#REF!,(IF(B20=Data!B84,Data!I84,(IF(B20=Data!#REF!,Data!#REF!,(IF(B20=Data!#REF!,Data!#REF!,(IF(B20=Data!#REF!,Data!#REF!,(IF(B20=Data!#REF!,Data!#REF!,(IF(B20=Data!#REF!,Data!#REF!,(IF(B20=Data!#REF!,Data!#REF!,Data!#REF!)))))))))))))))&amp;IF(B20=Data!#REF!,Data!#REF!,(IF(B20=Data!#REF!,Data!#REF!,(IF(B20=Data!#REF!,Data!#REF!,(IF(B20=Data!#REF!,Data!#REF!,(IF(B20=Data!B63,Data!I63,(IF(B20=Data!B66,Data!I882,(IF(B20=Data!#REF!,Data!#REF!,(IF(B20=Data!#REF!,Data!#REF!,Data!#REF!)))))))))))))))&amp;IF(B20=Data!#REF!,Data!#REF!,(IF(B20=Data!#REF!,Data!#REF!,(IF(B20=Data!#REF!,Data!#REF!,(IF(B20=Data!#REF!,Data!#REF!,(IF(B20=Data!#REF!,Data!#REF!,Data!#REF!)))))))))</f>
        <v>#REF!</v>
      </c>
      <c r="T20" s="332"/>
      <c r="U20" s="196" t="e">
        <f>IF(B20=Data!#REF!,Data!#REF!,(IF(B20=Data!B84,Data!J84,(IF(B20=Data!#REF!,Data!#REF!,(IF(B20=Data!#REF!,Data!#REF!,(IF(B20=Data!#REF!,Data!#REF!,(IF(B20=Data!#REF!,Data!#REF!,(IF(B20=Data!#REF!,Data!#REF!,(IF(B20=Data!#REF!,Data!#REF!,Data!#REF!)))))))))))))))&amp;IF(B20=Data!#REF!,Data!#REF!,(IF(B20=Data!#REF!,Data!#REF!,(IF(B20=Data!#REF!,Data!#REF!,(IF(B20=Data!#REF!,Data!#REF!,(IF(B20=Data!B63,Data!J63,(IF(B20=Data!B66,Data!J882,(IF(B20=Data!#REF!,Data!#REF!,(IF(B20=Data!#REF!,Data!#REF!,Data!#REF!)))))))))))))))&amp;IF(B20=Data!#REF!,Data!#REF!,(IF(B20=Data!#REF!,Data!#REF!,(IF(B20=Data!#REF!,Data!#REF!,(IF(B20=Data!#REF!,Data!#REF!,(IF(B20=Data!#REF!,Data!#REF!,Data!#REF!)))))))))</f>
        <v>#REF!</v>
      </c>
      <c r="V20" s="191" t="str">
        <f>IF(D20="","",VLOOKUP(B20,Data!$B$5:$J$403,9,FALSE)*D20)</f>
        <v/>
      </c>
      <c r="AB20" s="165">
        <v>199324</v>
      </c>
      <c r="AC20" s="165" t="s">
        <v>353</v>
      </c>
      <c r="AD20" s="165" t="s">
        <v>877</v>
      </c>
      <c r="AE20" s="165">
        <v>8</v>
      </c>
      <c r="AF20" s="165" t="s">
        <v>871</v>
      </c>
      <c r="AG20" s="165">
        <v>5</v>
      </c>
      <c r="AH20" s="165">
        <v>5</v>
      </c>
      <c r="AI20" s="165">
        <v>0</v>
      </c>
    </row>
    <row r="21" spans="1:35" ht="16.25" customHeight="1">
      <c r="A21" s="87"/>
      <c r="B21" s="297"/>
      <c r="C21" s="328" t="str">
        <f>IF(D21="","",VLOOKUP(B21,Data!$B$5:$L$403,2,FALSE))</f>
        <v/>
      </c>
      <c r="D21" s="192"/>
      <c r="E21" s="321"/>
      <c r="F21" s="187" t="str">
        <f>IF(D21="","",VLOOKUP(B21,Data!$B$5:$L$403,11,FALSE))</f>
        <v/>
      </c>
      <c r="G21" s="193" t="str">
        <f t="shared" si="0"/>
        <v>-</v>
      </c>
      <c r="H21" s="188" t="str">
        <f>IF(D21="","",VLOOKUP(B21,Data!$B$5:$D$403,3,FALSE))</f>
        <v/>
      </c>
      <c r="I21" s="189" t="str">
        <f>IF(D21="","",VLOOKUP(B21,Data!$B$5:$M$403,12,FALSE))</f>
        <v/>
      </c>
      <c r="J21" s="194"/>
      <c r="K21" s="190" t="str">
        <f>IF(D21="","",VLOOKUP(B21,Data!$B$5:$E$403,4,FALSE)*D21)</f>
        <v/>
      </c>
      <c r="L21" s="195" t="str">
        <f>IF(D21="","",VLOOKUP(B21,Data!$B$5:$F$403,5,FALSE)*D21)</f>
        <v/>
      </c>
      <c r="M21" s="193" t="e">
        <f>IF(B21=Data!#REF!,Data!#REF!,(IF(B21=Data!B85,Data!G85,(IF(B21=Data!#REF!,Data!#REF!,(IF(B21=Data!#REF!,Data!#REF!,(IF(B21=Data!#REF!,Data!#REF!,(IF(B21=Data!#REF!,Data!#REF!,(IF(B21=Data!#REF!,Data!#REF!,(IF(B21=Data!#REF!,Data!#REF!,Data!#REF!)))))))))))))))&amp;IF(B21=Data!#REF!,Data!#REF!,(IF(B21=Data!#REF!,Data!#REF!,(IF(B21=Data!#REF!,Data!#REF!,(IF(B21=Data!#REF!,Data!#REF!,(IF(B21=Data!B64,Data!G64,(IF(B21=Data!B67,Data!G883,(IF(B21=Data!#REF!,Data!#REF!,(IF(B21=Data!#REF!,Data!#REF!,Data!#REF!)))))))))))))))&amp;IF(B21=Data!#REF!,Data!#REF!,(IF(B21=Data!#REF!,Data!#REF!,(IF(B21=Data!#REF!,Data!#REF!,(IF(B21=Data!#REF!,Data!#REF!,(IF(B21=Data!#REF!,Data!#REF!,Data!#REF!)))))))))</f>
        <v>#REF!</v>
      </c>
      <c r="N21" s="330"/>
      <c r="O21" s="331"/>
      <c r="P21" s="196" t="e">
        <f>IF(B21=Data!#REF!,Data!#REF!,(IF(B21=Data!B85,Data!H85,(IF(B21=Data!#REF!,Data!#REF!,(IF(B21=Data!#REF!,Data!#REF!,(IF(B21=Data!#REF!,Data!#REF!,(IF(B21=Data!#REF!,Data!#REF!,(IF(B21=Data!#REF!,Data!#REF!,(IF(B21=Data!#REF!,Data!#REF!,Data!#REF!)))))))))))))))&amp;IF(B21=Data!#REF!,Data!#REF!,(IF(B21=Data!#REF!,Data!#REF!,(IF(B21=Data!#REF!,Data!#REF!,(IF(B21=Data!#REF!,Data!#REF!,(IF(B21=Data!B64,Data!H64,(IF(B21=Data!B67,Data!H883,(IF(B21=Data!#REF!,Data!#REF!,(IF(B21=Data!#REF!,Data!#REF!,Data!#REF!)))))))))))))))&amp;IF(B21=Data!#REF!,Data!#REF!,(IF(B21=Data!#REF!,Data!#REF!,(IF(B21=Data!#REF!,Data!#REF!,(IF(B21=Data!#REF!,Data!#REF!,(IF(B21=Data!#REF!,Data!#REF!,Data!#REF!)))))))))</f>
        <v>#REF!</v>
      </c>
      <c r="Q21" s="331"/>
      <c r="R21" s="331"/>
      <c r="S21" s="196" t="e">
        <f>IF(B21=Data!#REF!,Data!#REF!,(IF(B21=Data!B85,Data!I85,(IF(B21=Data!#REF!,Data!#REF!,(IF(B21=Data!#REF!,Data!#REF!,(IF(B21=Data!#REF!,Data!#REF!,(IF(B21=Data!#REF!,Data!#REF!,(IF(B21=Data!#REF!,Data!#REF!,(IF(B21=Data!#REF!,Data!#REF!,Data!#REF!)))))))))))))))&amp;IF(B21=Data!#REF!,Data!#REF!,(IF(B21=Data!#REF!,Data!#REF!,(IF(B21=Data!#REF!,Data!#REF!,(IF(B21=Data!#REF!,Data!#REF!,(IF(B21=Data!B64,Data!I64,(IF(B21=Data!B67,Data!I883,(IF(B21=Data!#REF!,Data!#REF!,(IF(B21=Data!#REF!,Data!#REF!,Data!#REF!)))))))))))))))&amp;IF(B21=Data!#REF!,Data!#REF!,(IF(B21=Data!#REF!,Data!#REF!,(IF(B21=Data!#REF!,Data!#REF!,(IF(B21=Data!#REF!,Data!#REF!,(IF(B21=Data!#REF!,Data!#REF!,Data!#REF!)))))))))</f>
        <v>#REF!</v>
      </c>
      <c r="T21" s="332"/>
      <c r="U21" s="196" t="e">
        <f>IF(B21=Data!#REF!,Data!#REF!,(IF(B21=Data!B85,Data!J85,(IF(B21=Data!#REF!,Data!#REF!,(IF(B21=Data!#REF!,Data!#REF!,(IF(B21=Data!#REF!,Data!#REF!,(IF(B21=Data!#REF!,Data!#REF!,(IF(B21=Data!#REF!,Data!#REF!,(IF(B21=Data!#REF!,Data!#REF!,Data!#REF!)))))))))))))))&amp;IF(B21=Data!#REF!,Data!#REF!,(IF(B21=Data!#REF!,Data!#REF!,(IF(B21=Data!#REF!,Data!#REF!,(IF(B21=Data!#REF!,Data!#REF!,(IF(B21=Data!B64,Data!J64,(IF(B21=Data!B67,Data!J883,(IF(B21=Data!#REF!,Data!#REF!,(IF(B21=Data!#REF!,Data!#REF!,Data!#REF!)))))))))))))))&amp;IF(B21=Data!#REF!,Data!#REF!,(IF(B21=Data!#REF!,Data!#REF!,(IF(B21=Data!#REF!,Data!#REF!,(IF(B21=Data!#REF!,Data!#REF!,(IF(B21=Data!#REF!,Data!#REF!,Data!#REF!)))))))))</f>
        <v>#REF!</v>
      </c>
      <c r="V21" s="191" t="str">
        <f>IF(D21="","",VLOOKUP(B21,Data!$B$5:$J$403,9,FALSE)*D21)</f>
        <v/>
      </c>
      <c r="AB21" s="165">
        <v>199324</v>
      </c>
      <c r="AC21" s="165" t="s">
        <v>527</v>
      </c>
      <c r="AD21" s="165" t="s">
        <v>878</v>
      </c>
      <c r="AE21" s="165">
        <v>9</v>
      </c>
      <c r="AF21" s="165" t="s">
        <v>871</v>
      </c>
      <c r="AG21" s="165">
        <v>1</v>
      </c>
      <c r="AH21" s="165">
        <v>1</v>
      </c>
      <c r="AI21" s="165">
        <v>0</v>
      </c>
    </row>
    <row r="22" spans="1:35" ht="16.25" customHeight="1">
      <c r="A22" s="87"/>
      <c r="B22" s="297"/>
      <c r="C22" s="195" t="str">
        <f>IF(D22="","",VLOOKUP(B22,Data!$B$5:$L$403,2,FALSE))</f>
        <v/>
      </c>
      <c r="D22" s="220"/>
      <c r="E22" s="321"/>
      <c r="F22" s="187" t="str">
        <f>IF(D22="","",VLOOKUP(B22,Data!$B$5:$L$403,11,FALSE))</f>
        <v/>
      </c>
      <c r="G22" s="193" t="str">
        <f t="shared" ref="G22" si="1">IF(D22&gt;0,D22*F22,"-")</f>
        <v>-</v>
      </c>
      <c r="H22" s="188" t="str">
        <f>IF(D22="","",VLOOKUP(B22,Data!$B$5:$D$403,3,FALSE))</f>
        <v/>
      </c>
      <c r="I22" s="189" t="str">
        <f>IF(D22="","",VLOOKUP(B22,Data!$B$5:$M$403,12,FALSE))</f>
        <v/>
      </c>
      <c r="J22" s="194"/>
      <c r="K22" s="190" t="str">
        <f>IF(D22="","",VLOOKUP(B22,Data!$B$5:$E$403,4,FALSE)*D22)</f>
        <v/>
      </c>
      <c r="L22" s="195" t="str">
        <f>IF(D22="","",VLOOKUP(B22,Data!$B$5:$F$403,5,FALSE)*D22)</f>
        <v/>
      </c>
      <c r="M22" s="193" t="e">
        <f>IF(B22=Data!#REF!,Data!#REF!,(IF(B22=Data!B85,Data!G85,(IF(B22=Data!#REF!,Data!#REF!,(IF(B22=Data!#REF!,Data!#REF!,(IF(B22=Data!#REF!,Data!#REF!,(IF(B22=Data!#REF!,Data!#REF!,(IF(B22=Data!#REF!,Data!#REF!,(IF(B22=Data!#REF!,Data!#REF!,Data!#REF!)))))))))))))))&amp;IF(B22=Data!#REF!,Data!#REF!,(IF(B22=Data!#REF!,Data!#REF!,(IF(B22=Data!#REF!,Data!#REF!,(IF(B22=Data!#REF!,Data!#REF!,(IF(B22=Data!B64,Data!G64,(IF(B22=Data!B67,Data!G883,(IF(B22=Data!#REF!,Data!#REF!,(IF(B22=Data!#REF!,Data!#REF!,Data!#REF!)))))))))))))))&amp;IF(B22=Data!#REF!,Data!#REF!,(IF(B22=Data!#REF!,Data!#REF!,(IF(B22=Data!#REF!,Data!#REF!,(IF(B22=Data!#REF!,Data!#REF!,(IF(B22=Data!#REF!,Data!#REF!,Data!#REF!)))))))))</f>
        <v>#REF!</v>
      </c>
      <c r="N22" s="330"/>
      <c r="O22" s="331"/>
      <c r="P22" s="196" t="e">
        <f>IF(B22=Data!#REF!,Data!#REF!,(IF(B22=Data!B85,Data!H85,(IF(B22=Data!#REF!,Data!#REF!,(IF(B22=Data!#REF!,Data!#REF!,(IF(B22=Data!#REF!,Data!#REF!,(IF(B22=Data!#REF!,Data!#REF!,(IF(B22=Data!#REF!,Data!#REF!,(IF(B22=Data!#REF!,Data!#REF!,Data!#REF!)))))))))))))))&amp;IF(B22=Data!#REF!,Data!#REF!,(IF(B22=Data!#REF!,Data!#REF!,(IF(B22=Data!#REF!,Data!#REF!,(IF(B22=Data!#REF!,Data!#REF!,(IF(B22=Data!B64,Data!H64,(IF(B22=Data!B67,Data!H883,(IF(B22=Data!#REF!,Data!#REF!,(IF(B22=Data!#REF!,Data!#REF!,Data!#REF!)))))))))))))))&amp;IF(B22=Data!#REF!,Data!#REF!,(IF(B22=Data!#REF!,Data!#REF!,(IF(B22=Data!#REF!,Data!#REF!,(IF(B22=Data!#REF!,Data!#REF!,(IF(B22=Data!#REF!,Data!#REF!,Data!#REF!)))))))))</f>
        <v>#REF!</v>
      </c>
      <c r="Q22" s="331"/>
      <c r="R22" s="331"/>
      <c r="S22" s="196" t="e">
        <f>IF(B22=Data!#REF!,Data!#REF!,(IF(B22=Data!B85,Data!I85,(IF(B22=Data!#REF!,Data!#REF!,(IF(B22=Data!#REF!,Data!#REF!,(IF(B22=Data!#REF!,Data!#REF!,(IF(B22=Data!#REF!,Data!#REF!,(IF(B22=Data!#REF!,Data!#REF!,(IF(B22=Data!#REF!,Data!#REF!,Data!#REF!)))))))))))))))&amp;IF(B22=Data!#REF!,Data!#REF!,(IF(B22=Data!#REF!,Data!#REF!,(IF(B22=Data!#REF!,Data!#REF!,(IF(B22=Data!#REF!,Data!#REF!,(IF(B22=Data!B64,Data!I64,(IF(B22=Data!B67,Data!I883,(IF(B22=Data!#REF!,Data!#REF!,(IF(B22=Data!#REF!,Data!#REF!,Data!#REF!)))))))))))))))&amp;IF(B22=Data!#REF!,Data!#REF!,(IF(B22=Data!#REF!,Data!#REF!,(IF(B22=Data!#REF!,Data!#REF!,(IF(B22=Data!#REF!,Data!#REF!,(IF(B22=Data!#REF!,Data!#REF!,Data!#REF!)))))))))</f>
        <v>#REF!</v>
      </c>
      <c r="T22" s="332"/>
      <c r="U22" s="196" t="e">
        <f>IF(B22=Data!#REF!,Data!#REF!,(IF(B22=Data!B85,Data!J85,(IF(B22=Data!#REF!,Data!#REF!,(IF(B22=Data!#REF!,Data!#REF!,(IF(B22=Data!#REF!,Data!#REF!,(IF(B22=Data!#REF!,Data!#REF!,(IF(B22=Data!#REF!,Data!#REF!,(IF(B22=Data!#REF!,Data!#REF!,Data!#REF!)))))))))))))))&amp;IF(B22=Data!#REF!,Data!#REF!,(IF(B22=Data!#REF!,Data!#REF!,(IF(B22=Data!#REF!,Data!#REF!,(IF(B22=Data!#REF!,Data!#REF!,(IF(B22=Data!B64,Data!J64,(IF(B22=Data!B67,Data!J883,(IF(B22=Data!#REF!,Data!#REF!,(IF(B22=Data!#REF!,Data!#REF!,Data!#REF!)))))))))))))))&amp;IF(B22=Data!#REF!,Data!#REF!,(IF(B22=Data!#REF!,Data!#REF!,(IF(B22=Data!#REF!,Data!#REF!,(IF(B22=Data!#REF!,Data!#REF!,(IF(B22=Data!#REF!,Data!#REF!,Data!#REF!)))))))))</f>
        <v>#REF!</v>
      </c>
      <c r="V22" s="191" t="str">
        <f>IF(D22="","",VLOOKUP(B22,Data!$B$5:$J$403,9,FALSE)*D22)</f>
        <v/>
      </c>
      <c r="AB22" s="165">
        <v>200197</v>
      </c>
      <c r="AC22" s="165" t="s">
        <v>353</v>
      </c>
      <c r="AD22" s="165" t="s">
        <v>877</v>
      </c>
      <c r="AE22" s="165">
        <v>2</v>
      </c>
      <c r="AF22" s="165" t="s">
        <v>871</v>
      </c>
      <c r="AG22" s="165">
        <v>3</v>
      </c>
      <c r="AH22" s="165">
        <v>3</v>
      </c>
      <c r="AI22" s="165">
        <v>0</v>
      </c>
    </row>
    <row r="23" spans="1:35" ht="16.25" customHeight="1">
      <c r="A23" s="87"/>
      <c r="B23" s="297"/>
      <c r="C23" s="195" t="str">
        <f>IF(D23="","",VLOOKUP(B23,Data!$B$5:$L$403,2,FALSE))</f>
        <v/>
      </c>
      <c r="D23" s="220"/>
      <c r="E23" s="321"/>
      <c r="F23" s="187" t="str">
        <f>IF(D23="","",VLOOKUP(B23,Data!$B$5:$L$403,11,FALSE))</f>
        <v/>
      </c>
      <c r="G23" s="193" t="str">
        <f t="shared" si="0"/>
        <v>-</v>
      </c>
      <c r="H23" s="188" t="str">
        <f>IF(D23="","",VLOOKUP(B23,Data!$B$5:$D$403,3,FALSE))</f>
        <v/>
      </c>
      <c r="I23" s="189" t="str">
        <f>IF(D23="","",VLOOKUP(B23,Data!$B$5:$M$403,12,FALSE))</f>
        <v/>
      </c>
      <c r="J23" s="194"/>
      <c r="K23" s="190" t="str">
        <f>IF(D23="","",VLOOKUP(B23,Data!$B$5:$E$403,4,FALSE)*D23)</f>
        <v/>
      </c>
      <c r="L23" s="195" t="str">
        <f>IF(D23="","",VLOOKUP(B23,Data!$B$5:$F$403,5,FALSE)*D23)</f>
        <v/>
      </c>
      <c r="M23" s="193" t="e">
        <f>IF(B23=Data!#REF!,Data!#REF!,(IF(B23=Data!B86,Data!G86,(IF(B23=Data!#REF!,Data!#REF!,(IF(B23=Data!#REF!,Data!#REF!,(IF(B23=Data!#REF!,Data!#REF!,(IF(B23=Data!#REF!,Data!#REF!,(IF(B23=Data!#REF!,Data!#REF!,(IF(B23=Data!#REF!,Data!#REF!,Data!#REF!)))))))))))))))&amp;IF(B23=Data!#REF!,Data!#REF!,(IF(B23=Data!#REF!,Data!#REF!,(IF(B23=Data!#REF!,Data!#REF!,(IF(B23=Data!#REF!,Data!#REF!,(IF(B23=Data!B65,Data!G65,(IF(B23=Data!B68,Data!G884,(IF(B23=Data!#REF!,Data!#REF!,(IF(B23=Data!#REF!,Data!#REF!,Data!#REF!)))))))))))))))&amp;IF(B23=Data!#REF!,Data!#REF!,(IF(B23=Data!#REF!,Data!#REF!,(IF(B23=Data!#REF!,Data!#REF!,(IF(B23=Data!#REF!,Data!#REF!,(IF(B23=Data!#REF!,Data!#REF!,Data!#REF!)))))))))</f>
        <v>#REF!</v>
      </c>
      <c r="N23" s="330"/>
      <c r="O23" s="331"/>
      <c r="P23" s="196" t="e">
        <f>IF(B23=Data!#REF!,Data!#REF!,(IF(B23=Data!B86,Data!H86,(IF(B23=Data!#REF!,Data!#REF!,(IF(B23=Data!#REF!,Data!#REF!,(IF(B23=Data!#REF!,Data!#REF!,(IF(B23=Data!#REF!,Data!#REF!,(IF(B23=Data!#REF!,Data!#REF!,(IF(B23=Data!#REF!,Data!#REF!,Data!#REF!)))))))))))))))&amp;IF(B23=Data!#REF!,Data!#REF!,(IF(B23=Data!#REF!,Data!#REF!,(IF(B23=Data!#REF!,Data!#REF!,(IF(B23=Data!#REF!,Data!#REF!,(IF(B23=Data!B65,Data!H65,(IF(B23=Data!B68,Data!H884,(IF(B23=Data!#REF!,Data!#REF!,(IF(B23=Data!#REF!,Data!#REF!,Data!#REF!)))))))))))))))&amp;IF(B23=Data!#REF!,Data!#REF!,(IF(B23=Data!#REF!,Data!#REF!,(IF(B23=Data!#REF!,Data!#REF!,(IF(B23=Data!#REF!,Data!#REF!,(IF(B23=Data!#REF!,Data!#REF!,Data!#REF!)))))))))</f>
        <v>#REF!</v>
      </c>
      <c r="Q23" s="331"/>
      <c r="R23" s="331"/>
      <c r="S23" s="196" t="e">
        <f>IF(B23=Data!#REF!,Data!#REF!,(IF(B23=Data!B86,Data!I86,(IF(B23=Data!#REF!,Data!#REF!,(IF(B23=Data!#REF!,Data!#REF!,(IF(B23=Data!#REF!,Data!#REF!,(IF(B23=Data!#REF!,Data!#REF!,(IF(B23=Data!#REF!,Data!#REF!,(IF(B23=Data!#REF!,Data!#REF!,Data!#REF!)))))))))))))))&amp;IF(B23=Data!#REF!,Data!#REF!,(IF(B23=Data!#REF!,Data!#REF!,(IF(B23=Data!#REF!,Data!#REF!,(IF(B23=Data!#REF!,Data!#REF!,(IF(B23=Data!B65,Data!I65,(IF(B23=Data!B68,Data!I884,(IF(B23=Data!#REF!,Data!#REF!,(IF(B23=Data!#REF!,Data!#REF!,Data!#REF!)))))))))))))))&amp;IF(B23=Data!#REF!,Data!#REF!,(IF(B23=Data!#REF!,Data!#REF!,(IF(B23=Data!#REF!,Data!#REF!,(IF(B23=Data!#REF!,Data!#REF!,(IF(B23=Data!#REF!,Data!#REF!,Data!#REF!)))))))))</f>
        <v>#REF!</v>
      </c>
      <c r="T23" s="332"/>
      <c r="U23" s="196" t="e">
        <f>IF(B23=Data!#REF!,Data!#REF!,(IF(B23=Data!B86,Data!J86,(IF(B23=Data!#REF!,Data!#REF!,(IF(B23=Data!#REF!,Data!#REF!,(IF(B23=Data!#REF!,Data!#REF!,(IF(B23=Data!#REF!,Data!#REF!,(IF(B23=Data!#REF!,Data!#REF!,(IF(B23=Data!#REF!,Data!#REF!,Data!#REF!)))))))))))))))&amp;IF(B23=Data!#REF!,Data!#REF!,(IF(B23=Data!#REF!,Data!#REF!,(IF(B23=Data!#REF!,Data!#REF!,(IF(B23=Data!#REF!,Data!#REF!,(IF(B23=Data!B65,Data!J65,(IF(B23=Data!B68,Data!J884,(IF(B23=Data!#REF!,Data!#REF!,(IF(B23=Data!#REF!,Data!#REF!,Data!#REF!)))))))))))))))&amp;IF(B23=Data!#REF!,Data!#REF!,(IF(B23=Data!#REF!,Data!#REF!,(IF(B23=Data!#REF!,Data!#REF!,(IF(B23=Data!#REF!,Data!#REF!,(IF(B23=Data!#REF!,Data!#REF!,Data!#REF!)))))))))</f>
        <v>#REF!</v>
      </c>
      <c r="V23" s="191" t="str">
        <f>IF(D23="","",VLOOKUP(B23,Data!$B$5:$J$403,9,FALSE)*D23)</f>
        <v/>
      </c>
      <c r="AB23" s="165">
        <v>200197</v>
      </c>
      <c r="AC23" s="165" t="s">
        <v>353</v>
      </c>
      <c r="AD23" s="165" t="s">
        <v>877</v>
      </c>
      <c r="AE23" s="165">
        <v>2</v>
      </c>
      <c r="AF23" s="165" t="s">
        <v>871</v>
      </c>
      <c r="AG23" s="165">
        <v>3</v>
      </c>
      <c r="AH23" s="165">
        <v>3</v>
      </c>
      <c r="AI23" s="165">
        <v>0</v>
      </c>
    </row>
    <row r="24" spans="1:35" ht="16.25" customHeight="1">
      <c r="A24" s="87"/>
      <c r="B24" s="297"/>
      <c r="C24" s="195" t="str">
        <f>IF(D24="","",VLOOKUP(B24,Data!$B$5:$L$403,2,FALSE))</f>
        <v/>
      </c>
      <c r="D24" s="220"/>
      <c r="E24" s="91"/>
      <c r="F24" s="187" t="str">
        <f>IF(D24="","",VLOOKUP(B24,Data!$B$5:$L$403,11,FALSE))</f>
        <v/>
      </c>
      <c r="G24" s="193" t="str">
        <f t="shared" si="0"/>
        <v>-</v>
      </c>
      <c r="H24" s="188" t="str">
        <f>IF(D24="","",VLOOKUP(B24,Data!$B$5:$D$403,3,FALSE))</f>
        <v/>
      </c>
      <c r="I24" s="189" t="str">
        <f>IF(D24="","",VLOOKUP(B24,Data!$B$5:$M$403,12,FALSE))</f>
        <v/>
      </c>
      <c r="J24" s="194"/>
      <c r="K24" s="190" t="str">
        <f>IF(D24="","",VLOOKUP(B24,Data!$B$5:$E$403,4,FALSE)*D24)</f>
        <v/>
      </c>
      <c r="L24" s="195" t="str">
        <f>IF(D24="","",VLOOKUP(B24,Data!$B$5:$F$403,5,FALSE)*D24)</f>
        <v/>
      </c>
      <c r="M24" s="193" t="e">
        <f>IF(B24=Data!#REF!,Data!#REF!,(IF(B24=Data!B87,Data!G87,(IF(B24=Data!#REF!,Data!#REF!,(IF(B24=Data!#REF!,Data!#REF!,(IF(B24=Data!#REF!,Data!#REF!,(IF(B24=Data!#REF!,Data!#REF!,(IF(B24=Data!#REF!,Data!#REF!,(IF(B24=Data!#REF!,Data!#REF!,Data!#REF!)))))))))))))))&amp;IF(B24=Data!#REF!,Data!#REF!,(IF(B24=Data!#REF!,Data!#REF!,(IF(B24=Data!#REF!,Data!#REF!,(IF(B24=Data!#REF!,Data!#REF!,(IF(B24=Data!B66,Data!G66,(IF(B24=Data!B69,Data!G885,(IF(B24=Data!#REF!,Data!#REF!,(IF(B24=Data!#REF!,Data!#REF!,Data!#REF!)))))))))))))))&amp;IF(B24=Data!#REF!,Data!#REF!,(IF(B24=Data!#REF!,Data!#REF!,(IF(B24=Data!#REF!,Data!#REF!,(IF(B24=Data!#REF!,Data!#REF!,(IF(B24=Data!#REF!,Data!#REF!,Data!#REF!)))))))))</f>
        <v>#REF!</v>
      </c>
      <c r="N24" s="330"/>
      <c r="O24" s="331"/>
      <c r="P24" s="196" t="e">
        <f>IF(B24=Data!#REF!,Data!#REF!,(IF(B24=Data!B87,Data!H87,(IF(B24=Data!#REF!,Data!#REF!,(IF(B24=Data!#REF!,Data!#REF!,(IF(B24=Data!#REF!,Data!#REF!,(IF(B24=Data!#REF!,Data!#REF!,(IF(B24=Data!#REF!,Data!#REF!,(IF(B24=Data!#REF!,Data!#REF!,Data!#REF!)))))))))))))))&amp;IF(B24=Data!#REF!,Data!#REF!,(IF(B24=Data!#REF!,Data!#REF!,(IF(B24=Data!#REF!,Data!#REF!,(IF(B24=Data!#REF!,Data!#REF!,(IF(B24=Data!B66,Data!H66,(IF(B24=Data!B69,Data!H885,(IF(B24=Data!#REF!,Data!#REF!,(IF(B24=Data!#REF!,Data!#REF!,Data!#REF!)))))))))))))))&amp;IF(B24=Data!#REF!,Data!#REF!,(IF(B24=Data!#REF!,Data!#REF!,(IF(B24=Data!#REF!,Data!#REF!,(IF(B24=Data!#REF!,Data!#REF!,(IF(B24=Data!#REF!,Data!#REF!,Data!#REF!)))))))))</f>
        <v>#REF!</v>
      </c>
      <c r="Q24" s="331"/>
      <c r="R24" s="331"/>
      <c r="S24" s="196" t="e">
        <f>IF(B24=Data!#REF!,Data!#REF!,(IF(B24=Data!B87,Data!I87,(IF(B24=Data!#REF!,Data!#REF!,(IF(B24=Data!#REF!,Data!#REF!,(IF(B24=Data!#REF!,Data!#REF!,(IF(B24=Data!#REF!,Data!#REF!,(IF(B24=Data!#REF!,Data!#REF!,(IF(B24=Data!#REF!,Data!#REF!,Data!#REF!)))))))))))))))&amp;IF(B24=Data!#REF!,Data!#REF!,(IF(B24=Data!#REF!,Data!#REF!,(IF(B24=Data!#REF!,Data!#REF!,(IF(B24=Data!#REF!,Data!#REF!,(IF(B24=Data!B66,Data!I66,(IF(B24=Data!B69,Data!I885,(IF(B24=Data!#REF!,Data!#REF!,(IF(B24=Data!#REF!,Data!#REF!,Data!#REF!)))))))))))))))&amp;IF(B24=Data!#REF!,Data!#REF!,(IF(B24=Data!#REF!,Data!#REF!,(IF(B24=Data!#REF!,Data!#REF!,(IF(B24=Data!#REF!,Data!#REF!,(IF(B24=Data!#REF!,Data!#REF!,Data!#REF!)))))))))</f>
        <v>#REF!</v>
      </c>
      <c r="T24" s="332"/>
      <c r="U24" s="196" t="e">
        <f>IF(B24=Data!#REF!,Data!#REF!,(IF(B24=Data!B87,Data!J87,(IF(B24=Data!#REF!,Data!#REF!,(IF(B24=Data!#REF!,Data!#REF!,(IF(B24=Data!#REF!,Data!#REF!,(IF(B24=Data!#REF!,Data!#REF!,(IF(B24=Data!#REF!,Data!#REF!,(IF(B24=Data!#REF!,Data!#REF!,Data!#REF!)))))))))))))))&amp;IF(B24=Data!#REF!,Data!#REF!,(IF(B24=Data!#REF!,Data!#REF!,(IF(B24=Data!#REF!,Data!#REF!,(IF(B24=Data!#REF!,Data!#REF!,(IF(B24=Data!B66,Data!J66,(IF(B24=Data!B69,Data!J885,(IF(B24=Data!#REF!,Data!#REF!,(IF(B24=Data!#REF!,Data!#REF!,Data!#REF!)))))))))))))))&amp;IF(B24=Data!#REF!,Data!#REF!,(IF(B24=Data!#REF!,Data!#REF!,(IF(B24=Data!#REF!,Data!#REF!,(IF(B24=Data!#REF!,Data!#REF!,(IF(B24=Data!#REF!,Data!#REF!,Data!#REF!)))))))))</f>
        <v>#REF!</v>
      </c>
      <c r="V24" s="191" t="str">
        <f>IF(D24="","",VLOOKUP(B24,Data!$B$5:$J$403,9,FALSE)*D24)</f>
        <v/>
      </c>
    </row>
    <row r="25" spans="1:35" ht="16.25" customHeight="1">
      <c r="A25" s="87"/>
      <c r="B25" s="298"/>
      <c r="C25" s="195" t="str">
        <f>IF(D25="","",VLOOKUP(B25,Data!$B$5:$L$403,2,FALSE))</f>
        <v/>
      </c>
      <c r="D25" s="220"/>
      <c r="E25" s="91"/>
      <c r="F25" s="187" t="str">
        <f>IF(D25="","",VLOOKUP(B25,Data!$B$5:$L$403,11,FALSE))</f>
        <v/>
      </c>
      <c r="G25" s="335" t="str">
        <f t="shared" si="0"/>
        <v>-</v>
      </c>
      <c r="H25" s="188" t="str">
        <f>IF(D25="","",VLOOKUP(B25,Data!$B$5:$D$403,3,FALSE))</f>
        <v/>
      </c>
      <c r="I25" s="189" t="str">
        <f>IF(D25="","",VLOOKUP(B25,Data!$B$5:$M$403,12,FALSE))</f>
        <v/>
      </c>
      <c r="J25" s="194"/>
      <c r="K25" s="190" t="str">
        <f>IF(D25="","",VLOOKUP(B25,Data!$B$5:$E$403,4,FALSE)*D25)</f>
        <v/>
      </c>
      <c r="L25" s="195" t="str">
        <f>IF(D25="","",VLOOKUP(B25,Data!$B$5:$F$403,5,FALSE)*D25)</f>
        <v/>
      </c>
      <c r="M25" s="193" t="e">
        <f>IF(B25=Data!#REF!,Data!#REF!,(IF(B25=Data!B97,Data!G97,(IF(B25=Data!#REF!,Data!#REF!,(IF(B25=Data!#REF!,Data!#REF!,(IF(B25=Data!#REF!,Data!#REF!,(IF(B25=Data!#REF!,Data!#REF!,(IF(B25=Data!#REF!,Data!#REF!,(IF(B25=Data!#REF!,Data!#REF!,Data!#REF!)))))))))))))))&amp;IF(B25=Data!#REF!,Data!#REF!,(IF(B25=Data!#REF!,Data!#REF!,(IF(B25=Data!#REF!,Data!#REF!,(IF(B25=Data!#REF!,Data!#REF!,(IF(B25=Data!B76,Data!G76,(IF(B25=Data!B79,Data!G895,(IF(B25=Data!#REF!,Data!#REF!,(IF(B25=Data!#REF!,Data!#REF!,Data!#REF!)))))))))))))))&amp;IF(B25=Data!#REF!,Data!#REF!,(IF(B25=Data!#REF!,Data!#REF!,(IF(B25=Data!#REF!,Data!#REF!,(IF(B25=Data!#REF!,Data!#REF!,(IF(B25=Data!#REF!,Data!#REF!,Data!#REF!)))))))))</f>
        <v>#REF!</v>
      </c>
      <c r="N25" s="330"/>
      <c r="O25" s="331"/>
      <c r="P25" s="196" t="e">
        <f>IF(B25=Data!#REF!,Data!#REF!,(IF(B25=Data!B97,Data!H97,(IF(B25=Data!#REF!,Data!#REF!,(IF(B25=Data!#REF!,Data!#REF!,(IF(B25=Data!#REF!,Data!#REF!,(IF(B25=Data!#REF!,Data!#REF!,(IF(B25=Data!#REF!,Data!#REF!,(IF(B25=Data!#REF!,Data!#REF!,Data!#REF!)))))))))))))))&amp;IF(B25=Data!#REF!,Data!#REF!,(IF(B25=Data!#REF!,Data!#REF!,(IF(B25=Data!#REF!,Data!#REF!,(IF(B25=Data!#REF!,Data!#REF!,(IF(B25=Data!B76,Data!H76,(IF(B25=Data!B79,Data!H895,(IF(B25=Data!#REF!,Data!#REF!,(IF(B25=Data!#REF!,Data!#REF!,Data!#REF!)))))))))))))))&amp;IF(B25=Data!#REF!,Data!#REF!,(IF(B25=Data!#REF!,Data!#REF!,(IF(B25=Data!#REF!,Data!#REF!,(IF(B25=Data!#REF!,Data!#REF!,(IF(B25=Data!#REF!,Data!#REF!,Data!#REF!)))))))))</f>
        <v>#REF!</v>
      </c>
      <c r="Q25" s="331"/>
      <c r="R25" s="331"/>
      <c r="S25" s="196" t="e">
        <f>IF(B25=Data!#REF!,Data!#REF!,(IF(B25=Data!B97,Data!I97,(IF(B25=Data!#REF!,Data!#REF!,(IF(B25=Data!#REF!,Data!#REF!,(IF(B25=Data!#REF!,Data!#REF!,(IF(B25=Data!#REF!,Data!#REF!,(IF(B25=Data!#REF!,Data!#REF!,(IF(B25=Data!#REF!,Data!#REF!,Data!#REF!)))))))))))))))&amp;IF(B25=Data!#REF!,Data!#REF!,(IF(B25=Data!#REF!,Data!#REF!,(IF(B25=Data!#REF!,Data!#REF!,(IF(B25=Data!#REF!,Data!#REF!,(IF(B25=Data!B76,Data!I76,(IF(B25=Data!B79,Data!I895,(IF(B25=Data!#REF!,Data!#REF!,(IF(B25=Data!#REF!,Data!#REF!,Data!#REF!)))))))))))))))&amp;IF(B25=Data!#REF!,Data!#REF!,(IF(B25=Data!#REF!,Data!#REF!,(IF(B25=Data!#REF!,Data!#REF!,(IF(B25=Data!#REF!,Data!#REF!,(IF(B25=Data!#REF!,Data!#REF!,Data!#REF!)))))))))</f>
        <v>#REF!</v>
      </c>
      <c r="T25" s="332"/>
      <c r="U25" s="196" t="e">
        <f>IF(B25=Data!#REF!,Data!#REF!,(IF(B25=Data!B97,Data!J97,(IF(B25=Data!#REF!,Data!#REF!,(IF(B25=Data!#REF!,Data!#REF!,(IF(B25=Data!#REF!,Data!#REF!,(IF(B25=Data!#REF!,Data!#REF!,(IF(B25=Data!#REF!,Data!#REF!,(IF(B25=Data!#REF!,Data!#REF!,Data!#REF!)))))))))))))))&amp;IF(B25=Data!#REF!,Data!#REF!,(IF(B25=Data!#REF!,Data!#REF!,(IF(B25=Data!#REF!,Data!#REF!,(IF(B25=Data!#REF!,Data!#REF!,(IF(B25=Data!B76,Data!J76,(IF(B25=Data!B79,Data!J895,(IF(B25=Data!#REF!,Data!#REF!,(IF(B25=Data!#REF!,Data!#REF!,Data!#REF!)))))))))))))))&amp;IF(B25=Data!#REF!,Data!#REF!,(IF(B25=Data!#REF!,Data!#REF!,(IF(B25=Data!#REF!,Data!#REF!,(IF(B25=Data!#REF!,Data!#REF!,(IF(B25=Data!#REF!,Data!#REF!,Data!#REF!)))))))))</f>
        <v>#REF!</v>
      </c>
      <c r="V25" s="191" t="str">
        <f>IF(D25="","",VLOOKUP(B25,Data!$B$5:$J$403,9,FALSE)*D25)</f>
        <v/>
      </c>
    </row>
    <row r="26" spans="1:35" ht="16.25" customHeight="1">
      <c r="A26" s="87"/>
      <c r="B26" s="298"/>
      <c r="C26" s="195" t="str">
        <f>IF(D26="","",VLOOKUP(B26,Data!$B$5:$L$403,2,FALSE))</f>
        <v/>
      </c>
      <c r="D26" s="296"/>
      <c r="E26" s="91"/>
      <c r="F26" s="187" t="str">
        <f>IF(D26="","",VLOOKUP(B26,Data!$B$5:$L$403,11,FALSE))</f>
        <v/>
      </c>
      <c r="G26" s="335"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98,Data!G98,(IF(B26=Data!#REF!,Data!#REF!,(IF(B26=Data!#REF!,Data!#REF!,(IF(B26=Data!#REF!,Data!#REF!,(IF(B26=Data!#REF!,Data!#REF!,(IF(B26=Data!#REF!,Data!#REF!,(IF(B26=Data!#REF!,Data!#REF!,Data!#REF!)))))))))))))))&amp;IF(B26=Data!#REF!,Data!#REF!,(IF(B26=Data!#REF!,Data!#REF!,(IF(B26=Data!#REF!,Data!#REF!,(IF(B26=Data!#REF!,Data!#REF!,(IF(B26=Data!B77,Data!G77,(IF(B26=Data!B80,Data!G896,(IF(B26=Data!#REF!,Data!#REF!,(IF(B26=Data!#REF!,Data!#REF!,Data!#REF!)))))))))))))))&amp;IF(B26=Data!#REF!,Data!#REF!,(IF(B26=Data!#REF!,Data!#REF!,(IF(B26=Data!#REF!,Data!#REF!,(IF(B26=Data!#REF!,Data!#REF!,(IF(B26=Data!#REF!,Data!#REF!,Data!#REF!)))))))))</f>
        <v>#REF!</v>
      </c>
      <c r="N26" s="330"/>
      <c r="O26" s="331"/>
      <c r="P26" s="196" t="e">
        <f>IF(B26=Data!#REF!,Data!#REF!,(IF(B26=Data!B98,Data!H98,(IF(B26=Data!#REF!,Data!#REF!,(IF(B26=Data!#REF!,Data!#REF!,(IF(B26=Data!#REF!,Data!#REF!,(IF(B26=Data!#REF!,Data!#REF!,(IF(B26=Data!#REF!,Data!#REF!,(IF(B26=Data!#REF!,Data!#REF!,Data!#REF!)))))))))))))))&amp;IF(B26=Data!#REF!,Data!#REF!,(IF(B26=Data!#REF!,Data!#REF!,(IF(B26=Data!#REF!,Data!#REF!,(IF(B26=Data!#REF!,Data!#REF!,(IF(B26=Data!B77,Data!H77,(IF(B26=Data!B80,Data!H896,(IF(B26=Data!#REF!,Data!#REF!,(IF(B26=Data!#REF!,Data!#REF!,Data!#REF!)))))))))))))))&amp;IF(B26=Data!#REF!,Data!#REF!,(IF(B26=Data!#REF!,Data!#REF!,(IF(B26=Data!#REF!,Data!#REF!,(IF(B26=Data!#REF!,Data!#REF!,(IF(B26=Data!#REF!,Data!#REF!,Data!#REF!)))))))))</f>
        <v>#REF!</v>
      </c>
      <c r="Q26" s="331"/>
      <c r="R26" s="331"/>
      <c r="S26" s="196" t="e">
        <f>IF(B26=Data!#REF!,Data!#REF!,(IF(B26=Data!B98,Data!I98,(IF(B26=Data!#REF!,Data!#REF!,(IF(B26=Data!#REF!,Data!#REF!,(IF(B26=Data!#REF!,Data!#REF!,(IF(B26=Data!#REF!,Data!#REF!,(IF(B26=Data!#REF!,Data!#REF!,(IF(B26=Data!#REF!,Data!#REF!,Data!#REF!)))))))))))))))&amp;IF(B26=Data!#REF!,Data!#REF!,(IF(B26=Data!#REF!,Data!#REF!,(IF(B26=Data!#REF!,Data!#REF!,(IF(B26=Data!#REF!,Data!#REF!,(IF(B26=Data!B77,Data!I77,(IF(B26=Data!B80,Data!I896,(IF(B26=Data!#REF!,Data!#REF!,(IF(B26=Data!#REF!,Data!#REF!,Data!#REF!)))))))))))))))&amp;IF(B26=Data!#REF!,Data!#REF!,(IF(B26=Data!#REF!,Data!#REF!,(IF(B26=Data!#REF!,Data!#REF!,(IF(B26=Data!#REF!,Data!#REF!,(IF(B26=Data!#REF!,Data!#REF!,Data!#REF!)))))))))</f>
        <v>#REF!</v>
      </c>
      <c r="T26" s="332"/>
      <c r="U26" s="196" t="e">
        <f>IF(B26=Data!#REF!,Data!#REF!,(IF(B26=Data!B98,Data!J98,(IF(B26=Data!#REF!,Data!#REF!,(IF(B26=Data!#REF!,Data!#REF!,(IF(B26=Data!#REF!,Data!#REF!,(IF(B26=Data!#REF!,Data!#REF!,(IF(B26=Data!#REF!,Data!#REF!,(IF(B26=Data!#REF!,Data!#REF!,Data!#REF!)))))))))))))))&amp;IF(B26=Data!#REF!,Data!#REF!,(IF(B26=Data!#REF!,Data!#REF!,(IF(B26=Data!#REF!,Data!#REF!,(IF(B26=Data!#REF!,Data!#REF!,(IF(B26=Data!B77,Data!J77,(IF(B26=Data!B80,Data!J896,(IF(B26=Data!#REF!,Data!#REF!,(IF(B26=Data!#REF!,Data!#REF!,Data!#REF!)))))))))))))))&amp;IF(B26=Data!#REF!,Data!#REF!,(IF(B26=Data!#REF!,Data!#REF!,(IF(B26=Data!#REF!,Data!#REF!,(IF(B26=Data!#REF!,Data!#REF!,(IF(B26=Data!#REF!,Data!#REF!,Data!#REF!)))))))))</f>
        <v>#REF!</v>
      </c>
      <c r="V26" s="191" t="str">
        <f>IF(D26="","",VLOOKUP(B26,Data!$B$5:$J$403,9,FALSE)*D26)</f>
        <v/>
      </c>
    </row>
    <row r="27" spans="1:35" ht="16.5">
      <c r="A27" s="102"/>
      <c r="B27" s="100"/>
      <c r="C27" s="101"/>
      <c r="D27" s="305">
        <f>SUM(D18:D26)</f>
        <v>1</v>
      </c>
      <c r="E27" s="109"/>
      <c r="F27" s="159"/>
      <c r="G27" s="159">
        <f>SUM(G18:G26)</f>
        <v>1870.76</v>
      </c>
      <c r="H27" s="102"/>
      <c r="I27" s="102"/>
      <c r="J27" s="102"/>
      <c r="K27" s="299">
        <f>SUM(K18:K26)</f>
        <v>255</v>
      </c>
      <c r="L27" s="299">
        <f>SUM(L18:L26)</f>
        <v>181</v>
      </c>
      <c r="M27" s="159" t="e">
        <f>SUM(M16:M26)</f>
        <v>#REF!</v>
      </c>
      <c r="N27" s="159">
        <f>SUM(N18:N26)</f>
        <v>0</v>
      </c>
      <c r="O27" s="159">
        <f>SUM(O16:O26)</f>
        <v>0</v>
      </c>
      <c r="P27" s="159" t="e">
        <f>SUM(P16:P26)</f>
        <v>#REF!</v>
      </c>
      <c r="Q27" s="159">
        <f>SUM(Q18:Q26)</f>
        <v>0</v>
      </c>
      <c r="R27" s="159">
        <f>SUM(R16:R26)</f>
        <v>0</v>
      </c>
      <c r="S27" s="159" t="e">
        <f>SUM(S16:S26)</f>
        <v>#REF!</v>
      </c>
      <c r="T27" s="159">
        <f>SUM(T18:T26)</f>
        <v>0</v>
      </c>
      <c r="U27" s="159" t="e">
        <f>SUM(U16:U26)</f>
        <v>#REF!</v>
      </c>
      <c r="V27" s="160">
        <f>SUM(V18:V26)</f>
        <v>1.1499999999999999</v>
      </c>
    </row>
    <row r="28" spans="1:35" ht="11.25" customHeight="1">
      <c r="A28" s="300"/>
      <c r="B28" s="156"/>
      <c r="C28" s="271"/>
      <c r="D28" s="301"/>
      <c r="E28" s="269"/>
      <c r="F28" s="302" t="s">
        <v>866</v>
      </c>
      <c r="G28" s="273"/>
      <c r="H28" s="300"/>
      <c r="I28" s="300"/>
      <c r="J28" s="300"/>
      <c r="K28" s="303"/>
      <c r="L28" s="261"/>
      <c r="M28" s="259"/>
      <c r="T28" s="259"/>
      <c r="U28" s="259"/>
      <c r="V28" s="265"/>
    </row>
    <row r="29" spans="1:35" ht="14">
      <c r="A29" s="10" t="s">
        <v>521</v>
      </c>
      <c r="B29" s="157"/>
      <c r="C29" s="1"/>
      <c r="D29" s="304" t="s">
        <v>80</v>
      </c>
      <c r="E29" s="263"/>
      <c r="F29" s="77" t="s">
        <v>81</v>
      </c>
      <c r="G29" s="81"/>
      <c r="H29" s="267" t="s">
        <v>82</v>
      </c>
      <c r="I29" s="282"/>
      <c r="J29" s="262" t="s">
        <v>83</v>
      </c>
      <c r="K29" s="262"/>
      <c r="L29" s="442" t="s">
        <v>84</v>
      </c>
      <c r="M29" s="443"/>
      <c r="N29" s="443"/>
      <c r="O29" s="443"/>
      <c r="P29" s="443"/>
      <c r="Q29" s="443"/>
      <c r="R29" s="443"/>
      <c r="S29" s="443"/>
      <c r="T29" s="443"/>
      <c r="U29" s="443"/>
      <c r="V29" s="444"/>
    </row>
    <row r="30" spans="1:35" ht="14">
      <c r="A30" s="26" t="s">
        <v>522</v>
      </c>
      <c r="B30" s="280"/>
      <c r="C30" s="56"/>
      <c r="D30" t="s">
        <v>86</v>
      </c>
      <c r="F30" s="445"/>
      <c r="G30" s="446"/>
      <c r="H30" s="26" t="s">
        <v>87</v>
      </c>
      <c r="I30" s="283"/>
      <c r="J30" s="253" t="s">
        <v>88</v>
      </c>
      <c r="L30" s="260"/>
      <c r="V30" s="265"/>
    </row>
    <row r="31" spans="1:35">
      <c r="A31" s="26" t="s">
        <v>523</v>
      </c>
      <c r="B31" s="26"/>
      <c r="C31" s="259"/>
      <c r="F31" s="445"/>
      <c r="G31" s="446"/>
      <c r="H31" s="26"/>
      <c r="I31" s="283"/>
      <c r="J31" s="253" t="s">
        <v>92</v>
      </c>
      <c r="L31" s="260"/>
      <c r="V31" s="265"/>
    </row>
    <row r="32" spans="1:35" ht="10.5" customHeight="1">
      <c r="A32" s="269"/>
      <c r="B32" s="284"/>
      <c r="C32" s="285"/>
      <c r="D32" t="s">
        <v>93</v>
      </c>
      <c r="F32" s="445"/>
      <c r="G32" s="446"/>
      <c r="H32" s="26" t="s">
        <v>94</v>
      </c>
      <c r="I32" s="283"/>
      <c r="J32" s="253"/>
      <c r="L32" s="260"/>
      <c r="V32" s="265"/>
    </row>
    <row r="33" spans="1:22" ht="13">
      <c r="A33" s="10" t="s">
        <v>95</v>
      </c>
      <c r="C33" s="258"/>
      <c r="D33" t="s">
        <v>96</v>
      </c>
      <c r="F33" s="85" t="s">
        <v>97</v>
      </c>
      <c r="G33" s="82"/>
      <c r="H33" s="26" t="s">
        <v>87</v>
      </c>
      <c r="I33" s="283"/>
      <c r="J33" s="253" t="s">
        <v>98</v>
      </c>
      <c r="L33" s="260"/>
      <c r="V33" s="265"/>
    </row>
    <row r="34" spans="1:22" ht="10.5" customHeight="1">
      <c r="A34" s="340" t="s">
        <v>906</v>
      </c>
      <c r="C34" s="259"/>
      <c r="D34" t="s">
        <v>99</v>
      </c>
      <c r="F34" s="286"/>
      <c r="G34" s="287"/>
      <c r="H34" s="26" t="s">
        <v>100</v>
      </c>
      <c r="I34" s="283"/>
      <c r="J34" s="253" t="s">
        <v>524</v>
      </c>
      <c r="L34" s="447" t="s">
        <v>102</v>
      </c>
      <c r="M34" s="448"/>
      <c r="N34" s="448"/>
      <c r="O34" s="448"/>
      <c r="P34" s="448"/>
      <c r="Q34" s="448"/>
      <c r="R34" s="448"/>
      <c r="S34" s="448"/>
      <c r="T34" s="448"/>
      <c r="U34" s="448"/>
      <c r="V34" s="449"/>
    </row>
    <row r="35" spans="1:22">
      <c r="A35" s="269"/>
      <c r="B35" s="270"/>
      <c r="C35" s="271"/>
      <c r="D35" s="124"/>
      <c r="E35" s="270"/>
      <c r="F35" s="437" t="s">
        <v>905</v>
      </c>
      <c r="G35" s="438"/>
      <c r="H35" s="437" t="s">
        <v>904</v>
      </c>
      <c r="I35" s="438"/>
      <c r="J35" s="274" t="s">
        <v>103</v>
      </c>
      <c r="K35" s="274"/>
      <c r="L35" s="439" t="s">
        <v>104</v>
      </c>
      <c r="M35" s="440"/>
      <c r="N35" s="440"/>
      <c r="O35" s="440"/>
      <c r="P35" s="440"/>
      <c r="Q35" s="440"/>
      <c r="R35" s="440"/>
      <c r="S35" s="440"/>
      <c r="T35" s="440"/>
      <c r="U35" s="440"/>
      <c r="V35" s="441"/>
    </row>
    <row r="36" spans="1:22">
      <c r="B36" s="263"/>
      <c r="F36" s="166"/>
      <c r="G36" s="166"/>
      <c r="H36" s="4"/>
      <c r="I36" s="4"/>
    </row>
    <row r="41" spans="1:22" ht="18.75" customHeight="1">
      <c r="A41" s="168" t="s">
        <v>895</v>
      </c>
      <c r="B41" s="166"/>
      <c r="C41" s="168" t="s">
        <v>565</v>
      </c>
      <c r="D41" s="323"/>
      <c r="E41" s="323"/>
      <c r="F41" s="324"/>
      <c r="G41" s="168" t="s">
        <v>889</v>
      </c>
      <c r="H41" s="166"/>
      <c r="I41" s="168" t="s">
        <v>565</v>
      </c>
    </row>
    <row r="42" spans="1:22" ht="20">
      <c r="A42" s="168" t="s">
        <v>896</v>
      </c>
      <c r="B42" s="166"/>
      <c r="C42" s="168" t="s">
        <v>900</v>
      </c>
      <c r="D42" s="323"/>
      <c r="E42" s="323"/>
      <c r="F42" s="324"/>
      <c r="G42" s="250" t="s">
        <v>890</v>
      </c>
      <c r="H42" s="336"/>
      <c r="I42" s="250" t="s">
        <v>900</v>
      </c>
    </row>
    <row r="43" spans="1:22" ht="20">
      <c r="A43" s="168" t="s">
        <v>897</v>
      </c>
      <c r="B43" s="166"/>
      <c r="C43" s="168" t="s">
        <v>900</v>
      </c>
      <c r="D43" s="323"/>
      <c r="E43" s="323"/>
      <c r="F43" s="324"/>
      <c r="G43" s="168" t="s">
        <v>891</v>
      </c>
      <c r="H43" s="166"/>
      <c r="I43" s="168" t="s">
        <v>565</v>
      </c>
    </row>
    <row r="44" spans="1:22" ht="20">
      <c r="A44" s="168" t="s">
        <v>898</v>
      </c>
      <c r="B44" s="166"/>
      <c r="C44" s="168" t="s">
        <v>565</v>
      </c>
      <c r="D44" s="323"/>
      <c r="E44" s="323"/>
      <c r="F44" s="324"/>
      <c r="G44" s="168" t="s">
        <v>892</v>
      </c>
      <c r="H44" s="166"/>
      <c r="I44" s="168" t="s">
        <v>565</v>
      </c>
    </row>
    <row r="45" spans="1:22" ht="20">
      <c r="A45" s="168" t="s">
        <v>899</v>
      </c>
      <c r="B45" s="166"/>
      <c r="C45" s="168" t="s">
        <v>565</v>
      </c>
      <c r="D45" s="323"/>
      <c r="E45" s="323"/>
      <c r="F45" s="324"/>
      <c r="G45" s="168" t="s">
        <v>894</v>
      </c>
      <c r="H45" s="166"/>
      <c r="I45" s="168" t="s">
        <v>565</v>
      </c>
    </row>
    <row r="46" spans="1:22" ht="18.75" customHeight="1">
      <c r="A46" s="337"/>
      <c r="B46" s="337"/>
      <c r="C46" s="337"/>
      <c r="D46" s="337"/>
      <c r="E46" s="337"/>
      <c r="F46" s="322"/>
      <c r="G46" s="168" t="s">
        <v>893</v>
      </c>
      <c r="H46" s="166"/>
      <c r="I46" s="168" t="s">
        <v>565</v>
      </c>
    </row>
  </sheetData>
  <mergeCells count="8">
    <mergeCell ref="F35:G35"/>
    <mergeCell ref="H35:I35"/>
    <mergeCell ref="L35:V35"/>
    <mergeCell ref="L29:V29"/>
    <mergeCell ref="F30:G30"/>
    <mergeCell ref="F31:G31"/>
    <mergeCell ref="F32:G32"/>
    <mergeCell ref="L34:V34"/>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8"/>
  <sheetViews>
    <sheetView topLeftCell="A19"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7.4531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8" width="9.1796875" style="165"/>
    <col min="29" max="29" width="9.1796875" style="165" bestFit="1" customWidth="1"/>
    <col min="30" max="30" width="31.81640625" style="165" bestFit="1" customWidth="1"/>
    <col min="31" max="16384" width="9.1796875" style="165"/>
  </cols>
  <sheetData>
    <row r="1" spans="1:35" ht="12" customHeight="1">
      <c r="A1" s="3"/>
      <c r="B1" s="3"/>
    </row>
    <row r="2" spans="1:35" ht="12" customHeight="1">
      <c r="L2" s="167"/>
      <c r="O2" s="155"/>
      <c r="P2" s="155"/>
      <c r="Q2" s="153"/>
      <c r="R2" s="153"/>
      <c r="S2" s="155"/>
      <c r="T2" s="155"/>
    </row>
    <row r="3" spans="1:35" ht="18" customHeight="1">
      <c r="A3" s="6" t="s">
        <v>40</v>
      </c>
      <c r="B3" s="6"/>
      <c r="C3" s="6"/>
      <c r="D3" s="288"/>
      <c r="E3" s="6"/>
      <c r="F3" s="63"/>
      <c r="G3" s="63"/>
      <c r="H3" s="6"/>
      <c r="I3" s="6"/>
      <c r="J3" s="6"/>
      <c r="K3" s="63"/>
      <c r="L3" s="63"/>
      <c r="M3" s="6"/>
      <c r="N3" s="6"/>
      <c r="O3" s="6"/>
      <c r="P3" s="6"/>
      <c r="Q3" s="6"/>
      <c r="R3" s="6"/>
      <c r="S3" s="6"/>
      <c r="T3" s="6"/>
      <c r="U3" s="6"/>
      <c r="V3" s="7"/>
    </row>
    <row r="4" spans="1:35" ht="3.75" customHeight="1"/>
    <row r="5" spans="1:35">
      <c r="A5" s="165" t="s">
        <v>497</v>
      </c>
      <c r="H5" s="255" t="s">
        <v>42</v>
      </c>
      <c r="I5" s="169">
        <f ca="1">TODAY()</f>
        <v>44825</v>
      </c>
      <c r="J5" s="169"/>
      <c r="K5" s="256"/>
      <c r="L5" s="257"/>
      <c r="M5" s="255"/>
      <c r="N5" s="255"/>
      <c r="O5" s="255"/>
      <c r="P5" s="255"/>
      <c r="Q5" s="255"/>
      <c r="R5" s="255"/>
      <c r="S5" s="255"/>
      <c r="T5" s="255"/>
      <c r="U5" s="255"/>
    </row>
    <row r="6" spans="1:35"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5" ht="13">
      <c r="A7" s="26"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5">
      <c r="A8" s="120" t="s">
        <v>862</v>
      </c>
      <c r="C8" s="259"/>
      <c r="D8" s="120"/>
      <c r="F8" s="260"/>
      <c r="G8" s="261"/>
      <c r="H8" s="26"/>
      <c r="J8" s="258"/>
      <c r="K8" s="260"/>
      <c r="L8" s="262"/>
      <c r="N8" s="258"/>
      <c r="T8" s="263"/>
      <c r="U8" s="263"/>
      <c r="V8" s="264"/>
    </row>
    <row r="9" spans="1:35">
      <c r="A9" s="120" t="s">
        <v>863</v>
      </c>
      <c r="C9" s="259"/>
      <c r="D9" s="120" t="s">
        <v>52</v>
      </c>
      <c r="F9" s="260" t="s">
        <v>53</v>
      </c>
      <c r="G9" s="261"/>
      <c r="H9" s="26" t="s">
        <v>54</v>
      </c>
      <c r="J9" s="259"/>
      <c r="K9" s="260" t="s">
        <v>55</v>
      </c>
      <c r="N9" s="259"/>
      <c r="O9" s="165" t="s">
        <v>56</v>
      </c>
      <c r="V9" s="265"/>
    </row>
    <row r="10" spans="1:35">
      <c r="A10" s="26"/>
      <c r="C10" s="259"/>
      <c r="D10" s="120" t="s">
        <v>57</v>
      </c>
      <c r="F10" s="260"/>
      <c r="G10" s="261"/>
      <c r="H10" s="341"/>
      <c r="I10" s="342"/>
      <c r="J10" s="266"/>
      <c r="K10" s="260"/>
      <c r="N10" s="259"/>
      <c r="V10" s="265"/>
    </row>
    <row r="11" spans="1:35" ht="13">
      <c r="A11" s="26"/>
      <c r="C11" s="56" t="s">
        <v>864</v>
      </c>
      <c r="D11" s="291"/>
      <c r="E11" s="268"/>
      <c r="F11" s="260" t="s">
        <v>58</v>
      </c>
      <c r="G11" s="261"/>
      <c r="H11" s="26" t="s">
        <v>59</v>
      </c>
      <c r="J11" s="259"/>
      <c r="K11" s="260" t="s">
        <v>498</v>
      </c>
      <c r="N11" s="259"/>
      <c r="O11" s="165" t="s">
        <v>61</v>
      </c>
      <c r="V11" s="265"/>
    </row>
    <row r="12" spans="1:35">
      <c r="A12" s="26" t="s">
        <v>865</v>
      </c>
      <c r="C12" s="259"/>
      <c r="D12" s="120" t="s">
        <v>63</v>
      </c>
      <c r="F12" s="260"/>
      <c r="G12" s="261"/>
      <c r="H12" s="26"/>
      <c r="J12" s="259"/>
      <c r="K12" s="260"/>
      <c r="N12" s="259"/>
      <c r="V12" s="265"/>
    </row>
    <row r="13" spans="1:35">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5">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5">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v>199324</v>
      </c>
      <c r="AC15" s="165" t="s">
        <v>196</v>
      </c>
      <c r="AD15" s="165" t="s">
        <v>870</v>
      </c>
      <c r="AE15" s="165">
        <v>1</v>
      </c>
      <c r="AF15" s="165" t="s">
        <v>871</v>
      </c>
      <c r="AG15" s="165">
        <v>15</v>
      </c>
      <c r="AH15" s="165">
        <v>15</v>
      </c>
      <c r="AI15" s="165">
        <v>9</v>
      </c>
    </row>
    <row r="16" spans="1:35"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v>199324</v>
      </c>
      <c r="AC16" s="165" t="s">
        <v>689</v>
      </c>
      <c r="AD16" s="165" t="s">
        <v>872</v>
      </c>
      <c r="AE16" s="165">
        <v>2</v>
      </c>
      <c r="AF16" s="165" t="s">
        <v>871</v>
      </c>
      <c r="AG16" s="165">
        <v>2</v>
      </c>
      <c r="AH16" s="165">
        <v>2</v>
      </c>
      <c r="AI16" s="165">
        <v>2</v>
      </c>
    </row>
    <row r="17" spans="1:35"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v>199324</v>
      </c>
      <c r="AC17" s="165" t="s">
        <v>213</v>
      </c>
      <c r="AD17" s="165" t="s">
        <v>873</v>
      </c>
      <c r="AE17" s="165">
        <v>3</v>
      </c>
      <c r="AF17" s="165" t="s">
        <v>871</v>
      </c>
      <c r="AG17" s="165">
        <v>5</v>
      </c>
      <c r="AH17" s="165">
        <v>5</v>
      </c>
      <c r="AI17" s="165">
        <v>5</v>
      </c>
    </row>
    <row r="18" spans="1:35" ht="16.25" customHeight="1">
      <c r="A18" s="87"/>
      <c r="B18" s="295" t="s">
        <v>914</v>
      </c>
      <c r="C18" s="195" t="str">
        <f>IF(D18="","",VLOOKUP(B18,Data!$B$5:$L$403,2,FALSE))</f>
        <v/>
      </c>
      <c r="D18" s="220"/>
      <c r="E18" s="321"/>
      <c r="F18" s="187" t="str">
        <f>IF(D18="","",VLOOKUP(B18,Data!$B$5:$L$403,11,FALSE))</f>
        <v/>
      </c>
      <c r="G18" s="335" t="str">
        <f t="shared" ref="G18:G28"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v>199324</v>
      </c>
      <c r="AC18" s="165" t="s">
        <v>679</v>
      </c>
      <c r="AD18" s="165" t="s">
        <v>875</v>
      </c>
      <c r="AE18" s="165">
        <v>6</v>
      </c>
      <c r="AF18" s="165" t="s">
        <v>871</v>
      </c>
      <c r="AG18" s="165">
        <v>3</v>
      </c>
      <c r="AH18" s="165">
        <v>3</v>
      </c>
      <c r="AI18" s="165">
        <v>0</v>
      </c>
    </row>
    <row r="19" spans="1:35" ht="16.25" customHeight="1">
      <c r="A19" s="87"/>
      <c r="B19" s="297" t="s">
        <v>293</v>
      </c>
      <c r="C19" s="195" t="str">
        <f>IF(D19="","",VLOOKUP(B19,Data!$B$5:$L$403,2,FALSE))</f>
        <v>WY44110</v>
      </c>
      <c r="D19" s="220">
        <v>1</v>
      </c>
      <c r="E19" s="320" t="s">
        <v>519</v>
      </c>
      <c r="F19" s="187">
        <f>IF(D19="","",VLOOKUP(B19,Data!$B$5:$L$403,11,FALSE))</f>
        <v>2895.95</v>
      </c>
      <c r="G19" s="193">
        <f t="shared" si="0"/>
        <v>2895.95</v>
      </c>
      <c r="H19" s="188" t="str">
        <f>IF(D19="","",VLOOKUP(B19,Data!$B$5:$D$403,3,FALSE))</f>
        <v>C/T</v>
      </c>
      <c r="I19" s="189" t="str">
        <f>IF(D19="","",VLOOKUP(B19,Data!$B$5:$M$403,12,FALSE))</f>
        <v>Indonesia</v>
      </c>
      <c r="J19" s="194" t="s">
        <v>915</v>
      </c>
      <c r="K19" s="190">
        <f>IF(D19="","",VLOOKUP(B19,Data!$B$5:$E$403,4,FALSE)*D19)</f>
        <v>266</v>
      </c>
      <c r="L19" s="195">
        <f>IF(D19="","",VLOOKUP(B19,Data!$B$5:$F$403,5,FALSE)*D19)</f>
        <v>246</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1.488</v>
      </c>
      <c r="AB19" s="165">
        <v>199324</v>
      </c>
      <c r="AC19" s="165" t="s">
        <v>404</v>
      </c>
      <c r="AD19" s="165" t="s">
        <v>876</v>
      </c>
      <c r="AE19" s="165">
        <v>7</v>
      </c>
      <c r="AF19" s="165" t="s">
        <v>871</v>
      </c>
      <c r="AG19" s="165">
        <v>1</v>
      </c>
      <c r="AH19" s="165">
        <v>1</v>
      </c>
      <c r="AI19" s="165">
        <v>0</v>
      </c>
    </row>
    <row r="20" spans="1:35" ht="16.25" customHeight="1">
      <c r="A20" s="87"/>
      <c r="B20" s="295" t="s">
        <v>916</v>
      </c>
      <c r="C20" s="195" t="str">
        <f>IF(D20="","",VLOOKUP(B20,Data!$B$5:$L$403,2,FALSE))</f>
        <v/>
      </c>
      <c r="D20" s="220"/>
      <c r="E20" s="321"/>
      <c r="F20" s="187" t="str">
        <f>IF(D20="","",VLOOKUP(B20,Data!$B$5:$L$403,11,FALSE))</f>
        <v/>
      </c>
      <c r="G20" s="335" t="str">
        <f t="shared" ref="G20:G21" si="1">IF(D20&gt;0,D20*F20,"-")</f>
        <v>-</v>
      </c>
      <c r="H20" s="188" t="str">
        <f>IF(D20="","",VLOOKUP(B20,Data!$B$5:$D$403,3,FALSE))</f>
        <v/>
      </c>
      <c r="I20" s="189" t="str">
        <f>IF(D20="","",VLOOKUP(B20,Data!$B$5:$M$403,12,FALSE))</f>
        <v/>
      </c>
      <c r="J20" s="164"/>
      <c r="K20" s="190" t="str">
        <f>IF(D20="","",VLOOKUP(B20,Data!$B$5:$E$403,4,FALSE)*D20)</f>
        <v/>
      </c>
      <c r="L20" s="195" t="str">
        <f>IF(D20="","",VLOOKUP(B20,Data!$B$5:$F$403,5,FALSE)*D20)</f>
        <v/>
      </c>
      <c r="M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N20" s="330"/>
      <c r="O20" s="331"/>
      <c r="P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Q20" s="331"/>
      <c r="R20" s="331"/>
      <c r="S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T20" s="332"/>
      <c r="U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V20" s="191" t="str">
        <f>IF(D20="","",VLOOKUP(B20,Data!$B$5:$J$403,9,FALSE)*D20)</f>
        <v/>
      </c>
      <c r="AB20" s="165">
        <v>199324</v>
      </c>
      <c r="AC20" s="165" t="s">
        <v>679</v>
      </c>
      <c r="AD20" s="165" t="s">
        <v>875</v>
      </c>
      <c r="AE20" s="165">
        <v>6</v>
      </c>
      <c r="AF20" s="165" t="s">
        <v>871</v>
      </c>
      <c r="AG20" s="165">
        <v>3</v>
      </c>
      <c r="AH20" s="165">
        <v>3</v>
      </c>
      <c r="AI20" s="165">
        <v>0</v>
      </c>
    </row>
    <row r="21" spans="1:35" ht="16.25" customHeight="1">
      <c r="A21" s="87"/>
      <c r="B21" s="297" t="s">
        <v>212</v>
      </c>
      <c r="C21" s="195" t="str">
        <f>IF(D21="","",VLOOKUP(B21,Data!$B$5:$L$403,2,FALSE))</f>
        <v>WH50410</v>
      </c>
      <c r="D21" s="220">
        <v>3</v>
      </c>
      <c r="E21" s="321" t="s">
        <v>520</v>
      </c>
      <c r="F21" s="187">
        <f>IF(D21="","",VLOOKUP(B21,Data!$B$5:$L$403,11,FALSE))</f>
        <v>1897.4</v>
      </c>
      <c r="G21" s="193">
        <f t="shared" si="1"/>
        <v>5692.2000000000007</v>
      </c>
      <c r="H21" s="188" t="str">
        <f>IF(D21="","",VLOOKUP(B21,Data!$B$5:$D$403,3,FALSE))</f>
        <v>C/T</v>
      </c>
      <c r="I21" s="189" t="str">
        <f>IF(D21="","",VLOOKUP(B21,Data!$B$5:$M$403,12,FALSE))</f>
        <v>Indonesia</v>
      </c>
      <c r="J21" s="194" t="s">
        <v>917</v>
      </c>
      <c r="K21" s="190">
        <f>IF(D21="","",VLOOKUP(B21,Data!$B$5:$E$403,4,FALSE)*D21)</f>
        <v>666</v>
      </c>
      <c r="L21" s="195">
        <f>IF(D21="","",VLOOKUP(B21,Data!$B$5:$F$403,5,FALSE)*D21)</f>
        <v>603</v>
      </c>
      <c r="M21" s="193" t="e">
        <f>IF(B21=Data!#REF!,Data!#REF!,(IF(B21=Data!B93,Data!G93,(IF(B21=Data!#REF!,Data!#REF!,(IF(B21=Data!#REF!,Data!#REF!,(IF(B21=Data!#REF!,Data!#REF!,(IF(B21=Data!#REF!,Data!#REF!,(IF(B21=Data!#REF!,Data!#REF!,(IF(B21=Data!#REF!,Data!#REF!,Data!#REF!)))))))))))))))&amp;IF(B21=Data!#REF!,Data!#REF!,(IF(B21=Data!#REF!,Data!#REF!,(IF(B21=Data!#REF!,Data!#REF!,(IF(B21=Data!#REF!,Data!#REF!,(IF(B21=Data!B72,Data!G72,(IF(B21=Data!B75,Data!G891,(IF(B21=Data!#REF!,Data!#REF!,(IF(B21=Data!#REF!,Data!#REF!,Data!#REF!)))))))))))))))&amp;IF(B21=Data!#REF!,Data!#REF!,(IF(B21=Data!#REF!,Data!#REF!,(IF(B21=Data!#REF!,Data!#REF!,(IF(B21=Data!#REF!,Data!#REF!,(IF(B21=Data!#REF!,Data!#REF!,Data!#REF!)))))))))</f>
        <v>#REF!</v>
      </c>
      <c r="N21" s="330"/>
      <c r="O21" s="331"/>
      <c r="P21" s="196" t="e">
        <f>IF(B21=Data!#REF!,Data!#REF!,(IF(B21=Data!B93,Data!H93,(IF(B21=Data!#REF!,Data!#REF!,(IF(B21=Data!#REF!,Data!#REF!,(IF(B21=Data!#REF!,Data!#REF!,(IF(B21=Data!#REF!,Data!#REF!,(IF(B21=Data!#REF!,Data!#REF!,(IF(B21=Data!#REF!,Data!#REF!,Data!#REF!)))))))))))))))&amp;IF(B21=Data!#REF!,Data!#REF!,(IF(B21=Data!#REF!,Data!#REF!,(IF(B21=Data!#REF!,Data!#REF!,(IF(B21=Data!#REF!,Data!#REF!,(IF(B21=Data!B72,Data!H72,(IF(B21=Data!B75,Data!H891,(IF(B21=Data!#REF!,Data!#REF!,(IF(B21=Data!#REF!,Data!#REF!,Data!#REF!)))))))))))))))&amp;IF(B21=Data!#REF!,Data!#REF!,(IF(B21=Data!#REF!,Data!#REF!,(IF(B21=Data!#REF!,Data!#REF!,(IF(B21=Data!#REF!,Data!#REF!,(IF(B21=Data!#REF!,Data!#REF!,Data!#REF!)))))))))</f>
        <v>#REF!</v>
      </c>
      <c r="Q21" s="331"/>
      <c r="R21" s="331"/>
      <c r="S21" s="196" t="e">
        <f>IF(B21=Data!#REF!,Data!#REF!,(IF(B21=Data!B93,Data!I93,(IF(B21=Data!#REF!,Data!#REF!,(IF(B21=Data!#REF!,Data!#REF!,(IF(B21=Data!#REF!,Data!#REF!,(IF(B21=Data!#REF!,Data!#REF!,(IF(B21=Data!#REF!,Data!#REF!,(IF(B21=Data!#REF!,Data!#REF!,Data!#REF!)))))))))))))))&amp;IF(B21=Data!#REF!,Data!#REF!,(IF(B21=Data!#REF!,Data!#REF!,(IF(B21=Data!#REF!,Data!#REF!,(IF(B21=Data!#REF!,Data!#REF!,(IF(B21=Data!B72,Data!I72,(IF(B21=Data!B75,Data!I891,(IF(B21=Data!#REF!,Data!#REF!,(IF(B21=Data!#REF!,Data!#REF!,Data!#REF!)))))))))))))))&amp;IF(B21=Data!#REF!,Data!#REF!,(IF(B21=Data!#REF!,Data!#REF!,(IF(B21=Data!#REF!,Data!#REF!,(IF(B21=Data!#REF!,Data!#REF!,(IF(B21=Data!#REF!,Data!#REF!,Data!#REF!)))))))))</f>
        <v>#REF!</v>
      </c>
      <c r="T21" s="332"/>
      <c r="U21" s="196" t="e">
        <f>IF(B21=Data!#REF!,Data!#REF!,(IF(B21=Data!B93,Data!J93,(IF(B21=Data!#REF!,Data!#REF!,(IF(B21=Data!#REF!,Data!#REF!,(IF(B21=Data!#REF!,Data!#REF!,(IF(B21=Data!#REF!,Data!#REF!,(IF(B21=Data!#REF!,Data!#REF!,(IF(B21=Data!#REF!,Data!#REF!,Data!#REF!)))))))))))))))&amp;IF(B21=Data!#REF!,Data!#REF!,(IF(B21=Data!#REF!,Data!#REF!,(IF(B21=Data!#REF!,Data!#REF!,(IF(B21=Data!#REF!,Data!#REF!,(IF(B21=Data!B72,Data!J72,(IF(B21=Data!B75,Data!J891,(IF(B21=Data!#REF!,Data!#REF!,(IF(B21=Data!#REF!,Data!#REF!,Data!#REF!)))))))))))))))&amp;IF(B21=Data!#REF!,Data!#REF!,(IF(B21=Data!#REF!,Data!#REF!,(IF(B21=Data!#REF!,Data!#REF!,(IF(B21=Data!#REF!,Data!#REF!,(IF(B21=Data!#REF!,Data!#REF!,Data!#REF!)))))))))</f>
        <v>#REF!</v>
      </c>
      <c r="V21" s="191">
        <f>IF(D21="","",VLOOKUP(B21,Data!$B$5:$J$403,9,FALSE)*D21)</f>
        <v>3.5970000000000004</v>
      </c>
      <c r="AB21" s="165">
        <v>199324</v>
      </c>
      <c r="AC21" s="165" t="s">
        <v>404</v>
      </c>
      <c r="AD21" s="165" t="s">
        <v>876</v>
      </c>
      <c r="AE21" s="165">
        <v>7</v>
      </c>
      <c r="AF21" s="165" t="s">
        <v>871</v>
      </c>
      <c r="AG21" s="165">
        <v>1</v>
      </c>
      <c r="AH21" s="165">
        <v>1</v>
      </c>
      <c r="AI21" s="165">
        <v>0</v>
      </c>
    </row>
    <row r="22" spans="1:35" ht="16.25" customHeight="1">
      <c r="A22" s="87"/>
      <c r="B22" s="329" t="s">
        <v>238</v>
      </c>
      <c r="C22" s="195" t="str">
        <f>IF(D22="","",VLOOKUP(B22,Data!$B$5:$L$403,2,FALSE))</f>
        <v>AAC7366</v>
      </c>
      <c r="D22" s="220">
        <v>7</v>
      </c>
      <c r="E22" s="321"/>
      <c r="F22" s="187">
        <f>IF(D22="","",VLOOKUP(B22,Data!$B$5:$L$403,11,FALSE))</f>
        <v>2618.06</v>
      </c>
      <c r="G22" s="193">
        <f t="shared" si="0"/>
        <v>18326.419999999998</v>
      </c>
      <c r="H22" s="188" t="str">
        <f>IF(D22="","",VLOOKUP(B22,Data!$B$5:$D$403,3,FALSE))</f>
        <v>C/T</v>
      </c>
      <c r="I22" s="189" t="str">
        <f>IF(D22="","",VLOOKUP(B22,Data!$B$5:$M$403,12,FALSE))</f>
        <v>Indonesia</v>
      </c>
      <c r="J22" s="194" t="s">
        <v>917</v>
      </c>
      <c r="K22" s="190">
        <f>IF(D22="","",VLOOKUP(B22,Data!$B$5:$E$403,4,FALSE)*D22)</f>
        <v>1862</v>
      </c>
      <c r="L22" s="195">
        <f>IF(D22="","",VLOOKUP(B22,Data!$B$5:$F$403,5,FALSE)*D22)</f>
        <v>1722</v>
      </c>
      <c r="M22" s="193" t="e">
        <f>IF(B22=Data!#REF!,Data!#REF!,(IF(B22=Data!B84,Data!G84,(IF(B22=Data!#REF!,Data!#REF!,(IF(B22=Data!#REF!,Data!#REF!,(IF(B22=Data!#REF!,Data!#REF!,(IF(B22=Data!#REF!,Data!#REF!,(IF(B22=Data!#REF!,Data!#REF!,(IF(B22=Data!#REF!,Data!#REF!,Data!#REF!)))))))))))))))&amp;IF(B22=Data!#REF!,Data!#REF!,(IF(B22=Data!#REF!,Data!#REF!,(IF(B22=Data!#REF!,Data!#REF!,(IF(B22=Data!#REF!,Data!#REF!,(IF(B22=Data!B63,Data!G63,(IF(B22=Data!B66,Data!G882,(IF(B22=Data!#REF!,Data!#REF!,(IF(B22=Data!#REF!,Data!#REF!,Data!#REF!)))))))))))))))&amp;IF(B22=Data!#REF!,Data!#REF!,(IF(B22=Data!#REF!,Data!#REF!,(IF(B22=Data!#REF!,Data!#REF!,(IF(B22=Data!#REF!,Data!#REF!,(IF(B22=Data!#REF!,Data!#REF!,Data!#REF!)))))))))</f>
        <v>#REF!</v>
      </c>
      <c r="N22" s="330"/>
      <c r="O22" s="331"/>
      <c r="P22" s="196" t="e">
        <f>IF(B22=Data!#REF!,Data!#REF!,(IF(B22=Data!B84,Data!H84,(IF(B22=Data!#REF!,Data!#REF!,(IF(B22=Data!#REF!,Data!#REF!,(IF(B22=Data!#REF!,Data!#REF!,(IF(B22=Data!#REF!,Data!#REF!,(IF(B22=Data!#REF!,Data!#REF!,(IF(B22=Data!#REF!,Data!#REF!,Data!#REF!)))))))))))))))&amp;IF(B22=Data!#REF!,Data!#REF!,(IF(B22=Data!#REF!,Data!#REF!,(IF(B22=Data!#REF!,Data!#REF!,(IF(B22=Data!#REF!,Data!#REF!,(IF(B22=Data!B63,Data!H63,(IF(B22=Data!B66,Data!H882,(IF(B22=Data!#REF!,Data!#REF!,(IF(B22=Data!#REF!,Data!#REF!,Data!#REF!)))))))))))))))&amp;IF(B22=Data!#REF!,Data!#REF!,(IF(B22=Data!#REF!,Data!#REF!,(IF(B22=Data!#REF!,Data!#REF!,(IF(B22=Data!#REF!,Data!#REF!,(IF(B22=Data!#REF!,Data!#REF!,Data!#REF!)))))))))</f>
        <v>#REF!</v>
      </c>
      <c r="Q22" s="331"/>
      <c r="R22" s="331"/>
      <c r="S22" s="196" t="e">
        <f>IF(B22=Data!#REF!,Data!#REF!,(IF(B22=Data!B84,Data!I84,(IF(B22=Data!#REF!,Data!#REF!,(IF(B22=Data!#REF!,Data!#REF!,(IF(B22=Data!#REF!,Data!#REF!,(IF(B22=Data!#REF!,Data!#REF!,(IF(B22=Data!#REF!,Data!#REF!,(IF(B22=Data!#REF!,Data!#REF!,Data!#REF!)))))))))))))))&amp;IF(B22=Data!#REF!,Data!#REF!,(IF(B22=Data!#REF!,Data!#REF!,(IF(B22=Data!#REF!,Data!#REF!,(IF(B22=Data!#REF!,Data!#REF!,(IF(B22=Data!B63,Data!I63,(IF(B22=Data!B66,Data!I882,(IF(B22=Data!#REF!,Data!#REF!,(IF(B22=Data!#REF!,Data!#REF!,Data!#REF!)))))))))))))))&amp;IF(B22=Data!#REF!,Data!#REF!,(IF(B22=Data!#REF!,Data!#REF!,(IF(B22=Data!#REF!,Data!#REF!,(IF(B22=Data!#REF!,Data!#REF!,(IF(B22=Data!#REF!,Data!#REF!,Data!#REF!)))))))))</f>
        <v>#REF!</v>
      </c>
      <c r="T22" s="332"/>
      <c r="U22" s="196" t="e">
        <f>IF(B22=Data!#REF!,Data!#REF!,(IF(B22=Data!B84,Data!J84,(IF(B22=Data!#REF!,Data!#REF!,(IF(B22=Data!#REF!,Data!#REF!,(IF(B22=Data!#REF!,Data!#REF!,(IF(B22=Data!#REF!,Data!#REF!,(IF(B22=Data!#REF!,Data!#REF!,(IF(B22=Data!#REF!,Data!#REF!,Data!#REF!)))))))))))))))&amp;IF(B22=Data!#REF!,Data!#REF!,(IF(B22=Data!#REF!,Data!#REF!,(IF(B22=Data!#REF!,Data!#REF!,(IF(B22=Data!#REF!,Data!#REF!,(IF(B22=Data!B63,Data!J63,(IF(B22=Data!B66,Data!J882,(IF(B22=Data!#REF!,Data!#REF!,(IF(B22=Data!#REF!,Data!#REF!,Data!#REF!)))))))))))))))&amp;IF(B22=Data!#REF!,Data!#REF!,(IF(B22=Data!#REF!,Data!#REF!,(IF(B22=Data!#REF!,Data!#REF!,(IF(B22=Data!#REF!,Data!#REF!,(IF(B22=Data!#REF!,Data!#REF!,Data!#REF!)))))))))</f>
        <v>#REF!</v>
      </c>
      <c r="V22" s="191">
        <f>IF(D22="","",VLOOKUP(B22,Data!$B$5:$J$403,9,FALSE)*D22)</f>
        <v>10.416</v>
      </c>
      <c r="AB22" s="165">
        <v>199324</v>
      </c>
      <c r="AC22" s="165" t="s">
        <v>353</v>
      </c>
      <c r="AD22" s="165" t="s">
        <v>877</v>
      </c>
      <c r="AE22" s="165">
        <v>8</v>
      </c>
      <c r="AF22" s="165" t="s">
        <v>871</v>
      </c>
      <c r="AG22" s="165">
        <v>5</v>
      </c>
      <c r="AH22" s="165">
        <v>5</v>
      </c>
      <c r="AI22" s="165">
        <v>0</v>
      </c>
    </row>
    <row r="23" spans="1:35" ht="16.25" customHeight="1">
      <c r="A23" s="87"/>
      <c r="B23" s="297"/>
      <c r="C23" s="328" t="str">
        <f>IF(D23="","",VLOOKUP(B23,Data!$B$5:$L$403,2,FALSE))</f>
        <v/>
      </c>
      <c r="D23" s="192"/>
      <c r="E23" s="321" t="s">
        <v>525</v>
      </c>
      <c r="F23" s="187" t="str">
        <f>IF(D23="","",VLOOKUP(B23,Data!$B$5:$L$403,11,FALSE))</f>
        <v/>
      </c>
      <c r="G23" s="193" t="str">
        <f t="shared" si="0"/>
        <v>-</v>
      </c>
      <c r="H23" s="188" t="str">
        <f>IF(D23="","",VLOOKUP(B23,Data!$B$5:$D$403,3,FALSE))</f>
        <v/>
      </c>
      <c r="I23" s="189" t="str">
        <f>IF(D23="","",VLOOKUP(B23,Data!$B$5:$M$403,12,FALSE))</f>
        <v/>
      </c>
      <c r="J23" s="194"/>
      <c r="K23" s="190" t="str">
        <f>IF(D23="","",VLOOKUP(B23,Data!$B$5:$E$403,4,FALSE)*D23)</f>
        <v/>
      </c>
      <c r="L23" s="195" t="str">
        <f>IF(D23="","",VLOOKUP(B23,Data!$B$5:$F$403,5,FALSE)*D23)</f>
        <v/>
      </c>
      <c r="M23" s="193" t="e">
        <f>IF(B23=Data!#REF!,Data!#REF!,(IF(B23=Data!B85,Data!G85,(IF(B23=Data!#REF!,Data!#REF!,(IF(B23=Data!#REF!,Data!#REF!,(IF(B23=Data!#REF!,Data!#REF!,(IF(B23=Data!#REF!,Data!#REF!,(IF(B23=Data!#REF!,Data!#REF!,(IF(B23=Data!#REF!,Data!#REF!,Data!#REF!)))))))))))))))&amp;IF(B23=Data!#REF!,Data!#REF!,(IF(B23=Data!#REF!,Data!#REF!,(IF(B23=Data!#REF!,Data!#REF!,(IF(B23=Data!#REF!,Data!#REF!,(IF(B23=Data!B64,Data!G64,(IF(B23=Data!B67,Data!G883,(IF(B23=Data!#REF!,Data!#REF!,(IF(B23=Data!#REF!,Data!#REF!,Data!#REF!)))))))))))))))&amp;IF(B23=Data!#REF!,Data!#REF!,(IF(B23=Data!#REF!,Data!#REF!,(IF(B23=Data!#REF!,Data!#REF!,(IF(B23=Data!#REF!,Data!#REF!,(IF(B23=Data!#REF!,Data!#REF!,Data!#REF!)))))))))</f>
        <v>#REF!</v>
      </c>
      <c r="N23" s="330"/>
      <c r="O23" s="331"/>
      <c r="P23" s="196" t="e">
        <f>IF(B23=Data!#REF!,Data!#REF!,(IF(B23=Data!B85,Data!H85,(IF(B23=Data!#REF!,Data!#REF!,(IF(B23=Data!#REF!,Data!#REF!,(IF(B23=Data!#REF!,Data!#REF!,(IF(B23=Data!#REF!,Data!#REF!,(IF(B23=Data!#REF!,Data!#REF!,(IF(B23=Data!#REF!,Data!#REF!,Data!#REF!)))))))))))))))&amp;IF(B23=Data!#REF!,Data!#REF!,(IF(B23=Data!#REF!,Data!#REF!,(IF(B23=Data!#REF!,Data!#REF!,(IF(B23=Data!#REF!,Data!#REF!,(IF(B23=Data!B64,Data!H64,(IF(B23=Data!B67,Data!H883,(IF(B23=Data!#REF!,Data!#REF!,(IF(B23=Data!#REF!,Data!#REF!,Data!#REF!)))))))))))))))&amp;IF(B23=Data!#REF!,Data!#REF!,(IF(B23=Data!#REF!,Data!#REF!,(IF(B23=Data!#REF!,Data!#REF!,(IF(B23=Data!#REF!,Data!#REF!,(IF(B23=Data!#REF!,Data!#REF!,Data!#REF!)))))))))</f>
        <v>#REF!</v>
      </c>
      <c r="Q23" s="331"/>
      <c r="R23" s="331"/>
      <c r="S23" s="196" t="e">
        <f>IF(B23=Data!#REF!,Data!#REF!,(IF(B23=Data!B85,Data!I85,(IF(B23=Data!#REF!,Data!#REF!,(IF(B23=Data!#REF!,Data!#REF!,(IF(B23=Data!#REF!,Data!#REF!,(IF(B23=Data!#REF!,Data!#REF!,(IF(B23=Data!#REF!,Data!#REF!,(IF(B23=Data!#REF!,Data!#REF!,Data!#REF!)))))))))))))))&amp;IF(B23=Data!#REF!,Data!#REF!,(IF(B23=Data!#REF!,Data!#REF!,(IF(B23=Data!#REF!,Data!#REF!,(IF(B23=Data!#REF!,Data!#REF!,(IF(B23=Data!B64,Data!I64,(IF(B23=Data!B67,Data!I883,(IF(B23=Data!#REF!,Data!#REF!,(IF(B23=Data!#REF!,Data!#REF!,Data!#REF!)))))))))))))))&amp;IF(B23=Data!#REF!,Data!#REF!,(IF(B23=Data!#REF!,Data!#REF!,(IF(B23=Data!#REF!,Data!#REF!,(IF(B23=Data!#REF!,Data!#REF!,(IF(B23=Data!#REF!,Data!#REF!,Data!#REF!)))))))))</f>
        <v>#REF!</v>
      </c>
      <c r="T23" s="332"/>
      <c r="U23" s="196" t="e">
        <f>IF(B23=Data!#REF!,Data!#REF!,(IF(B23=Data!B85,Data!J85,(IF(B23=Data!#REF!,Data!#REF!,(IF(B23=Data!#REF!,Data!#REF!,(IF(B23=Data!#REF!,Data!#REF!,(IF(B23=Data!#REF!,Data!#REF!,(IF(B23=Data!#REF!,Data!#REF!,(IF(B23=Data!#REF!,Data!#REF!,Data!#REF!)))))))))))))))&amp;IF(B23=Data!#REF!,Data!#REF!,(IF(B23=Data!#REF!,Data!#REF!,(IF(B23=Data!#REF!,Data!#REF!,(IF(B23=Data!#REF!,Data!#REF!,(IF(B23=Data!B64,Data!J64,(IF(B23=Data!B67,Data!J883,(IF(B23=Data!#REF!,Data!#REF!,(IF(B23=Data!#REF!,Data!#REF!,Data!#REF!)))))))))))))))&amp;IF(B23=Data!#REF!,Data!#REF!,(IF(B23=Data!#REF!,Data!#REF!,(IF(B23=Data!#REF!,Data!#REF!,(IF(B23=Data!#REF!,Data!#REF!,(IF(B23=Data!#REF!,Data!#REF!,Data!#REF!)))))))))</f>
        <v>#REF!</v>
      </c>
      <c r="V23" s="191" t="str">
        <f>IF(D23="","",VLOOKUP(B23,Data!$B$5:$J$403,9,FALSE)*D23)</f>
        <v/>
      </c>
      <c r="AB23" s="165">
        <v>199324</v>
      </c>
      <c r="AC23" s="165" t="s">
        <v>527</v>
      </c>
      <c r="AD23" s="165" t="s">
        <v>878</v>
      </c>
      <c r="AE23" s="165">
        <v>9</v>
      </c>
      <c r="AF23" s="165" t="s">
        <v>871</v>
      </c>
      <c r="AG23" s="165">
        <v>1</v>
      </c>
      <c r="AH23" s="165">
        <v>1</v>
      </c>
      <c r="AI23" s="165">
        <v>0</v>
      </c>
    </row>
    <row r="24" spans="1:35" ht="16.25" customHeight="1">
      <c r="A24" s="87"/>
      <c r="B24" s="297"/>
      <c r="C24" s="328" t="str">
        <f>IF(D24="","",VLOOKUP(B24,Data!$B$5:$L$403,2,FALSE))</f>
        <v/>
      </c>
      <c r="D24" s="192"/>
      <c r="E24" s="321"/>
      <c r="F24" s="187" t="str">
        <f>IF(D24="","",VLOOKUP(B24,Data!$B$5:$L$403,11,FALSE))</f>
        <v/>
      </c>
      <c r="G24" s="193" t="str">
        <f t="shared" si="0"/>
        <v>-</v>
      </c>
      <c r="H24" s="188" t="str">
        <f>IF(D24="","",VLOOKUP(B24,Data!$B$5:$D$403,3,FALSE))</f>
        <v/>
      </c>
      <c r="I24" s="189" t="str">
        <f>IF(D24="","",VLOOKUP(B24,Data!$B$5:$M$403,12,FALSE))</f>
        <v/>
      </c>
      <c r="J24" s="194"/>
      <c r="K24" s="190" t="str">
        <f>IF(D24="","",VLOOKUP(B24,Data!$B$5:$E$403,4,FALSE)*D24)</f>
        <v/>
      </c>
      <c r="L24" s="195" t="str">
        <f>IF(D24="","",VLOOKUP(B24,Data!$B$5:$F$403,5,FALSE)*D24)</f>
        <v/>
      </c>
      <c r="M24" s="193" t="e">
        <f>IF(B24=Data!#REF!,Data!#REF!,(IF(B24=Data!B86,Data!G86,(IF(B24=Data!#REF!,Data!#REF!,(IF(B24=Data!#REF!,Data!#REF!,(IF(B24=Data!#REF!,Data!#REF!,(IF(B24=Data!#REF!,Data!#REF!,(IF(B24=Data!#REF!,Data!#REF!,(IF(B24=Data!#REF!,Data!#REF!,Data!#REF!)))))))))))))))&amp;IF(B24=Data!#REF!,Data!#REF!,(IF(B24=Data!#REF!,Data!#REF!,(IF(B24=Data!#REF!,Data!#REF!,(IF(B24=Data!#REF!,Data!#REF!,(IF(B24=Data!B65,Data!G65,(IF(B24=Data!B68,Data!G884,(IF(B24=Data!#REF!,Data!#REF!,(IF(B24=Data!#REF!,Data!#REF!,Data!#REF!)))))))))))))))&amp;IF(B24=Data!#REF!,Data!#REF!,(IF(B24=Data!#REF!,Data!#REF!,(IF(B24=Data!#REF!,Data!#REF!,(IF(B24=Data!#REF!,Data!#REF!,(IF(B24=Data!#REF!,Data!#REF!,Data!#REF!)))))))))</f>
        <v>#REF!</v>
      </c>
      <c r="N24" s="330"/>
      <c r="O24" s="331"/>
      <c r="P24" s="196" t="e">
        <f>IF(B24=Data!#REF!,Data!#REF!,(IF(B24=Data!B86,Data!H86,(IF(B24=Data!#REF!,Data!#REF!,(IF(B24=Data!#REF!,Data!#REF!,(IF(B24=Data!#REF!,Data!#REF!,(IF(B24=Data!#REF!,Data!#REF!,(IF(B24=Data!#REF!,Data!#REF!,(IF(B24=Data!#REF!,Data!#REF!,Data!#REF!)))))))))))))))&amp;IF(B24=Data!#REF!,Data!#REF!,(IF(B24=Data!#REF!,Data!#REF!,(IF(B24=Data!#REF!,Data!#REF!,(IF(B24=Data!#REF!,Data!#REF!,(IF(B24=Data!B65,Data!H65,(IF(B24=Data!B68,Data!H884,(IF(B24=Data!#REF!,Data!#REF!,(IF(B24=Data!#REF!,Data!#REF!,Data!#REF!)))))))))))))))&amp;IF(B24=Data!#REF!,Data!#REF!,(IF(B24=Data!#REF!,Data!#REF!,(IF(B24=Data!#REF!,Data!#REF!,(IF(B24=Data!#REF!,Data!#REF!,(IF(B24=Data!#REF!,Data!#REF!,Data!#REF!)))))))))</f>
        <v>#REF!</v>
      </c>
      <c r="Q24" s="331"/>
      <c r="R24" s="331"/>
      <c r="S24" s="196" t="e">
        <f>IF(B24=Data!#REF!,Data!#REF!,(IF(B24=Data!B86,Data!I86,(IF(B24=Data!#REF!,Data!#REF!,(IF(B24=Data!#REF!,Data!#REF!,(IF(B24=Data!#REF!,Data!#REF!,(IF(B24=Data!#REF!,Data!#REF!,(IF(B24=Data!#REF!,Data!#REF!,(IF(B24=Data!#REF!,Data!#REF!,Data!#REF!)))))))))))))))&amp;IF(B24=Data!#REF!,Data!#REF!,(IF(B24=Data!#REF!,Data!#REF!,(IF(B24=Data!#REF!,Data!#REF!,(IF(B24=Data!#REF!,Data!#REF!,(IF(B24=Data!B65,Data!I65,(IF(B24=Data!B68,Data!I884,(IF(B24=Data!#REF!,Data!#REF!,(IF(B24=Data!#REF!,Data!#REF!,Data!#REF!)))))))))))))))&amp;IF(B24=Data!#REF!,Data!#REF!,(IF(B24=Data!#REF!,Data!#REF!,(IF(B24=Data!#REF!,Data!#REF!,(IF(B24=Data!#REF!,Data!#REF!,(IF(B24=Data!#REF!,Data!#REF!,Data!#REF!)))))))))</f>
        <v>#REF!</v>
      </c>
      <c r="T24" s="332"/>
      <c r="U24" s="196" t="e">
        <f>IF(B24=Data!#REF!,Data!#REF!,(IF(B24=Data!B86,Data!J86,(IF(B24=Data!#REF!,Data!#REF!,(IF(B24=Data!#REF!,Data!#REF!,(IF(B24=Data!#REF!,Data!#REF!,(IF(B24=Data!#REF!,Data!#REF!,(IF(B24=Data!#REF!,Data!#REF!,(IF(B24=Data!#REF!,Data!#REF!,Data!#REF!)))))))))))))))&amp;IF(B24=Data!#REF!,Data!#REF!,(IF(B24=Data!#REF!,Data!#REF!,(IF(B24=Data!#REF!,Data!#REF!,(IF(B24=Data!#REF!,Data!#REF!,(IF(B24=Data!B65,Data!J65,(IF(B24=Data!B68,Data!J884,(IF(B24=Data!#REF!,Data!#REF!,(IF(B24=Data!#REF!,Data!#REF!,Data!#REF!)))))))))))))))&amp;IF(B24=Data!#REF!,Data!#REF!,(IF(B24=Data!#REF!,Data!#REF!,(IF(B24=Data!#REF!,Data!#REF!,(IF(B24=Data!#REF!,Data!#REF!,(IF(B24=Data!#REF!,Data!#REF!,Data!#REF!)))))))))</f>
        <v>#REF!</v>
      </c>
      <c r="V24" s="191" t="str">
        <f>IF(D24="","",VLOOKUP(B24,Data!$B$5:$J$403,9,FALSE)*D24)</f>
        <v/>
      </c>
      <c r="AB24" s="165">
        <v>199324</v>
      </c>
      <c r="AC24" s="165" t="s">
        <v>750</v>
      </c>
      <c r="AD24" s="165" t="s">
        <v>879</v>
      </c>
      <c r="AE24" s="165">
        <v>10</v>
      </c>
      <c r="AF24" s="165" t="s">
        <v>871</v>
      </c>
      <c r="AG24" s="165">
        <v>1</v>
      </c>
      <c r="AH24" s="165">
        <v>1</v>
      </c>
      <c r="AI24" s="165">
        <v>0</v>
      </c>
    </row>
    <row r="25" spans="1:35" ht="16.25" customHeight="1">
      <c r="A25" s="87"/>
      <c r="B25" s="297"/>
      <c r="C25" s="195" t="str">
        <f>IF(D25="","",VLOOKUP(B25,Data!$B$5:$L$403,2,FALSE))</f>
        <v/>
      </c>
      <c r="D25" s="220"/>
      <c r="E25" s="321"/>
      <c r="F25" s="187" t="str">
        <f>IF(D25="","",VLOOKUP(B25,Data!$B$5:$L$403,11,FALSE))</f>
        <v/>
      </c>
      <c r="G25" s="193" t="str">
        <f t="shared" si="0"/>
        <v>-</v>
      </c>
      <c r="H25" s="188" t="str">
        <f>IF(D25="","",VLOOKUP(B25,Data!$B$5:$D$403,3,FALSE))</f>
        <v/>
      </c>
      <c r="I25" s="189" t="str">
        <f>IF(D25="","",VLOOKUP(B25,Data!$B$5:$M$403,12,FALSE))</f>
        <v/>
      </c>
      <c r="J25" s="194"/>
      <c r="K25" s="190" t="str">
        <f>IF(D25="","",VLOOKUP(B25,Data!$B$5:$E$403,4,FALSE)*D25)</f>
        <v/>
      </c>
      <c r="L25" s="195" t="str">
        <f>IF(D25="","",VLOOKUP(B25,Data!$B$5:$F$403,5,FALSE)*D25)</f>
        <v/>
      </c>
      <c r="M25" s="193" t="e">
        <f>IF(B25=Data!#REF!,Data!#REF!,(IF(B25=Data!B85,Data!G85,(IF(B25=Data!#REF!,Data!#REF!,(IF(B25=Data!#REF!,Data!#REF!,(IF(B25=Data!#REF!,Data!#REF!,(IF(B25=Data!#REF!,Data!#REF!,(IF(B25=Data!#REF!,Data!#REF!,(IF(B25=Data!#REF!,Data!#REF!,Data!#REF!)))))))))))))))&amp;IF(B25=Data!#REF!,Data!#REF!,(IF(B25=Data!#REF!,Data!#REF!,(IF(B25=Data!#REF!,Data!#REF!,(IF(B25=Data!#REF!,Data!#REF!,(IF(B25=Data!B64,Data!G64,(IF(B25=Data!B67,Data!G883,(IF(B25=Data!#REF!,Data!#REF!,(IF(B25=Data!#REF!,Data!#REF!,Data!#REF!)))))))))))))))&amp;IF(B25=Data!#REF!,Data!#REF!,(IF(B25=Data!#REF!,Data!#REF!,(IF(B25=Data!#REF!,Data!#REF!,(IF(B25=Data!#REF!,Data!#REF!,(IF(B25=Data!#REF!,Data!#REF!,Data!#REF!)))))))))</f>
        <v>#REF!</v>
      </c>
      <c r="N25" s="330"/>
      <c r="O25" s="331"/>
      <c r="P25" s="196" t="e">
        <f>IF(B25=Data!#REF!,Data!#REF!,(IF(B25=Data!B85,Data!H85,(IF(B25=Data!#REF!,Data!#REF!,(IF(B25=Data!#REF!,Data!#REF!,(IF(B25=Data!#REF!,Data!#REF!,(IF(B25=Data!#REF!,Data!#REF!,(IF(B25=Data!#REF!,Data!#REF!,(IF(B25=Data!#REF!,Data!#REF!,Data!#REF!)))))))))))))))&amp;IF(B25=Data!#REF!,Data!#REF!,(IF(B25=Data!#REF!,Data!#REF!,(IF(B25=Data!#REF!,Data!#REF!,(IF(B25=Data!#REF!,Data!#REF!,(IF(B25=Data!B64,Data!H64,(IF(B25=Data!B67,Data!H883,(IF(B25=Data!#REF!,Data!#REF!,(IF(B25=Data!#REF!,Data!#REF!,Data!#REF!)))))))))))))))&amp;IF(B25=Data!#REF!,Data!#REF!,(IF(B25=Data!#REF!,Data!#REF!,(IF(B25=Data!#REF!,Data!#REF!,(IF(B25=Data!#REF!,Data!#REF!,(IF(B25=Data!#REF!,Data!#REF!,Data!#REF!)))))))))</f>
        <v>#REF!</v>
      </c>
      <c r="Q25" s="331"/>
      <c r="R25" s="331"/>
      <c r="S25" s="196" t="e">
        <f>IF(B25=Data!#REF!,Data!#REF!,(IF(B25=Data!B85,Data!I85,(IF(B25=Data!#REF!,Data!#REF!,(IF(B25=Data!#REF!,Data!#REF!,(IF(B25=Data!#REF!,Data!#REF!,(IF(B25=Data!#REF!,Data!#REF!,(IF(B25=Data!#REF!,Data!#REF!,(IF(B25=Data!#REF!,Data!#REF!,Data!#REF!)))))))))))))))&amp;IF(B25=Data!#REF!,Data!#REF!,(IF(B25=Data!#REF!,Data!#REF!,(IF(B25=Data!#REF!,Data!#REF!,(IF(B25=Data!#REF!,Data!#REF!,(IF(B25=Data!B64,Data!I64,(IF(B25=Data!B67,Data!I883,(IF(B25=Data!#REF!,Data!#REF!,(IF(B25=Data!#REF!,Data!#REF!,Data!#REF!)))))))))))))))&amp;IF(B25=Data!#REF!,Data!#REF!,(IF(B25=Data!#REF!,Data!#REF!,(IF(B25=Data!#REF!,Data!#REF!,(IF(B25=Data!#REF!,Data!#REF!,(IF(B25=Data!#REF!,Data!#REF!,Data!#REF!)))))))))</f>
        <v>#REF!</v>
      </c>
      <c r="T25" s="332"/>
      <c r="U25" s="196" t="e">
        <f>IF(B25=Data!#REF!,Data!#REF!,(IF(B25=Data!B85,Data!J85,(IF(B25=Data!#REF!,Data!#REF!,(IF(B25=Data!#REF!,Data!#REF!,(IF(B25=Data!#REF!,Data!#REF!,(IF(B25=Data!#REF!,Data!#REF!,(IF(B25=Data!#REF!,Data!#REF!,(IF(B25=Data!#REF!,Data!#REF!,Data!#REF!)))))))))))))))&amp;IF(B25=Data!#REF!,Data!#REF!,(IF(B25=Data!#REF!,Data!#REF!,(IF(B25=Data!#REF!,Data!#REF!,(IF(B25=Data!#REF!,Data!#REF!,(IF(B25=Data!B64,Data!J64,(IF(B25=Data!B67,Data!J883,(IF(B25=Data!#REF!,Data!#REF!,(IF(B25=Data!#REF!,Data!#REF!,Data!#REF!)))))))))))))))&amp;IF(B25=Data!#REF!,Data!#REF!,(IF(B25=Data!#REF!,Data!#REF!,(IF(B25=Data!#REF!,Data!#REF!,(IF(B25=Data!#REF!,Data!#REF!,(IF(B25=Data!#REF!,Data!#REF!,Data!#REF!)))))))))</f>
        <v>#REF!</v>
      </c>
      <c r="V25" s="191" t="str">
        <f>IF(D25="","",VLOOKUP(B25,Data!$B$5:$J$403,9,FALSE)*D25)</f>
        <v/>
      </c>
      <c r="AB25" s="165">
        <v>200197</v>
      </c>
      <c r="AC25" s="165" t="s">
        <v>239</v>
      </c>
      <c r="AD25" s="165" t="s">
        <v>874</v>
      </c>
      <c r="AE25" s="165">
        <v>1</v>
      </c>
      <c r="AF25" s="165" t="s">
        <v>871</v>
      </c>
      <c r="AG25" s="165">
        <v>13</v>
      </c>
      <c r="AH25" s="165">
        <v>13</v>
      </c>
      <c r="AI25" s="165">
        <v>0</v>
      </c>
    </row>
    <row r="26" spans="1:35" ht="16.25" customHeight="1">
      <c r="A26" s="87"/>
      <c r="B26" s="297"/>
      <c r="C26" s="195" t="str">
        <f>IF(D26="","",VLOOKUP(B26,Data!$B$5:$L$403,2,FALSE))</f>
        <v/>
      </c>
      <c r="D26" s="220"/>
      <c r="E26" s="321"/>
      <c r="F26" s="187" t="str">
        <f>IF(D26="","",VLOOKUP(B26,Data!$B$5:$L$403,11,FALSE))</f>
        <v/>
      </c>
      <c r="G26" s="193"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86,Data!G86,(IF(B26=Data!#REF!,Data!#REF!,(IF(B26=Data!#REF!,Data!#REF!,(IF(B26=Data!#REF!,Data!#REF!,(IF(B26=Data!#REF!,Data!#REF!,(IF(B26=Data!#REF!,Data!#REF!,(IF(B26=Data!#REF!,Data!#REF!,Data!#REF!)))))))))))))))&amp;IF(B26=Data!#REF!,Data!#REF!,(IF(B26=Data!#REF!,Data!#REF!,(IF(B26=Data!#REF!,Data!#REF!,(IF(B26=Data!#REF!,Data!#REF!,(IF(B26=Data!B65,Data!G65,(IF(B26=Data!B68,Data!G884,(IF(B26=Data!#REF!,Data!#REF!,(IF(B26=Data!#REF!,Data!#REF!,Data!#REF!)))))))))))))))&amp;IF(B26=Data!#REF!,Data!#REF!,(IF(B26=Data!#REF!,Data!#REF!,(IF(B26=Data!#REF!,Data!#REF!,(IF(B26=Data!#REF!,Data!#REF!,(IF(B26=Data!#REF!,Data!#REF!,Data!#REF!)))))))))</f>
        <v>#REF!</v>
      </c>
      <c r="N26" s="330"/>
      <c r="O26" s="331"/>
      <c r="P26" s="196" t="e">
        <f>IF(B26=Data!#REF!,Data!#REF!,(IF(B26=Data!B86,Data!H86,(IF(B26=Data!#REF!,Data!#REF!,(IF(B26=Data!#REF!,Data!#REF!,(IF(B26=Data!#REF!,Data!#REF!,(IF(B26=Data!#REF!,Data!#REF!,(IF(B26=Data!#REF!,Data!#REF!,(IF(B26=Data!#REF!,Data!#REF!,Data!#REF!)))))))))))))))&amp;IF(B26=Data!#REF!,Data!#REF!,(IF(B26=Data!#REF!,Data!#REF!,(IF(B26=Data!#REF!,Data!#REF!,(IF(B26=Data!#REF!,Data!#REF!,(IF(B26=Data!B65,Data!H65,(IF(B26=Data!B68,Data!H884,(IF(B26=Data!#REF!,Data!#REF!,(IF(B26=Data!#REF!,Data!#REF!,Data!#REF!)))))))))))))))&amp;IF(B26=Data!#REF!,Data!#REF!,(IF(B26=Data!#REF!,Data!#REF!,(IF(B26=Data!#REF!,Data!#REF!,(IF(B26=Data!#REF!,Data!#REF!,(IF(B26=Data!#REF!,Data!#REF!,Data!#REF!)))))))))</f>
        <v>#REF!</v>
      </c>
      <c r="Q26" s="331"/>
      <c r="R26" s="331"/>
      <c r="S26" s="196" t="e">
        <f>IF(B26=Data!#REF!,Data!#REF!,(IF(B26=Data!B86,Data!I86,(IF(B26=Data!#REF!,Data!#REF!,(IF(B26=Data!#REF!,Data!#REF!,(IF(B26=Data!#REF!,Data!#REF!,(IF(B26=Data!#REF!,Data!#REF!,(IF(B26=Data!#REF!,Data!#REF!,(IF(B26=Data!#REF!,Data!#REF!,Data!#REF!)))))))))))))))&amp;IF(B26=Data!#REF!,Data!#REF!,(IF(B26=Data!#REF!,Data!#REF!,(IF(B26=Data!#REF!,Data!#REF!,(IF(B26=Data!#REF!,Data!#REF!,(IF(B26=Data!B65,Data!I65,(IF(B26=Data!B68,Data!I884,(IF(B26=Data!#REF!,Data!#REF!,(IF(B26=Data!#REF!,Data!#REF!,Data!#REF!)))))))))))))))&amp;IF(B26=Data!#REF!,Data!#REF!,(IF(B26=Data!#REF!,Data!#REF!,(IF(B26=Data!#REF!,Data!#REF!,(IF(B26=Data!#REF!,Data!#REF!,(IF(B26=Data!#REF!,Data!#REF!,Data!#REF!)))))))))</f>
        <v>#REF!</v>
      </c>
      <c r="T26" s="332"/>
      <c r="U26" s="196" t="e">
        <f>IF(B26=Data!#REF!,Data!#REF!,(IF(B26=Data!B86,Data!J86,(IF(B26=Data!#REF!,Data!#REF!,(IF(B26=Data!#REF!,Data!#REF!,(IF(B26=Data!#REF!,Data!#REF!,(IF(B26=Data!#REF!,Data!#REF!,(IF(B26=Data!#REF!,Data!#REF!,(IF(B26=Data!#REF!,Data!#REF!,Data!#REF!)))))))))))))))&amp;IF(B26=Data!#REF!,Data!#REF!,(IF(B26=Data!#REF!,Data!#REF!,(IF(B26=Data!#REF!,Data!#REF!,(IF(B26=Data!#REF!,Data!#REF!,(IF(B26=Data!B65,Data!J65,(IF(B26=Data!B68,Data!J884,(IF(B26=Data!#REF!,Data!#REF!,(IF(B26=Data!#REF!,Data!#REF!,Data!#REF!)))))))))))))))&amp;IF(B26=Data!#REF!,Data!#REF!,(IF(B26=Data!#REF!,Data!#REF!,(IF(B26=Data!#REF!,Data!#REF!,(IF(B26=Data!#REF!,Data!#REF!,(IF(B26=Data!#REF!,Data!#REF!,Data!#REF!)))))))))</f>
        <v>#REF!</v>
      </c>
      <c r="V26" s="191" t="str">
        <f>IF(D26="","",VLOOKUP(B26,Data!$B$5:$J$403,9,FALSE)*D26)</f>
        <v/>
      </c>
      <c r="AB26" s="165">
        <v>200197</v>
      </c>
      <c r="AC26" s="165" t="s">
        <v>353</v>
      </c>
      <c r="AD26" s="165" t="s">
        <v>877</v>
      </c>
      <c r="AE26" s="165">
        <v>2</v>
      </c>
      <c r="AF26" s="165" t="s">
        <v>871</v>
      </c>
      <c r="AG26" s="165">
        <v>3</v>
      </c>
      <c r="AH26" s="165">
        <v>3</v>
      </c>
      <c r="AI26" s="165">
        <v>0</v>
      </c>
    </row>
    <row r="27" spans="1:35" ht="16.25" customHeight="1">
      <c r="A27" s="87"/>
      <c r="B27" s="298"/>
      <c r="C27" s="195" t="str">
        <f>IF(D27="","",VLOOKUP(B27,Data!$B$5:$L$403,2,FALSE))</f>
        <v/>
      </c>
      <c r="D27" s="220"/>
      <c r="E27" s="91"/>
      <c r="F27" s="187" t="str">
        <f>IF(D27="","",VLOOKUP(B27,Data!$B$5:$L$403,11,FALSE))</f>
        <v/>
      </c>
      <c r="G27" s="335" t="str">
        <f t="shared" si="0"/>
        <v>-</v>
      </c>
      <c r="H27" s="188" t="str">
        <f>IF(D27="","",VLOOKUP(B27,Data!$B$5:$D$403,3,FALSE))</f>
        <v/>
      </c>
      <c r="I27" s="189" t="str">
        <f>IF(D27="","",VLOOKUP(B27,Data!$B$5:$M$403,12,FALSE))</f>
        <v/>
      </c>
      <c r="J27" s="194"/>
      <c r="K27" s="190" t="str">
        <f>IF(D27="","",VLOOKUP(B27,Data!$B$5:$E$403,4,FALSE)*D27)</f>
        <v/>
      </c>
      <c r="L27" s="195" t="str">
        <f>IF(D27="","",VLOOKUP(B27,Data!$B$5:$F$403,5,FALSE)*D27)</f>
        <v/>
      </c>
      <c r="M27" s="193" t="e">
        <f>IF(B27=Data!#REF!,Data!#REF!,(IF(B27=Data!B97,Data!G97,(IF(B27=Data!#REF!,Data!#REF!,(IF(B27=Data!#REF!,Data!#REF!,(IF(B27=Data!#REF!,Data!#REF!,(IF(B27=Data!#REF!,Data!#REF!,(IF(B27=Data!#REF!,Data!#REF!,(IF(B27=Data!#REF!,Data!#REF!,Data!#REF!)))))))))))))))&amp;IF(B27=Data!#REF!,Data!#REF!,(IF(B27=Data!#REF!,Data!#REF!,(IF(B27=Data!#REF!,Data!#REF!,(IF(B27=Data!#REF!,Data!#REF!,(IF(B27=Data!B76,Data!G76,(IF(B27=Data!B79,Data!G895,(IF(B27=Data!#REF!,Data!#REF!,(IF(B27=Data!#REF!,Data!#REF!,Data!#REF!)))))))))))))))&amp;IF(B27=Data!#REF!,Data!#REF!,(IF(B27=Data!#REF!,Data!#REF!,(IF(B27=Data!#REF!,Data!#REF!,(IF(B27=Data!#REF!,Data!#REF!,(IF(B27=Data!#REF!,Data!#REF!,Data!#REF!)))))))))</f>
        <v>#REF!</v>
      </c>
      <c r="N27" s="330"/>
      <c r="O27" s="331"/>
      <c r="P27" s="196" t="e">
        <f>IF(B27=Data!#REF!,Data!#REF!,(IF(B27=Data!B97,Data!H97,(IF(B27=Data!#REF!,Data!#REF!,(IF(B27=Data!#REF!,Data!#REF!,(IF(B27=Data!#REF!,Data!#REF!,(IF(B27=Data!#REF!,Data!#REF!,(IF(B27=Data!#REF!,Data!#REF!,(IF(B27=Data!#REF!,Data!#REF!,Data!#REF!)))))))))))))))&amp;IF(B27=Data!#REF!,Data!#REF!,(IF(B27=Data!#REF!,Data!#REF!,(IF(B27=Data!#REF!,Data!#REF!,(IF(B27=Data!#REF!,Data!#REF!,(IF(B27=Data!B76,Data!H76,(IF(B27=Data!B79,Data!H895,(IF(B27=Data!#REF!,Data!#REF!,(IF(B27=Data!#REF!,Data!#REF!,Data!#REF!)))))))))))))))&amp;IF(B27=Data!#REF!,Data!#REF!,(IF(B27=Data!#REF!,Data!#REF!,(IF(B27=Data!#REF!,Data!#REF!,(IF(B27=Data!#REF!,Data!#REF!,(IF(B27=Data!#REF!,Data!#REF!,Data!#REF!)))))))))</f>
        <v>#REF!</v>
      </c>
      <c r="Q27" s="331"/>
      <c r="R27" s="331"/>
      <c r="S27" s="196" t="e">
        <f>IF(B27=Data!#REF!,Data!#REF!,(IF(B27=Data!B97,Data!I97,(IF(B27=Data!#REF!,Data!#REF!,(IF(B27=Data!#REF!,Data!#REF!,(IF(B27=Data!#REF!,Data!#REF!,(IF(B27=Data!#REF!,Data!#REF!,(IF(B27=Data!#REF!,Data!#REF!,(IF(B27=Data!#REF!,Data!#REF!,Data!#REF!)))))))))))))))&amp;IF(B27=Data!#REF!,Data!#REF!,(IF(B27=Data!#REF!,Data!#REF!,(IF(B27=Data!#REF!,Data!#REF!,(IF(B27=Data!#REF!,Data!#REF!,(IF(B27=Data!B76,Data!I76,(IF(B27=Data!B79,Data!I895,(IF(B27=Data!#REF!,Data!#REF!,(IF(B27=Data!#REF!,Data!#REF!,Data!#REF!)))))))))))))))&amp;IF(B27=Data!#REF!,Data!#REF!,(IF(B27=Data!#REF!,Data!#REF!,(IF(B27=Data!#REF!,Data!#REF!,(IF(B27=Data!#REF!,Data!#REF!,(IF(B27=Data!#REF!,Data!#REF!,Data!#REF!)))))))))</f>
        <v>#REF!</v>
      </c>
      <c r="T27" s="332"/>
      <c r="U27" s="196" t="e">
        <f>IF(B27=Data!#REF!,Data!#REF!,(IF(B27=Data!B97,Data!J97,(IF(B27=Data!#REF!,Data!#REF!,(IF(B27=Data!#REF!,Data!#REF!,(IF(B27=Data!#REF!,Data!#REF!,(IF(B27=Data!#REF!,Data!#REF!,(IF(B27=Data!#REF!,Data!#REF!,(IF(B27=Data!#REF!,Data!#REF!,Data!#REF!)))))))))))))))&amp;IF(B27=Data!#REF!,Data!#REF!,(IF(B27=Data!#REF!,Data!#REF!,(IF(B27=Data!#REF!,Data!#REF!,(IF(B27=Data!#REF!,Data!#REF!,(IF(B27=Data!B76,Data!J76,(IF(B27=Data!B79,Data!J895,(IF(B27=Data!#REF!,Data!#REF!,(IF(B27=Data!#REF!,Data!#REF!,Data!#REF!)))))))))))))))&amp;IF(B27=Data!#REF!,Data!#REF!,(IF(B27=Data!#REF!,Data!#REF!,(IF(B27=Data!#REF!,Data!#REF!,(IF(B27=Data!#REF!,Data!#REF!,(IF(B27=Data!#REF!,Data!#REF!,Data!#REF!)))))))))</f>
        <v>#REF!</v>
      </c>
      <c r="V27" s="191" t="str">
        <f>IF(D27="","",VLOOKUP(B27,Data!$B$5:$J$403,9,FALSE)*D27)</f>
        <v/>
      </c>
    </row>
    <row r="28" spans="1:35" ht="16.25" customHeight="1">
      <c r="A28" s="87"/>
      <c r="B28" s="298"/>
      <c r="C28" s="195" t="str">
        <f>IF(D28="","",VLOOKUP(B28,Data!$B$5:$L$403,2,FALSE))</f>
        <v/>
      </c>
      <c r="D28" s="296"/>
      <c r="E28" s="91"/>
      <c r="F28" s="187" t="str">
        <f>IF(D28="","",VLOOKUP(B28,Data!$B$5:$L$403,11,FALSE))</f>
        <v/>
      </c>
      <c r="G28" s="335" t="str">
        <f t="shared" si="0"/>
        <v>-</v>
      </c>
      <c r="H28" s="188" t="str">
        <f>IF(D28="","",VLOOKUP(B28,Data!$B$5:$D$403,3,FALSE))</f>
        <v/>
      </c>
      <c r="I28" s="189" t="str">
        <f>IF(D28="","",VLOOKUP(B28,Data!$B$5:$M$403,12,FALSE))</f>
        <v/>
      </c>
      <c r="J28" s="194"/>
      <c r="K28" s="190" t="str">
        <f>IF(D28="","",VLOOKUP(B28,Data!$B$5:$E$403,4,FALSE)*D28)</f>
        <v/>
      </c>
      <c r="L28" s="195" t="str">
        <f>IF(D28="","",VLOOKUP(B28,Data!$B$5:$F$403,5,FALSE)*D28)</f>
        <v/>
      </c>
      <c r="M28" s="193" t="e">
        <f>IF(B28=Data!#REF!,Data!#REF!,(IF(B28=Data!B98,Data!G98,(IF(B28=Data!#REF!,Data!#REF!,(IF(B28=Data!#REF!,Data!#REF!,(IF(B28=Data!#REF!,Data!#REF!,(IF(B28=Data!#REF!,Data!#REF!,(IF(B28=Data!#REF!,Data!#REF!,(IF(B28=Data!#REF!,Data!#REF!,Data!#REF!)))))))))))))))&amp;IF(B28=Data!#REF!,Data!#REF!,(IF(B28=Data!#REF!,Data!#REF!,(IF(B28=Data!#REF!,Data!#REF!,(IF(B28=Data!#REF!,Data!#REF!,(IF(B28=Data!B77,Data!G77,(IF(B28=Data!B80,Data!G896,(IF(B28=Data!#REF!,Data!#REF!,(IF(B28=Data!#REF!,Data!#REF!,Data!#REF!)))))))))))))))&amp;IF(B28=Data!#REF!,Data!#REF!,(IF(B28=Data!#REF!,Data!#REF!,(IF(B28=Data!#REF!,Data!#REF!,(IF(B28=Data!#REF!,Data!#REF!,(IF(B28=Data!#REF!,Data!#REF!,Data!#REF!)))))))))</f>
        <v>#REF!</v>
      </c>
      <c r="N28" s="330"/>
      <c r="O28" s="331"/>
      <c r="P28" s="196" t="e">
        <f>IF(B28=Data!#REF!,Data!#REF!,(IF(B28=Data!B98,Data!H98,(IF(B28=Data!#REF!,Data!#REF!,(IF(B28=Data!#REF!,Data!#REF!,(IF(B28=Data!#REF!,Data!#REF!,(IF(B28=Data!#REF!,Data!#REF!,(IF(B28=Data!#REF!,Data!#REF!,(IF(B28=Data!#REF!,Data!#REF!,Data!#REF!)))))))))))))))&amp;IF(B28=Data!#REF!,Data!#REF!,(IF(B28=Data!#REF!,Data!#REF!,(IF(B28=Data!#REF!,Data!#REF!,(IF(B28=Data!#REF!,Data!#REF!,(IF(B28=Data!B77,Data!H77,(IF(B28=Data!B80,Data!H896,(IF(B28=Data!#REF!,Data!#REF!,(IF(B28=Data!#REF!,Data!#REF!,Data!#REF!)))))))))))))))&amp;IF(B28=Data!#REF!,Data!#REF!,(IF(B28=Data!#REF!,Data!#REF!,(IF(B28=Data!#REF!,Data!#REF!,(IF(B28=Data!#REF!,Data!#REF!,(IF(B28=Data!#REF!,Data!#REF!,Data!#REF!)))))))))</f>
        <v>#REF!</v>
      </c>
      <c r="Q28" s="331"/>
      <c r="R28" s="331"/>
      <c r="S28" s="196" t="e">
        <f>IF(B28=Data!#REF!,Data!#REF!,(IF(B28=Data!B98,Data!I98,(IF(B28=Data!#REF!,Data!#REF!,(IF(B28=Data!#REF!,Data!#REF!,(IF(B28=Data!#REF!,Data!#REF!,(IF(B28=Data!#REF!,Data!#REF!,(IF(B28=Data!#REF!,Data!#REF!,(IF(B28=Data!#REF!,Data!#REF!,Data!#REF!)))))))))))))))&amp;IF(B28=Data!#REF!,Data!#REF!,(IF(B28=Data!#REF!,Data!#REF!,(IF(B28=Data!#REF!,Data!#REF!,(IF(B28=Data!#REF!,Data!#REF!,(IF(B28=Data!B77,Data!I77,(IF(B28=Data!B80,Data!I896,(IF(B28=Data!#REF!,Data!#REF!,(IF(B28=Data!#REF!,Data!#REF!,Data!#REF!)))))))))))))))&amp;IF(B28=Data!#REF!,Data!#REF!,(IF(B28=Data!#REF!,Data!#REF!,(IF(B28=Data!#REF!,Data!#REF!,(IF(B28=Data!#REF!,Data!#REF!,(IF(B28=Data!#REF!,Data!#REF!,Data!#REF!)))))))))</f>
        <v>#REF!</v>
      </c>
      <c r="T28" s="332"/>
      <c r="U28" s="196" t="e">
        <f>IF(B28=Data!#REF!,Data!#REF!,(IF(B28=Data!B98,Data!J98,(IF(B28=Data!#REF!,Data!#REF!,(IF(B28=Data!#REF!,Data!#REF!,(IF(B28=Data!#REF!,Data!#REF!,(IF(B28=Data!#REF!,Data!#REF!,(IF(B28=Data!#REF!,Data!#REF!,(IF(B28=Data!#REF!,Data!#REF!,Data!#REF!)))))))))))))))&amp;IF(B28=Data!#REF!,Data!#REF!,(IF(B28=Data!#REF!,Data!#REF!,(IF(B28=Data!#REF!,Data!#REF!,(IF(B28=Data!#REF!,Data!#REF!,(IF(B28=Data!B77,Data!J77,(IF(B28=Data!B80,Data!J896,(IF(B28=Data!#REF!,Data!#REF!,(IF(B28=Data!#REF!,Data!#REF!,Data!#REF!)))))))))))))))&amp;IF(B28=Data!#REF!,Data!#REF!,(IF(B28=Data!#REF!,Data!#REF!,(IF(B28=Data!#REF!,Data!#REF!,(IF(B28=Data!#REF!,Data!#REF!,(IF(B28=Data!#REF!,Data!#REF!,Data!#REF!)))))))))</f>
        <v>#REF!</v>
      </c>
      <c r="V28" s="191" t="str">
        <f>IF(D28="","",VLOOKUP(B28,Data!$B$5:$J$403,9,FALSE)*D28)</f>
        <v/>
      </c>
    </row>
    <row r="29" spans="1:35" ht="16.5">
      <c r="A29" s="102"/>
      <c r="B29" s="100"/>
      <c r="C29" s="101"/>
      <c r="D29" s="305">
        <f>SUM(D18:D28)</f>
        <v>11</v>
      </c>
      <c r="E29" s="109"/>
      <c r="F29" s="159"/>
      <c r="G29" s="159">
        <f>SUM(G18:G28)</f>
        <v>26914.57</v>
      </c>
      <c r="H29" s="102"/>
      <c r="I29" s="102"/>
      <c r="J29" s="102"/>
      <c r="K29" s="299">
        <f>SUM(K18:K28)</f>
        <v>2794</v>
      </c>
      <c r="L29" s="299">
        <f>SUM(L18:L28)</f>
        <v>2571</v>
      </c>
      <c r="M29" s="159" t="e">
        <f>SUM(M16:M28)</f>
        <v>#REF!</v>
      </c>
      <c r="N29" s="159">
        <f>SUM(N18:N28)</f>
        <v>0</v>
      </c>
      <c r="O29" s="159">
        <f>SUM(O16:O28)</f>
        <v>0</v>
      </c>
      <c r="P29" s="159" t="e">
        <f>SUM(P16:P28)</f>
        <v>#REF!</v>
      </c>
      <c r="Q29" s="159">
        <f>SUM(Q18:Q28)</f>
        <v>0</v>
      </c>
      <c r="R29" s="159">
        <f>SUM(R16:R28)</f>
        <v>0</v>
      </c>
      <c r="S29" s="159" t="e">
        <f>SUM(S16:S28)</f>
        <v>#REF!</v>
      </c>
      <c r="T29" s="159">
        <f>SUM(T18:T28)</f>
        <v>0</v>
      </c>
      <c r="U29" s="159" t="e">
        <f>SUM(U16:U28)</f>
        <v>#REF!</v>
      </c>
      <c r="V29" s="160">
        <f>SUM(V18:V28)</f>
        <v>15.501000000000001</v>
      </c>
    </row>
    <row r="30" spans="1:35" ht="11.25" customHeight="1">
      <c r="A30" s="300"/>
      <c r="B30" s="156"/>
      <c r="C30" s="271"/>
      <c r="D30" s="301"/>
      <c r="E30" s="269"/>
      <c r="F30" s="302" t="s">
        <v>866</v>
      </c>
      <c r="G30" s="273"/>
      <c r="H30" s="300"/>
      <c r="I30" s="300"/>
      <c r="J30" s="300"/>
      <c r="K30" s="303"/>
      <c r="L30" s="261"/>
      <c r="M30" s="259"/>
      <c r="T30" s="259"/>
      <c r="U30" s="259"/>
      <c r="V30" s="265"/>
    </row>
    <row r="31" spans="1:35" ht="14">
      <c r="A31" s="10" t="s">
        <v>521</v>
      </c>
      <c r="B31" s="157"/>
      <c r="C31" s="1"/>
      <c r="D31" s="304" t="s">
        <v>80</v>
      </c>
      <c r="E31" s="263"/>
      <c r="F31" s="77" t="s">
        <v>81</v>
      </c>
      <c r="G31" s="81"/>
      <c r="H31" s="267" t="s">
        <v>82</v>
      </c>
      <c r="I31" s="282"/>
      <c r="J31" s="262" t="s">
        <v>83</v>
      </c>
      <c r="K31" s="262"/>
      <c r="L31" s="442" t="s">
        <v>84</v>
      </c>
      <c r="M31" s="443"/>
      <c r="N31" s="443"/>
      <c r="O31" s="443"/>
      <c r="P31" s="443"/>
      <c r="Q31" s="443"/>
      <c r="R31" s="443"/>
      <c r="S31" s="443"/>
      <c r="T31" s="443"/>
      <c r="U31" s="443"/>
      <c r="V31" s="444"/>
    </row>
    <row r="32" spans="1:35" ht="14">
      <c r="A32" s="26" t="s">
        <v>522</v>
      </c>
      <c r="B32" s="280"/>
      <c r="C32" s="56"/>
      <c r="D32" t="s">
        <v>86</v>
      </c>
      <c r="F32" s="445"/>
      <c r="G32" s="446"/>
      <c r="H32" s="26" t="s">
        <v>87</v>
      </c>
      <c r="I32" s="283"/>
      <c r="J32" s="253" t="s">
        <v>88</v>
      </c>
      <c r="L32" s="260"/>
      <c r="V32" s="265"/>
    </row>
    <row r="33" spans="1:22">
      <c r="A33" s="26" t="s">
        <v>523</v>
      </c>
      <c r="B33" s="26"/>
      <c r="C33" s="259"/>
      <c r="F33" s="445"/>
      <c r="G33" s="446"/>
      <c r="H33" s="26"/>
      <c r="I33" s="283"/>
      <c r="J33" s="253" t="s">
        <v>92</v>
      </c>
      <c r="L33" s="260"/>
      <c r="V33" s="265"/>
    </row>
    <row r="34" spans="1:22" ht="10.5" customHeight="1">
      <c r="A34" s="269"/>
      <c r="B34" s="284"/>
      <c r="C34" s="285"/>
      <c r="D34" t="s">
        <v>93</v>
      </c>
      <c r="F34" s="445"/>
      <c r="G34" s="446"/>
      <c r="H34" s="26" t="s">
        <v>94</v>
      </c>
      <c r="I34" s="283"/>
      <c r="J34" s="253"/>
      <c r="L34" s="260"/>
      <c r="V34" s="265"/>
    </row>
    <row r="35" spans="1:22" ht="13">
      <c r="A35" s="10" t="s">
        <v>95</v>
      </c>
      <c r="C35" s="258"/>
      <c r="D35" t="s">
        <v>96</v>
      </c>
      <c r="F35" s="85" t="s">
        <v>97</v>
      </c>
      <c r="G35" s="82"/>
      <c r="H35" s="26" t="s">
        <v>87</v>
      </c>
      <c r="I35" s="283"/>
      <c r="J35" s="253" t="s">
        <v>98</v>
      </c>
      <c r="L35" s="260"/>
      <c r="V35" s="265"/>
    </row>
    <row r="36" spans="1:22" ht="10.5" customHeight="1">
      <c r="A36" s="26" t="s">
        <v>867</v>
      </c>
      <c r="C36" s="259"/>
      <c r="D36" t="s">
        <v>99</v>
      </c>
      <c r="F36" s="286"/>
      <c r="G36" s="287"/>
      <c r="H36" s="26" t="s">
        <v>100</v>
      </c>
      <c r="I36" s="283"/>
      <c r="J36" s="253" t="s">
        <v>524</v>
      </c>
      <c r="L36" s="447" t="s">
        <v>102</v>
      </c>
      <c r="M36" s="448"/>
      <c r="N36" s="448"/>
      <c r="O36" s="448"/>
      <c r="P36" s="448"/>
      <c r="Q36" s="448"/>
      <c r="R36" s="448"/>
      <c r="S36" s="448"/>
      <c r="T36" s="448"/>
      <c r="U36" s="448"/>
      <c r="V36" s="449"/>
    </row>
    <row r="37" spans="1:22">
      <c r="A37" s="269"/>
      <c r="B37" s="270"/>
      <c r="C37" s="271"/>
      <c r="D37" s="124"/>
      <c r="E37" s="270"/>
      <c r="F37" s="437" t="s">
        <v>912</v>
      </c>
      <c r="G37" s="438"/>
      <c r="H37" s="437" t="s">
        <v>913</v>
      </c>
      <c r="I37" s="438"/>
      <c r="J37" s="274" t="s">
        <v>103</v>
      </c>
      <c r="K37" s="274"/>
      <c r="L37" s="439" t="s">
        <v>104</v>
      </c>
      <c r="M37" s="440"/>
      <c r="N37" s="440"/>
      <c r="O37" s="440"/>
      <c r="P37" s="440"/>
      <c r="Q37" s="440"/>
      <c r="R37" s="440"/>
      <c r="S37" s="440"/>
      <c r="T37" s="440"/>
      <c r="U37" s="440"/>
      <c r="V37" s="441"/>
    </row>
    <row r="38" spans="1:22">
      <c r="B38" s="263"/>
      <c r="F38" s="166"/>
      <c r="G38" s="166"/>
      <c r="H38" s="4"/>
      <c r="I38" s="4"/>
    </row>
    <row r="43" spans="1:22" ht="18.75" customHeight="1">
      <c r="A43" s="168" t="s">
        <v>895</v>
      </c>
      <c r="B43" s="166"/>
      <c r="C43" s="168" t="s">
        <v>565</v>
      </c>
      <c r="D43" s="323"/>
      <c r="E43" s="323"/>
      <c r="F43" s="324"/>
      <c r="G43" s="168" t="s">
        <v>889</v>
      </c>
      <c r="H43" s="166"/>
      <c r="I43" s="168" t="s">
        <v>565</v>
      </c>
    </row>
    <row r="44" spans="1:22" ht="20">
      <c r="A44" s="168" t="s">
        <v>896</v>
      </c>
      <c r="B44" s="166"/>
      <c r="C44" s="168" t="s">
        <v>900</v>
      </c>
      <c r="D44" s="323"/>
      <c r="E44" s="323"/>
      <c r="F44" s="324"/>
      <c r="G44" s="250" t="s">
        <v>890</v>
      </c>
      <c r="H44" s="336"/>
      <c r="I44" s="250" t="s">
        <v>900</v>
      </c>
    </row>
    <row r="45" spans="1:22" ht="20">
      <c r="A45" s="168" t="s">
        <v>897</v>
      </c>
      <c r="B45" s="166"/>
      <c r="C45" s="168" t="s">
        <v>900</v>
      </c>
      <c r="D45" s="323"/>
      <c r="E45" s="323"/>
      <c r="F45" s="324"/>
      <c r="G45" s="168" t="s">
        <v>891</v>
      </c>
      <c r="H45" s="166"/>
      <c r="I45" s="168" t="s">
        <v>565</v>
      </c>
    </row>
    <row r="46" spans="1:22" ht="20">
      <c r="A46" s="168" t="s">
        <v>898</v>
      </c>
      <c r="B46" s="166"/>
      <c r="C46" s="168" t="s">
        <v>565</v>
      </c>
      <c r="D46" s="323"/>
      <c r="E46" s="323"/>
      <c r="F46" s="324"/>
      <c r="G46" s="168" t="s">
        <v>892</v>
      </c>
      <c r="H46" s="166"/>
      <c r="I46" s="168" t="s">
        <v>565</v>
      </c>
    </row>
    <row r="47" spans="1:22" ht="20">
      <c r="A47" s="168" t="s">
        <v>899</v>
      </c>
      <c r="B47" s="166"/>
      <c r="C47" s="168" t="s">
        <v>565</v>
      </c>
      <c r="D47" s="323"/>
      <c r="E47" s="323"/>
      <c r="F47" s="324"/>
      <c r="G47" s="168" t="s">
        <v>894</v>
      </c>
      <c r="H47" s="166"/>
      <c r="I47" s="168" t="s">
        <v>565</v>
      </c>
    </row>
    <row r="48" spans="1:22" ht="18.75" customHeight="1">
      <c r="A48" s="337"/>
      <c r="B48" s="337"/>
      <c r="C48" s="337"/>
      <c r="D48" s="337"/>
      <c r="E48" s="337"/>
      <c r="F48" s="322"/>
      <c r="G48" s="168" t="s">
        <v>893</v>
      </c>
      <c r="H48" s="166"/>
      <c r="I48" s="168" t="s">
        <v>565</v>
      </c>
    </row>
  </sheetData>
  <mergeCells count="8">
    <mergeCell ref="F37:G37"/>
    <mergeCell ref="H37:I37"/>
    <mergeCell ref="L37:V37"/>
    <mergeCell ref="L31:V31"/>
    <mergeCell ref="F32:G32"/>
    <mergeCell ref="F33:G33"/>
    <mergeCell ref="F34:G34"/>
    <mergeCell ref="L36:V36"/>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47"/>
  <sheetViews>
    <sheetView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7.4531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8" width="9.1796875" style="165"/>
    <col min="29" max="29" width="9.1796875" style="165" bestFit="1" customWidth="1"/>
    <col min="30" max="30" width="31.81640625" style="165" bestFit="1" customWidth="1"/>
    <col min="31" max="16384" width="9.1796875" style="165"/>
  </cols>
  <sheetData>
    <row r="1" spans="1:35" ht="12" customHeight="1">
      <c r="A1" s="3"/>
      <c r="B1" s="3"/>
    </row>
    <row r="2" spans="1:35" ht="12" customHeight="1">
      <c r="L2" s="167"/>
      <c r="O2" s="155"/>
      <c r="P2" s="155"/>
      <c r="Q2" s="153"/>
      <c r="R2" s="153"/>
      <c r="S2" s="155"/>
      <c r="T2" s="155"/>
    </row>
    <row r="3" spans="1:35" ht="18" customHeight="1">
      <c r="A3" s="6" t="s">
        <v>40</v>
      </c>
      <c r="B3" s="6"/>
      <c r="C3" s="6"/>
      <c r="D3" s="288"/>
      <c r="E3" s="6"/>
      <c r="F3" s="63"/>
      <c r="G3" s="63"/>
      <c r="H3" s="6"/>
      <c r="I3" s="6"/>
      <c r="J3" s="6"/>
      <c r="K3" s="63"/>
      <c r="L3" s="63"/>
      <c r="M3" s="6"/>
      <c r="N3" s="6"/>
      <c r="O3" s="6"/>
      <c r="P3" s="6"/>
      <c r="Q3" s="6"/>
      <c r="R3" s="6"/>
      <c r="S3" s="6"/>
      <c r="T3" s="6"/>
      <c r="U3" s="6"/>
      <c r="V3" s="7"/>
    </row>
    <row r="4" spans="1:35" ht="3.75" customHeight="1"/>
    <row r="5" spans="1:35">
      <c r="A5" s="165" t="s">
        <v>497</v>
      </c>
      <c r="H5" s="255" t="s">
        <v>42</v>
      </c>
      <c r="I5" s="169">
        <f ca="1">TODAY()</f>
        <v>44825</v>
      </c>
      <c r="J5" s="169"/>
      <c r="K5" s="256"/>
      <c r="L5" s="257"/>
      <c r="M5" s="255"/>
      <c r="N5" s="255"/>
      <c r="O5" s="255"/>
      <c r="P5" s="255"/>
      <c r="Q5" s="255"/>
      <c r="R5" s="255"/>
      <c r="S5" s="255"/>
      <c r="T5" s="255"/>
      <c r="U5" s="255"/>
    </row>
    <row r="6" spans="1:35"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5" ht="13">
      <c r="A7" s="26"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5">
      <c r="A8" s="120" t="s">
        <v>862</v>
      </c>
      <c r="C8" s="259"/>
      <c r="D8" s="120"/>
      <c r="F8" s="260"/>
      <c r="G8" s="261"/>
      <c r="H8" s="26"/>
      <c r="J8" s="258"/>
      <c r="K8" s="260"/>
      <c r="L8" s="262"/>
      <c r="N8" s="258"/>
      <c r="T8" s="263"/>
      <c r="U8" s="263"/>
      <c r="V8" s="264"/>
    </row>
    <row r="9" spans="1:35">
      <c r="A9" s="120" t="s">
        <v>863</v>
      </c>
      <c r="C9" s="259"/>
      <c r="D9" s="120" t="s">
        <v>52</v>
      </c>
      <c r="F9" s="260" t="s">
        <v>53</v>
      </c>
      <c r="G9" s="261"/>
      <c r="H9" s="26" t="s">
        <v>54</v>
      </c>
      <c r="J9" s="259"/>
      <c r="K9" s="260" t="s">
        <v>55</v>
      </c>
      <c r="N9" s="259"/>
      <c r="O9" s="165" t="s">
        <v>56</v>
      </c>
      <c r="V9" s="265"/>
    </row>
    <row r="10" spans="1:35">
      <c r="A10" s="26"/>
      <c r="C10" s="259"/>
      <c r="D10" s="120" t="s">
        <v>57</v>
      </c>
      <c r="F10" s="260"/>
      <c r="G10" s="261"/>
      <c r="H10" s="344"/>
      <c r="I10" s="345"/>
      <c r="J10" s="266"/>
      <c r="K10" s="260"/>
      <c r="N10" s="259"/>
      <c r="V10" s="265"/>
    </row>
    <row r="11" spans="1:35" ht="13">
      <c r="A11" s="26"/>
      <c r="C11" s="56" t="s">
        <v>864</v>
      </c>
      <c r="D11" s="291"/>
      <c r="E11" s="268"/>
      <c r="F11" s="260" t="s">
        <v>58</v>
      </c>
      <c r="G11" s="261"/>
      <c r="H11" s="26" t="s">
        <v>59</v>
      </c>
      <c r="J11" s="259"/>
      <c r="K11" s="260" t="s">
        <v>498</v>
      </c>
      <c r="N11" s="259"/>
      <c r="O11" s="165" t="s">
        <v>61</v>
      </c>
      <c r="V11" s="265"/>
    </row>
    <row r="12" spans="1:35">
      <c r="A12" s="26" t="s">
        <v>865</v>
      </c>
      <c r="C12" s="259"/>
      <c r="D12" s="120" t="s">
        <v>63</v>
      </c>
      <c r="F12" s="260"/>
      <c r="G12" s="261"/>
      <c r="H12" s="26"/>
      <c r="J12" s="259"/>
      <c r="K12" s="260"/>
      <c r="N12" s="259"/>
      <c r="V12" s="265"/>
    </row>
    <row r="13" spans="1:35">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5">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5">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v>199324</v>
      </c>
      <c r="AC15" s="165" t="s">
        <v>196</v>
      </c>
      <c r="AD15" s="165" t="s">
        <v>870</v>
      </c>
      <c r="AE15" s="165">
        <v>1</v>
      </c>
      <c r="AF15" s="165" t="s">
        <v>871</v>
      </c>
      <c r="AG15" s="165">
        <v>15</v>
      </c>
      <c r="AH15" s="165">
        <v>15</v>
      </c>
      <c r="AI15" s="165">
        <v>9</v>
      </c>
    </row>
    <row r="16" spans="1:35"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v>199324</v>
      </c>
      <c r="AC16" s="165" t="s">
        <v>689</v>
      </c>
      <c r="AD16" s="165" t="s">
        <v>872</v>
      </c>
      <c r="AE16" s="165">
        <v>2</v>
      </c>
      <c r="AF16" s="165" t="s">
        <v>871</v>
      </c>
      <c r="AG16" s="165">
        <v>2</v>
      </c>
      <c r="AH16" s="165">
        <v>2</v>
      </c>
      <c r="AI16" s="165">
        <v>2</v>
      </c>
    </row>
    <row r="17" spans="1:35"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v>199324</v>
      </c>
      <c r="AC17" s="165" t="s">
        <v>213</v>
      </c>
      <c r="AD17" s="165" t="s">
        <v>873</v>
      </c>
      <c r="AE17" s="165">
        <v>3</v>
      </c>
      <c r="AF17" s="165" t="s">
        <v>871</v>
      </c>
      <c r="AG17" s="165">
        <v>5</v>
      </c>
      <c r="AH17" s="165">
        <v>5</v>
      </c>
      <c r="AI17" s="165">
        <v>5</v>
      </c>
    </row>
    <row r="18" spans="1:35" ht="16.25" customHeight="1">
      <c r="A18" s="87"/>
      <c r="B18" s="295" t="s">
        <v>920</v>
      </c>
      <c r="C18" s="195" t="str">
        <f>IF(D18="","",VLOOKUP(B18,Data!$B$5:$L$403,2,FALSE))</f>
        <v/>
      </c>
      <c r="D18" s="220"/>
      <c r="E18" s="321"/>
      <c r="F18" s="187" t="str">
        <f>IF(D18="","",VLOOKUP(B18,Data!$B$5:$L$403,11,FALSE))</f>
        <v/>
      </c>
      <c r="G18" s="335" t="str">
        <f t="shared" ref="G18:G27"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v>199324</v>
      </c>
      <c r="AC18" s="165" t="s">
        <v>679</v>
      </c>
      <c r="AD18" s="165" t="s">
        <v>875</v>
      </c>
      <c r="AE18" s="165">
        <v>6</v>
      </c>
      <c r="AF18" s="165" t="s">
        <v>871</v>
      </c>
      <c r="AG18" s="165">
        <v>3</v>
      </c>
      <c r="AH18" s="165">
        <v>3</v>
      </c>
      <c r="AI18" s="165">
        <v>0</v>
      </c>
    </row>
    <row r="19" spans="1:35" ht="16.25" customHeight="1">
      <c r="A19" s="346">
        <v>1</v>
      </c>
      <c r="B19" s="297" t="s">
        <v>293</v>
      </c>
      <c r="C19" s="195" t="str">
        <f>IF(D19="","",VLOOKUP(B19,Data!$B$5:$L$403,2,FALSE))</f>
        <v>WY44110</v>
      </c>
      <c r="D19" s="220">
        <v>2</v>
      </c>
      <c r="E19" s="321" t="s">
        <v>519</v>
      </c>
      <c r="F19" s="187">
        <f>IF(D19="","",VLOOKUP(B19,Data!$B$5:$L$403,11,FALSE))</f>
        <v>2895.95</v>
      </c>
      <c r="G19" s="193">
        <f t="shared" si="0"/>
        <v>5791.9</v>
      </c>
      <c r="H19" s="188" t="str">
        <f>IF(D19="","",VLOOKUP(B19,Data!$B$5:$D$403,3,FALSE))</f>
        <v>C/T</v>
      </c>
      <c r="I19" s="189" t="str">
        <f>IF(D19="","",VLOOKUP(B19,Data!$B$5:$M$403,12,FALSE))</f>
        <v>Indonesia</v>
      </c>
      <c r="J19" s="194" t="s">
        <v>921</v>
      </c>
      <c r="K19" s="190">
        <f>IF(D19="","",VLOOKUP(B19,Data!$B$5:$E$403,4,FALSE)*D19)</f>
        <v>532</v>
      </c>
      <c r="L19" s="195">
        <f>IF(D19="","",VLOOKUP(B19,Data!$B$5:$F$403,5,FALSE)*D19)</f>
        <v>492</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2.976</v>
      </c>
      <c r="AB19" s="165">
        <v>199324</v>
      </c>
      <c r="AC19" s="165" t="s">
        <v>404</v>
      </c>
      <c r="AD19" s="165" t="s">
        <v>876</v>
      </c>
      <c r="AE19" s="165">
        <v>7</v>
      </c>
      <c r="AF19" s="165" t="s">
        <v>871</v>
      </c>
      <c r="AG19" s="165">
        <v>1</v>
      </c>
      <c r="AH19" s="165">
        <v>1</v>
      </c>
      <c r="AI19" s="165">
        <v>0</v>
      </c>
    </row>
    <row r="20" spans="1:35" ht="16.25" customHeight="1">
      <c r="A20" s="346"/>
      <c r="B20" s="295" t="s">
        <v>916</v>
      </c>
      <c r="C20" s="195" t="str">
        <f>IF(D20="","",VLOOKUP(B20,Data!$B$5:$L$403,2,FALSE))</f>
        <v/>
      </c>
      <c r="D20" s="220"/>
      <c r="E20" s="321"/>
      <c r="F20" s="187" t="str">
        <f>IF(D20="","",VLOOKUP(B20,Data!$B$5:$L$403,11,FALSE))</f>
        <v/>
      </c>
      <c r="G20" s="335" t="str">
        <f t="shared" si="0"/>
        <v>-</v>
      </c>
      <c r="H20" s="188" t="str">
        <f>IF(D20="","",VLOOKUP(B20,Data!$B$5:$D$403,3,FALSE))</f>
        <v/>
      </c>
      <c r="I20" s="189" t="str">
        <f>IF(D20="","",VLOOKUP(B20,Data!$B$5:$M$403,12,FALSE))</f>
        <v/>
      </c>
      <c r="J20" s="164"/>
      <c r="K20" s="190" t="str">
        <f>IF(D20="","",VLOOKUP(B20,Data!$B$5:$E$403,4,FALSE)*D20)</f>
        <v/>
      </c>
      <c r="L20" s="195" t="str">
        <f>IF(D20="","",VLOOKUP(B20,Data!$B$5:$F$403,5,FALSE)*D20)</f>
        <v/>
      </c>
      <c r="M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N20" s="330"/>
      <c r="O20" s="331"/>
      <c r="P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Q20" s="331"/>
      <c r="R20" s="331"/>
      <c r="S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T20" s="332"/>
      <c r="U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V20" s="191" t="str">
        <f>IF(D20="","",VLOOKUP(B20,Data!$B$5:$J$403,9,FALSE)*D20)</f>
        <v/>
      </c>
      <c r="AB20" s="165">
        <v>199324</v>
      </c>
      <c r="AC20" s="165" t="s">
        <v>679</v>
      </c>
      <c r="AD20" s="165" t="s">
        <v>875</v>
      </c>
      <c r="AE20" s="165">
        <v>6</v>
      </c>
      <c r="AF20" s="165" t="s">
        <v>871</v>
      </c>
      <c r="AG20" s="165">
        <v>3</v>
      </c>
      <c r="AH20" s="165">
        <v>3</v>
      </c>
      <c r="AI20" s="165">
        <v>0</v>
      </c>
    </row>
    <row r="21" spans="1:35" ht="16.25" customHeight="1">
      <c r="A21" s="346">
        <v>2</v>
      </c>
      <c r="B21" s="329" t="s">
        <v>402</v>
      </c>
      <c r="C21" s="195" t="str">
        <f>IF(D21="","",VLOOKUP(B21,Data!$B$5:$L$403,2,FALSE))</f>
        <v>ZU62670</v>
      </c>
      <c r="D21" s="220">
        <v>1</v>
      </c>
      <c r="E21" s="321" t="s">
        <v>520</v>
      </c>
      <c r="F21" s="187">
        <f>IF(D21="","",VLOOKUP(B21,Data!$B$5:$L$403,11,FALSE))</f>
        <v>6633.78</v>
      </c>
      <c r="G21" s="193">
        <f t="shared" si="0"/>
        <v>6633.78</v>
      </c>
      <c r="H21" s="188" t="str">
        <f>IF(D21="","",VLOOKUP(B21,Data!$B$5:$D$403,3,FALSE))</f>
        <v>C/T</v>
      </c>
      <c r="I21" s="189" t="str">
        <f>IF(D21="","",VLOOKUP(B21,Data!$B$5:$M$403,12,FALSE))</f>
        <v>Indonesia</v>
      </c>
      <c r="J21" s="194" t="s">
        <v>917</v>
      </c>
      <c r="K21" s="190">
        <f>IF(D21="","",VLOOKUP(B21,Data!$B$5:$E$403,4,FALSE)*D21)</f>
        <v>345</v>
      </c>
      <c r="L21" s="195">
        <f>IF(D21="","",VLOOKUP(B21,Data!$B$5:$F$403,5,FALSE)*D21)</f>
        <v>304</v>
      </c>
      <c r="M21" s="193" t="e">
        <f>IF(B21=Data!#REF!,Data!#REF!,(IF(B21=Data!B84,Data!G84,(IF(B21=Data!#REF!,Data!#REF!,(IF(B21=Data!#REF!,Data!#REF!,(IF(B21=Data!#REF!,Data!#REF!,(IF(B21=Data!#REF!,Data!#REF!,(IF(B21=Data!#REF!,Data!#REF!,(IF(B21=Data!#REF!,Data!#REF!,Data!#REF!)))))))))))))))&amp;IF(B21=Data!#REF!,Data!#REF!,(IF(B21=Data!#REF!,Data!#REF!,(IF(B21=Data!#REF!,Data!#REF!,(IF(B21=Data!#REF!,Data!#REF!,(IF(B21=Data!B63,Data!G63,(IF(B21=Data!B66,Data!G882,(IF(B21=Data!#REF!,Data!#REF!,(IF(B21=Data!#REF!,Data!#REF!,Data!#REF!)))))))))))))))&amp;IF(B21=Data!#REF!,Data!#REF!,(IF(B21=Data!#REF!,Data!#REF!,(IF(B21=Data!#REF!,Data!#REF!,(IF(B21=Data!#REF!,Data!#REF!,(IF(B21=Data!#REF!,Data!#REF!,Data!#REF!)))))))))</f>
        <v>#REF!</v>
      </c>
      <c r="N21" s="330"/>
      <c r="O21" s="331"/>
      <c r="P21" s="196" t="e">
        <f>IF(B21=Data!#REF!,Data!#REF!,(IF(B21=Data!B84,Data!H84,(IF(B21=Data!#REF!,Data!#REF!,(IF(B21=Data!#REF!,Data!#REF!,(IF(B21=Data!#REF!,Data!#REF!,(IF(B21=Data!#REF!,Data!#REF!,(IF(B21=Data!#REF!,Data!#REF!,(IF(B21=Data!#REF!,Data!#REF!,Data!#REF!)))))))))))))))&amp;IF(B21=Data!#REF!,Data!#REF!,(IF(B21=Data!#REF!,Data!#REF!,(IF(B21=Data!#REF!,Data!#REF!,(IF(B21=Data!#REF!,Data!#REF!,(IF(B21=Data!B63,Data!H63,(IF(B21=Data!B66,Data!H882,(IF(B21=Data!#REF!,Data!#REF!,(IF(B21=Data!#REF!,Data!#REF!,Data!#REF!)))))))))))))))&amp;IF(B21=Data!#REF!,Data!#REF!,(IF(B21=Data!#REF!,Data!#REF!,(IF(B21=Data!#REF!,Data!#REF!,(IF(B21=Data!#REF!,Data!#REF!,(IF(B21=Data!#REF!,Data!#REF!,Data!#REF!)))))))))</f>
        <v>#REF!</v>
      </c>
      <c r="Q21" s="331"/>
      <c r="R21" s="331"/>
      <c r="S21" s="196" t="e">
        <f>IF(B21=Data!#REF!,Data!#REF!,(IF(B21=Data!B84,Data!I84,(IF(B21=Data!#REF!,Data!#REF!,(IF(B21=Data!#REF!,Data!#REF!,(IF(B21=Data!#REF!,Data!#REF!,(IF(B21=Data!#REF!,Data!#REF!,(IF(B21=Data!#REF!,Data!#REF!,(IF(B21=Data!#REF!,Data!#REF!,Data!#REF!)))))))))))))))&amp;IF(B21=Data!#REF!,Data!#REF!,(IF(B21=Data!#REF!,Data!#REF!,(IF(B21=Data!#REF!,Data!#REF!,(IF(B21=Data!#REF!,Data!#REF!,(IF(B21=Data!B63,Data!I63,(IF(B21=Data!B66,Data!I882,(IF(B21=Data!#REF!,Data!#REF!,(IF(B21=Data!#REF!,Data!#REF!,Data!#REF!)))))))))))))))&amp;IF(B21=Data!#REF!,Data!#REF!,(IF(B21=Data!#REF!,Data!#REF!,(IF(B21=Data!#REF!,Data!#REF!,(IF(B21=Data!#REF!,Data!#REF!,(IF(B21=Data!#REF!,Data!#REF!,Data!#REF!)))))))))</f>
        <v>#REF!</v>
      </c>
      <c r="T21" s="332"/>
      <c r="U21" s="196" t="e">
        <f>IF(B21=Data!#REF!,Data!#REF!,(IF(B21=Data!B84,Data!J84,(IF(B21=Data!#REF!,Data!#REF!,(IF(B21=Data!#REF!,Data!#REF!,(IF(B21=Data!#REF!,Data!#REF!,(IF(B21=Data!#REF!,Data!#REF!,(IF(B21=Data!#REF!,Data!#REF!,(IF(B21=Data!#REF!,Data!#REF!,Data!#REF!)))))))))))))))&amp;IF(B21=Data!#REF!,Data!#REF!,(IF(B21=Data!#REF!,Data!#REF!,(IF(B21=Data!#REF!,Data!#REF!,(IF(B21=Data!#REF!,Data!#REF!,(IF(B21=Data!B63,Data!J63,(IF(B21=Data!B66,Data!J882,(IF(B21=Data!#REF!,Data!#REF!,(IF(B21=Data!#REF!,Data!#REF!,Data!#REF!)))))))))))))))&amp;IF(B21=Data!#REF!,Data!#REF!,(IF(B21=Data!#REF!,Data!#REF!,(IF(B21=Data!#REF!,Data!#REF!,(IF(B21=Data!#REF!,Data!#REF!,(IF(B21=Data!#REF!,Data!#REF!,Data!#REF!)))))))))</f>
        <v>#REF!</v>
      </c>
      <c r="V21" s="191">
        <f>IF(D21="","",VLOOKUP(B21,Data!$B$5:$J$403,9,FALSE)*D21)</f>
        <v>1.806</v>
      </c>
      <c r="AB21" s="165">
        <v>199324</v>
      </c>
      <c r="AC21" s="165" t="s">
        <v>353</v>
      </c>
      <c r="AD21" s="165" t="s">
        <v>877</v>
      </c>
      <c r="AE21" s="165">
        <v>8</v>
      </c>
      <c r="AF21" s="165" t="s">
        <v>871</v>
      </c>
      <c r="AG21" s="165">
        <v>5</v>
      </c>
      <c r="AH21" s="165">
        <v>5</v>
      </c>
      <c r="AI21" s="165">
        <v>0</v>
      </c>
    </row>
    <row r="22" spans="1:35" ht="16.25" customHeight="1">
      <c r="A22" s="346">
        <v>3</v>
      </c>
      <c r="B22" s="297" t="s">
        <v>352</v>
      </c>
      <c r="C22" s="328" t="str">
        <f>IF(D22="","",VLOOKUP(B22,Data!$B$5:$L$403,2,FALSE))</f>
        <v>WQ78260</v>
      </c>
      <c r="D22" s="220">
        <v>3</v>
      </c>
      <c r="E22" s="321"/>
      <c r="F22" s="187">
        <f>IF(D22="","",VLOOKUP(B22,Data!$B$5:$L$403,11,FALSE))</f>
        <v>4283.6499999999996</v>
      </c>
      <c r="G22" s="193">
        <f t="shared" si="0"/>
        <v>12850.949999999999</v>
      </c>
      <c r="H22" s="188" t="str">
        <f>IF(D22="","",VLOOKUP(B22,Data!$B$5:$D$403,3,FALSE))</f>
        <v>C/T</v>
      </c>
      <c r="I22" s="189" t="str">
        <f>IF(D22="","",VLOOKUP(B22,Data!$B$5:$M$403,12,FALSE))</f>
        <v>Indonesia</v>
      </c>
      <c r="J22" s="194" t="s">
        <v>917</v>
      </c>
      <c r="K22" s="190">
        <f>IF(D22="","",VLOOKUP(B22,Data!$B$5:$E$403,4,FALSE)*D22)</f>
        <v>915</v>
      </c>
      <c r="L22" s="195">
        <f>IF(D22="","",VLOOKUP(B22,Data!$B$5:$F$403,5,FALSE)*D22)</f>
        <v>807</v>
      </c>
      <c r="M22" s="193" t="e">
        <f>IF(B22=Data!#REF!,Data!#REF!,(IF(B22=Data!B85,Data!G85,(IF(B22=Data!#REF!,Data!#REF!,(IF(B22=Data!#REF!,Data!#REF!,(IF(B22=Data!#REF!,Data!#REF!,(IF(B22=Data!#REF!,Data!#REF!,(IF(B22=Data!#REF!,Data!#REF!,(IF(B22=Data!#REF!,Data!#REF!,Data!#REF!)))))))))))))))&amp;IF(B22=Data!#REF!,Data!#REF!,(IF(B22=Data!#REF!,Data!#REF!,(IF(B22=Data!#REF!,Data!#REF!,(IF(B22=Data!#REF!,Data!#REF!,(IF(B22=Data!B64,Data!G64,(IF(B22=Data!B67,Data!G883,(IF(B22=Data!#REF!,Data!#REF!,(IF(B22=Data!#REF!,Data!#REF!,Data!#REF!)))))))))))))))&amp;IF(B22=Data!#REF!,Data!#REF!,(IF(B22=Data!#REF!,Data!#REF!,(IF(B22=Data!#REF!,Data!#REF!,(IF(B22=Data!#REF!,Data!#REF!,(IF(B22=Data!#REF!,Data!#REF!,Data!#REF!)))))))))</f>
        <v>#REF!</v>
      </c>
      <c r="N22" s="330"/>
      <c r="O22" s="331"/>
      <c r="P22" s="196" t="e">
        <f>IF(B22=Data!#REF!,Data!#REF!,(IF(B22=Data!B85,Data!H85,(IF(B22=Data!#REF!,Data!#REF!,(IF(B22=Data!#REF!,Data!#REF!,(IF(B22=Data!#REF!,Data!#REF!,(IF(B22=Data!#REF!,Data!#REF!,(IF(B22=Data!#REF!,Data!#REF!,(IF(B22=Data!#REF!,Data!#REF!,Data!#REF!)))))))))))))))&amp;IF(B22=Data!#REF!,Data!#REF!,(IF(B22=Data!#REF!,Data!#REF!,(IF(B22=Data!#REF!,Data!#REF!,(IF(B22=Data!#REF!,Data!#REF!,(IF(B22=Data!B64,Data!H64,(IF(B22=Data!B67,Data!H883,(IF(B22=Data!#REF!,Data!#REF!,(IF(B22=Data!#REF!,Data!#REF!,Data!#REF!)))))))))))))))&amp;IF(B22=Data!#REF!,Data!#REF!,(IF(B22=Data!#REF!,Data!#REF!,(IF(B22=Data!#REF!,Data!#REF!,(IF(B22=Data!#REF!,Data!#REF!,(IF(B22=Data!#REF!,Data!#REF!,Data!#REF!)))))))))</f>
        <v>#REF!</v>
      </c>
      <c r="Q22" s="331"/>
      <c r="R22" s="331"/>
      <c r="S22" s="196" t="e">
        <f>IF(B22=Data!#REF!,Data!#REF!,(IF(B22=Data!B85,Data!I85,(IF(B22=Data!#REF!,Data!#REF!,(IF(B22=Data!#REF!,Data!#REF!,(IF(B22=Data!#REF!,Data!#REF!,(IF(B22=Data!#REF!,Data!#REF!,(IF(B22=Data!#REF!,Data!#REF!,(IF(B22=Data!#REF!,Data!#REF!,Data!#REF!)))))))))))))))&amp;IF(B22=Data!#REF!,Data!#REF!,(IF(B22=Data!#REF!,Data!#REF!,(IF(B22=Data!#REF!,Data!#REF!,(IF(B22=Data!#REF!,Data!#REF!,(IF(B22=Data!B64,Data!I64,(IF(B22=Data!B67,Data!I883,(IF(B22=Data!#REF!,Data!#REF!,(IF(B22=Data!#REF!,Data!#REF!,Data!#REF!)))))))))))))))&amp;IF(B22=Data!#REF!,Data!#REF!,(IF(B22=Data!#REF!,Data!#REF!,(IF(B22=Data!#REF!,Data!#REF!,(IF(B22=Data!#REF!,Data!#REF!,(IF(B22=Data!#REF!,Data!#REF!,Data!#REF!)))))))))</f>
        <v>#REF!</v>
      </c>
      <c r="T22" s="332"/>
      <c r="U22" s="196" t="e">
        <f>IF(B22=Data!#REF!,Data!#REF!,(IF(B22=Data!B85,Data!J85,(IF(B22=Data!#REF!,Data!#REF!,(IF(B22=Data!#REF!,Data!#REF!,(IF(B22=Data!#REF!,Data!#REF!,(IF(B22=Data!#REF!,Data!#REF!,(IF(B22=Data!#REF!,Data!#REF!,(IF(B22=Data!#REF!,Data!#REF!,Data!#REF!)))))))))))))))&amp;IF(B22=Data!#REF!,Data!#REF!,(IF(B22=Data!#REF!,Data!#REF!,(IF(B22=Data!#REF!,Data!#REF!,(IF(B22=Data!#REF!,Data!#REF!,(IF(B22=Data!B64,Data!J64,(IF(B22=Data!B67,Data!J883,(IF(B22=Data!#REF!,Data!#REF!,(IF(B22=Data!#REF!,Data!#REF!,Data!#REF!)))))))))))))))&amp;IF(B22=Data!#REF!,Data!#REF!,(IF(B22=Data!#REF!,Data!#REF!,(IF(B22=Data!#REF!,Data!#REF!,(IF(B22=Data!#REF!,Data!#REF!,(IF(B22=Data!#REF!,Data!#REF!,Data!#REF!)))))))))</f>
        <v>#REF!</v>
      </c>
      <c r="V22" s="191">
        <f>IF(D22="","",VLOOKUP(B22,Data!$B$5:$J$403,9,FALSE)*D22)</f>
        <v>4.6020000000000003</v>
      </c>
      <c r="AB22" s="165">
        <v>199324</v>
      </c>
      <c r="AC22" s="165" t="s">
        <v>527</v>
      </c>
      <c r="AD22" s="165" t="s">
        <v>878</v>
      </c>
      <c r="AE22" s="165">
        <v>9</v>
      </c>
      <c r="AF22" s="165" t="s">
        <v>871</v>
      </c>
      <c r="AG22" s="165">
        <v>1</v>
      </c>
      <c r="AH22" s="165">
        <v>1</v>
      </c>
      <c r="AI22" s="165">
        <v>0</v>
      </c>
    </row>
    <row r="23" spans="1:35" ht="16.25" customHeight="1">
      <c r="A23" s="346">
        <v>4</v>
      </c>
      <c r="B23" s="297" t="s">
        <v>195</v>
      </c>
      <c r="C23" s="328" t="str">
        <f>IF(D23="","",VLOOKUP(B23,Data!$B$5:$L$403,2,FALSE))</f>
        <v>WH50350</v>
      </c>
      <c r="D23" s="220">
        <v>7</v>
      </c>
      <c r="E23" s="320" t="s">
        <v>525</v>
      </c>
      <c r="F23" s="187">
        <f>IF(D23="","",VLOOKUP(B23,Data!$B$5:$L$403,11,FALSE))</f>
        <v>1751.45</v>
      </c>
      <c r="G23" s="193">
        <f t="shared" si="0"/>
        <v>12260.15</v>
      </c>
      <c r="H23" s="188" t="str">
        <f>IF(D23="","",VLOOKUP(B23,Data!$B$5:$D$403,3,FALSE))</f>
        <v>C/T</v>
      </c>
      <c r="I23" s="189" t="str">
        <f>IF(D23="","",VLOOKUP(B23,Data!$B$5:$M$403,12,FALSE))</f>
        <v>Indonesia</v>
      </c>
      <c r="J23" s="194" t="s">
        <v>917</v>
      </c>
      <c r="K23" s="190">
        <f>IF(D23="","",VLOOKUP(B23,Data!$B$5:$E$403,4,FALSE)*D23)</f>
        <v>1407</v>
      </c>
      <c r="L23" s="195">
        <f>IF(D23="","",VLOOKUP(B23,Data!$B$5:$F$403,5,FALSE)*D23)</f>
        <v>1267</v>
      </c>
      <c r="M23" s="193" t="e">
        <f>IF(B23=Data!#REF!,Data!#REF!,(IF(B23=Data!B86,Data!G86,(IF(B23=Data!#REF!,Data!#REF!,(IF(B23=Data!#REF!,Data!#REF!,(IF(B23=Data!#REF!,Data!#REF!,(IF(B23=Data!#REF!,Data!#REF!,(IF(B23=Data!#REF!,Data!#REF!,(IF(B23=Data!#REF!,Data!#REF!,Data!#REF!)))))))))))))))&amp;IF(B23=Data!#REF!,Data!#REF!,(IF(B23=Data!#REF!,Data!#REF!,(IF(B23=Data!#REF!,Data!#REF!,(IF(B23=Data!#REF!,Data!#REF!,(IF(B23=Data!B65,Data!G65,(IF(B23=Data!B68,Data!G884,(IF(B23=Data!#REF!,Data!#REF!,(IF(B23=Data!#REF!,Data!#REF!,Data!#REF!)))))))))))))))&amp;IF(B23=Data!#REF!,Data!#REF!,(IF(B23=Data!#REF!,Data!#REF!,(IF(B23=Data!#REF!,Data!#REF!,(IF(B23=Data!#REF!,Data!#REF!,(IF(B23=Data!#REF!,Data!#REF!,Data!#REF!)))))))))</f>
        <v>#REF!</v>
      </c>
      <c r="N23" s="330"/>
      <c r="O23" s="331"/>
      <c r="P23" s="196" t="e">
        <f>IF(B23=Data!#REF!,Data!#REF!,(IF(B23=Data!B86,Data!H86,(IF(B23=Data!#REF!,Data!#REF!,(IF(B23=Data!#REF!,Data!#REF!,(IF(B23=Data!#REF!,Data!#REF!,(IF(B23=Data!#REF!,Data!#REF!,(IF(B23=Data!#REF!,Data!#REF!,(IF(B23=Data!#REF!,Data!#REF!,Data!#REF!)))))))))))))))&amp;IF(B23=Data!#REF!,Data!#REF!,(IF(B23=Data!#REF!,Data!#REF!,(IF(B23=Data!#REF!,Data!#REF!,(IF(B23=Data!#REF!,Data!#REF!,(IF(B23=Data!B65,Data!H65,(IF(B23=Data!B68,Data!H884,(IF(B23=Data!#REF!,Data!#REF!,(IF(B23=Data!#REF!,Data!#REF!,Data!#REF!)))))))))))))))&amp;IF(B23=Data!#REF!,Data!#REF!,(IF(B23=Data!#REF!,Data!#REF!,(IF(B23=Data!#REF!,Data!#REF!,(IF(B23=Data!#REF!,Data!#REF!,(IF(B23=Data!#REF!,Data!#REF!,Data!#REF!)))))))))</f>
        <v>#REF!</v>
      </c>
      <c r="Q23" s="331"/>
      <c r="R23" s="331"/>
      <c r="S23" s="196" t="e">
        <f>IF(B23=Data!#REF!,Data!#REF!,(IF(B23=Data!B86,Data!I86,(IF(B23=Data!#REF!,Data!#REF!,(IF(B23=Data!#REF!,Data!#REF!,(IF(B23=Data!#REF!,Data!#REF!,(IF(B23=Data!#REF!,Data!#REF!,(IF(B23=Data!#REF!,Data!#REF!,(IF(B23=Data!#REF!,Data!#REF!,Data!#REF!)))))))))))))))&amp;IF(B23=Data!#REF!,Data!#REF!,(IF(B23=Data!#REF!,Data!#REF!,(IF(B23=Data!#REF!,Data!#REF!,(IF(B23=Data!#REF!,Data!#REF!,(IF(B23=Data!B65,Data!I65,(IF(B23=Data!B68,Data!I884,(IF(B23=Data!#REF!,Data!#REF!,(IF(B23=Data!#REF!,Data!#REF!,Data!#REF!)))))))))))))))&amp;IF(B23=Data!#REF!,Data!#REF!,(IF(B23=Data!#REF!,Data!#REF!,(IF(B23=Data!#REF!,Data!#REF!,(IF(B23=Data!#REF!,Data!#REF!,(IF(B23=Data!#REF!,Data!#REF!,Data!#REF!)))))))))</f>
        <v>#REF!</v>
      </c>
      <c r="T23" s="332"/>
      <c r="U23" s="196" t="e">
        <f>IF(B23=Data!#REF!,Data!#REF!,(IF(B23=Data!B86,Data!J86,(IF(B23=Data!#REF!,Data!#REF!,(IF(B23=Data!#REF!,Data!#REF!,(IF(B23=Data!#REF!,Data!#REF!,(IF(B23=Data!#REF!,Data!#REF!,(IF(B23=Data!#REF!,Data!#REF!,(IF(B23=Data!#REF!,Data!#REF!,Data!#REF!)))))))))))))))&amp;IF(B23=Data!#REF!,Data!#REF!,(IF(B23=Data!#REF!,Data!#REF!,(IF(B23=Data!#REF!,Data!#REF!,(IF(B23=Data!#REF!,Data!#REF!,(IF(B23=Data!B65,Data!J65,(IF(B23=Data!B68,Data!J884,(IF(B23=Data!#REF!,Data!#REF!,(IF(B23=Data!#REF!,Data!#REF!,Data!#REF!)))))))))))))))&amp;IF(B23=Data!#REF!,Data!#REF!,(IF(B23=Data!#REF!,Data!#REF!,(IF(B23=Data!#REF!,Data!#REF!,(IF(B23=Data!#REF!,Data!#REF!,(IF(B23=Data!#REF!,Data!#REF!,Data!#REF!)))))))))</f>
        <v>#REF!</v>
      </c>
      <c r="V23" s="191">
        <f>IF(D23="","",VLOOKUP(B23,Data!$B$5:$J$403,9,FALSE)*D23)</f>
        <v>8.0499999999999989</v>
      </c>
      <c r="AB23" s="165">
        <v>199324</v>
      </c>
      <c r="AC23" s="165" t="s">
        <v>750</v>
      </c>
      <c r="AD23" s="165" t="s">
        <v>879</v>
      </c>
      <c r="AE23" s="165">
        <v>10</v>
      </c>
      <c r="AF23" s="165" t="s">
        <v>871</v>
      </c>
      <c r="AG23" s="165">
        <v>1</v>
      </c>
      <c r="AH23" s="165">
        <v>1</v>
      </c>
      <c r="AI23" s="165">
        <v>0</v>
      </c>
    </row>
    <row r="24" spans="1:35" ht="16.25" customHeight="1">
      <c r="A24" s="346">
        <v>5</v>
      </c>
      <c r="B24" s="297" t="s">
        <v>238</v>
      </c>
      <c r="C24" s="195" t="str">
        <f>IF(D24="","",VLOOKUP(B24,Data!$B$5:$L$403,2,FALSE))</f>
        <v>AAC7366</v>
      </c>
      <c r="D24" s="220">
        <v>6</v>
      </c>
      <c r="E24" s="321"/>
      <c r="F24" s="187">
        <f>IF(D24="","",VLOOKUP(B24,Data!$B$5:$L$403,11,FALSE))</f>
        <v>2618.06</v>
      </c>
      <c r="G24" s="193">
        <f t="shared" si="0"/>
        <v>15708.36</v>
      </c>
      <c r="H24" s="188" t="str">
        <f>IF(D24="","",VLOOKUP(B24,Data!$B$5:$D$403,3,FALSE))</f>
        <v>C/T</v>
      </c>
      <c r="I24" s="189" t="str">
        <f>IF(D24="","",VLOOKUP(B24,Data!$B$5:$M$403,12,FALSE))</f>
        <v>Indonesia</v>
      </c>
      <c r="J24" s="194" t="s">
        <v>917</v>
      </c>
      <c r="K24" s="190">
        <f>IF(D24="","",VLOOKUP(B24,Data!$B$5:$E$403,4,FALSE)*D24)</f>
        <v>1596</v>
      </c>
      <c r="L24" s="195">
        <f>IF(D24="","",VLOOKUP(B24,Data!$B$5:$F$403,5,FALSE)*D24)</f>
        <v>1476</v>
      </c>
      <c r="M24" s="193" t="e">
        <f>IF(B24=Data!#REF!,Data!#REF!,(IF(B24=Data!B85,Data!G85,(IF(B24=Data!#REF!,Data!#REF!,(IF(B24=Data!#REF!,Data!#REF!,(IF(B24=Data!#REF!,Data!#REF!,(IF(B24=Data!#REF!,Data!#REF!,(IF(B24=Data!#REF!,Data!#REF!,(IF(B24=Data!#REF!,Data!#REF!,Data!#REF!)))))))))))))))&amp;IF(B24=Data!#REF!,Data!#REF!,(IF(B24=Data!#REF!,Data!#REF!,(IF(B24=Data!#REF!,Data!#REF!,(IF(B24=Data!#REF!,Data!#REF!,(IF(B24=Data!B64,Data!G64,(IF(B24=Data!B67,Data!G883,(IF(B24=Data!#REF!,Data!#REF!,(IF(B24=Data!#REF!,Data!#REF!,Data!#REF!)))))))))))))))&amp;IF(B24=Data!#REF!,Data!#REF!,(IF(B24=Data!#REF!,Data!#REF!,(IF(B24=Data!#REF!,Data!#REF!,(IF(B24=Data!#REF!,Data!#REF!,(IF(B24=Data!#REF!,Data!#REF!,Data!#REF!)))))))))</f>
        <v>#REF!</v>
      </c>
      <c r="N24" s="330"/>
      <c r="O24" s="331"/>
      <c r="P24" s="196" t="e">
        <f>IF(B24=Data!#REF!,Data!#REF!,(IF(B24=Data!B85,Data!H85,(IF(B24=Data!#REF!,Data!#REF!,(IF(B24=Data!#REF!,Data!#REF!,(IF(B24=Data!#REF!,Data!#REF!,(IF(B24=Data!#REF!,Data!#REF!,(IF(B24=Data!#REF!,Data!#REF!,(IF(B24=Data!#REF!,Data!#REF!,Data!#REF!)))))))))))))))&amp;IF(B24=Data!#REF!,Data!#REF!,(IF(B24=Data!#REF!,Data!#REF!,(IF(B24=Data!#REF!,Data!#REF!,(IF(B24=Data!#REF!,Data!#REF!,(IF(B24=Data!B64,Data!H64,(IF(B24=Data!B67,Data!H883,(IF(B24=Data!#REF!,Data!#REF!,(IF(B24=Data!#REF!,Data!#REF!,Data!#REF!)))))))))))))))&amp;IF(B24=Data!#REF!,Data!#REF!,(IF(B24=Data!#REF!,Data!#REF!,(IF(B24=Data!#REF!,Data!#REF!,(IF(B24=Data!#REF!,Data!#REF!,(IF(B24=Data!#REF!,Data!#REF!,Data!#REF!)))))))))</f>
        <v>#REF!</v>
      </c>
      <c r="Q24" s="331"/>
      <c r="R24" s="331"/>
      <c r="S24" s="196" t="e">
        <f>IF(B24=Data!#REF!,Data!#REF!,(IF(B24=Data!B85,Data!I85,(IF(B24=Data!#REF!,Data!#REF!,(IF(B24=Data!#REF!,Data!#REF!,(IF(B24=Data!#REF!,Data!#REF!,(IF(B24=Data!#REF!,Data!#REF!,(IF(B24=Data!#REF!,Data!#REF!,(IF(B24=Data!#REF!,Data!#REF!,Data!#REF!)))))))))))))))&amp;IF(B24=Data!#REF!,Data!#REF!,(IF(B24=Data!#REF!,Data!#REF!,(IF(B24=Data!#REF!,Data!#REF!,(IF(B24=Data!#REF!,Data!#REF!,(IF(B24=Data!B64,Data!I64,(IF(B24=Data!B67,Data!I883,(IF(B24=Data!#REF!,Data!#REF!,(IF(B24=Data!#REF!,Data!#REF!,Data!#REF!)))))))))))))))&amp;IF(B24=Data!#REF!,Data!#REF!,(IF(B24=Data!#REF!,Data!#REF!,(IF(B24=Data!#REF!,Data!#REF!,(IF(B24=Data!#REF!,Data!#REF!,(IF(B24=Data!#REF!,Data!#REF!,Data!#REF!)))))))))</f>
        <v>#REF!</v>
      </c>
      <c r="T24" s="332"/>
      <c r="U24" s="196" t="e">
        <f>IF(B24=Data!#REF!,Data!#REF!,(IF(B24=Data!B85,Data!J85,(IF(B24=Data!#REF!,Data!#REF!,(IF(B24=Data!#REF!,Data!#REF!,(IF(B24=Data!#REF!,Data!#REF!,(IF(B24=Data!#REF!,Data!#REF!,(IF(B24=Data!#REF!,Data!#REF!,(IF(B24=Data!#REF!,Data!#REF!,Data!#REF!)))))))))))))))&amp;IF(B24=Data!#REF!,Data!#REF!,(IF(B24=Data!#REF!,Data!#REF!,(IF(B24=Data!#REF!,Data!#REF!,(IF(B24=Data!#REF!,Data!#REF!,(IF(B24=Data!B64,Data!J64,(IF(B24=Data!B67,Data!J883,(IF(B24=Data!#REF!,Data!#REF!,(IF(B24=Data!#REF!,Data!#REF!,Data!#REF!)))))))))))))))&amp;IF(B24=Data!#REF!,Data!#REF!,(IF(B24=Data!#REF!,Data!#REF!,(IF(B24=Data!#REF!,Data!#REF!,(IF(B24=Data!#REF!,Data!#REF!,(IF(B24=Data!#REF!,Data!#REF!,Data!#REF!)))))))))</f>
        <v>#REF!</v>
      </c>
      <c r="V24" s="191">
        <f>IF(D24="","",VLOOKUP(B24,Data!$B$5:$J$403,9,FALSE)*D24)</f>
        <v>8.9280000000000008</v>
      </c>
      <c r="AB24" s="165">
        <v>200197</v>
      </c>
      <c r="AC24" s="165" t="s">
        <v>239</v>
      </c>
      <c r="AD24" s="165" t="s">
        <v>874</v>
      </c>
      <c r="AE24" s="165">
        <v>1</v>
      </c>
      <c r="AF24" s="165" t="s">
        <v>871</v>
      </c>
      <c r="AG24" s="165">
        <v>13</v>
      </c>
      <c r="AH24" s="165">
        <v>13</v>
      </c>
      <c r="AI24" s="165">
        <v>0</v>
      </c>
    </row>
    <row r="25" spans="1:35" ht="16.25" customHeight="1">
      <c r="A25" s="346">
        <v>6</v>
      </c>
      <c r="B25" s="297" t="s">
        <v>687</v>
      </c>
      <c r="C25" s="195" t="str">
        <f>IF(D25="","",VLOOKUP(B25,Data!$B$5:$L$403,2,FALSE))</f>
        <v>VAD6770</v>
      </c>
      <c r="D25" s="220">
        <v>1</v>
      </c>
      <c r="E25" s="321"/>
      <c r="F25" s="187">
        <f>IF(D25="","",VLOOKUP(B25,Data!$B$5:$L$403,11,FALSE))</f>
        <v>2978.04</v>
      </c>
      <c r="G25" s="193">
        <f t="shared" si="0"/>
        <v>2978.04</v>
      </c>
      <c r="H25" s="188" t="str">
        <f>IF(D25="","",VLOOKUP(B25,Data!$B$5:$D$403,3,FALSE))</f>
        <v>C/T</v>
      </c>
      <c r="I25" s="189" t="str">
        <f>IF(D25="","",VLOOKUP(B25,Data!$B$5:$M$403,12,FALSE))</f>
        <v>Indonesia</v>
      </c>
      <c r="J25" s="194" t="s">
        <v>917</v>
      </c>
      <c r="K25" s="190">
        <f>IF(D25="","",VLOOKUP(B25,Data!$B$5:$E$403,4,FALSE)*D25)</f>
        <v>276</v>
      </c>
      <c r="L25" s="195">
        <f>IF(D25="","",VLOOKUP(B25,Data!$B$5:$F$403,5,FALSE)*D25)</f>
        <v>256</v>
      </c>
      <c r="M25" s="193" t="e">
        <f>IF(B25=Data!#REF!,Data!#REF!,(IF(B25=Data!B86,Data!G86,(IF(B25=Data!#REF!,Data!#REF!,(IF(B25=Data!#REF!,Data!#REF!,(IF(B25=Data!#REF!,Data!#REF!,(IF(B25=Data!#REF!,Data!#REF!,(IF(B25=Data!#REF!,Data!#REF!,(IF(B25=Data!#REF!,Data!#REF!,Data!#REF!)))))))))))))))&amp;IF(B25=Data!#REF!,Data!#REF!,(IF(B25=Data!#REF!,Data!#REF!,(IF(B25=Data!#REF!,Data!#REF!,(IF(B25=Data!#REF!,Data!#REF!,(IF(B25=Data!B65,Data!G65,(IF(B25=Data!B68,Data!G884,(IF(B25=Data!#REF!,Data!#REF!,(IF(B25=Data!#REF!,Data!#REF!,Data!#REF!)))))))))))))))&amp;IF(B25=Data!#REF!,Data!#REF!,(IF(B25=Data!#REF!,Data!#REF!,(IF(B25=Data!#REF!,Data!#REF!,(IF(B25=Data!#REF!,Data!#REF!,(IF(B25=Data!#REF!,Data!#REF!,Data!#REF!)))))))))</f>
        <v>#REF!</v>
      </c>
      <c r="N25" s="330"/>
      <c r="O25" s="331"/>
      <c r="P25" s="196" t="e">
        <f>IF(B25=Data!#REF!,Data!#REF!,(IF(B25=Data!B86,Data!H86,(IF(B25=Data!#REF!,Data!#REF!,(IF(B25=Data!#REF!,Data!#REF!,(IF(B25=Data!#REF!,Data!#REF!,(IF(B25=Data!#REF!,Data!#REF!,(IF(B25=Data!#REF!,Data!#REF!,(IF(B25=Data!#REF!,Data!#REF!,Data!#REF!)))))))))))))))&amp;IF(B25=Data!#REF!,Data!#REF!,(IF(B25=Data!#REF!,Data!#REF!,(IF(B25=Data!#REF!,Data!#REF!,(IF(B25=Data!#REF!,Data!#REF!,(IF(B25=Data!B65,Data!H65,(IF(B25=Data!B68,Data!H884,(IF(B25=Data!#REF!,Data!#REF!,(IF(B25=Data!#REF!,Data!#REF!,Data!#REF!)))))))))))))))&amp;IF(B25=Data!#REF!,Data!#REF!,(IF(B25=Data!#REF!,Data!#REF!,(IF(B25=Data!#REF!,Data!#REF!,(IF(B25=Data!#REF!,Data!#REF!,(IF(B25=Data!#REF!,Data!#REF!,Data!#REF!)))))))))</f>
        <v>#REF!</v>
      </c>
      <c r="Q25" s="331"/>
      <c r="R25" s="331"/>
      <c r="S25" s="196" t="e">
        <f>IF(B25=Data!#REF!,Data!#REF!,(IF(B25=Data!B86,Data!I86,(IF(B25=Data!#REF!,Data!#REF!,(IF(B25=Data!#REF!,Data!#REF!,(IF(B25=Data!#REF!,Data!#REF!,(IF(B25=Data!#REF!,Data!#REF!,(IF(B25=Data!#REF!,Data!#REF!,(IF(B25=Data!#REF!,Data!#REF!,Data!#REF!)))))))))))))))&amp;IF(B25=Data!#REF!,Data!#REF!,(IF(B25=Data!#REF!,Data!#REF!,(IF(B25=Data!#REF!,Data!#REF!,(IF(B25=Data!#REF!,Data!#REF!,(IF(B25=Data!B65,Data!I65,(IF(B25=Data!B68,Data!I884,(IF(B25=Data!#REF!,Data!#REF!,(IF(B25=Data!#REF!,Data!#REF!,Data!#REF!)))))))))))))))&amp;IF(B25=Data!#REF!,Data!#REF!,(IF(B25=Data!#REF!,Data!#REF!,(IF(B25=Data!#REF!,Data!#REF!,(IF(B25=Data!#REF!,Data!#REF!,(IF(B25=Data!#REF!,Data!#REF!,Data!#REF!)))))))))</f>
        <v>#REF!</v>
      </c>
      <c r="T25" s="332"/>
      <c r="U25" s="196" t="e">
        <f>IF(B25=Data!#REF!,Data!#REF!,(IF(B25=Data!B86,Data!J86,(IF(B25=Data!#REF!,Data!#REF!,(IF(B25=Data!#REF!,Data!#REF!,(IF(B25=Data!#REF!,Data!#REF!,(IF(B25=Data!#REF!,Data!#REF!,(IF(B25=Data!#REF!,Data!#REF!,(IF(B25=Data!#REF!,Data!#REF!,Data!#REF!)))))))))))))))&amp;IF(B25=Data!#REF!,Data!#REF!,(IF(B25=Data!#REF!,Data!#REF!,(IF(B25=Data!#REF!,Data!#REF!,(IF(B25=Data!#REF!,Data!#REF!,(IF(B25=Data!B65,Data!J65,(IF(B25=Data!B68,Data!J884,(IF(B25=Data!#REF!,Data!#REF!,(IF(B25=Data!#REF!,Data!#REF!,Data!#REF!)))))))))))))))&amp;IF(B25=Data!#REF!,Data!#REF!,(IF(B25=Data!#REF!,Data!#REF!,(IF(B25=Data!#REF!,Data!#REF!,(IF(B25=Data!#REF!,Data!#REF!,(IF(B25=Data!#REF!,Data!#REF!,Data!#REF!)))))))))</f>
        <v>#REF!</v>
      </c>
      <c r="V25" s="191">
        <f>IF(D25="","",VLOOKUP(B25,Data!$B$5:$J$403,9,FALSE)*D25)</f>
        <v>1.488</v>
      </c>
      <c r="AB25" s="165">
        <v>200197</v>
      </c>
      <c r="AC25" s="165" t="s">
        <v>353</v>
      </c>
      <c r="AD25" s="165" t="s">
        <v>877</v>
      </c>
      <c r="AE25" s="165">
        <v>2</v>
      </c>
      <c r="AF25" s="165" t="s">
        <v>871</v>
      </c>
      <c r="AG25" s="165">
        <v>3</v>
      </c>
      <c r="AH25" s="165">
        <v>3</v>
      </c>
      <c r="AI25" s="165">
        <v>0</v>
      </c>
    </row>
    <row r="26" spans="1:35" ht="16.25" customHeight="1">
      <c r="A26" s="87"/>
      <c r="B26" s="298"/>
      <c r="C26" s="195" t="str">
        <f>IF(D26="","",VLOOKUP(B26,Data!$B$5:$L$403,2,FALSE))</f>
        <v/>
      </c>
      <c r="D26" s="220"/>
      <c r="E26" s="91"/>
      <c r="F26" s="187" t="str">
        <f>IF(D26="","",VLOOKUP(B26,Data!$B$5:$L$403,11,FALSE))</f>
        <v/>
      </c>
      <c r="G26" s="335"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N26" s="330"/>
      <c r="O26" s="331"/>
      <c r="P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Q26" s="331"/>
      <c r="R26" s="331"/>
      <c r="S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T26" s="332"/>
      <c r="U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V26" s="191" t="str">
        <f>IF(D26="","",VLOOKUP(B26,Data!$B$5:$J$403,9,FALSE)*D26)</f>
        <v/>
      </c>
    </row>
    <row r="27" spans="1:35" ht="16.25" customHeight="1">
      <c r="A27" s="87"/>
      <c r="B27" s="298"/>
      <c r="C27" s="195" t="str">
        <f>IF(D27="","",VLOOKUP(B27,Data!$B$5:$L$403,2,FALSE))</f>
        <v/>
      </c>
      <c r="D27" s="296"/>
      <c r="E27" s="91"/>
      <c r="F27" s="187" t="str">
        <f>IF(D27="","",VLOOKUP(B27,Data!$B$5:$L$403,11,FALSE))</f>
        <v/>
      </c>
      <c r="G27" s="335" t="str">
        <f t="shared" si="0"/>
        <v>-</v>
      </c>
      <c r="H27" s="188" t="str">
        <f>IF(D27="","",VLOOKUP(B27,Data!$B$5:$D$403,3,FALSE))</f>
        <v/>
      </c>
      <c r="I27" s="189" t="str">
        <f>IF(D27="","",VLOOKUP(B27,Data!$B$5:$M$403,12,FALSE))</f>
        <v/>
      </c>
      <c r="J27" s="194"/>
      <c r="K27" s="190" t="str">
        <f>IF(D27="","",VLOOKUP(B27,Data!$B$5:$E$403,4,FALSE)*D27)</f>
        <v/>
      </c>
      <c r="L27" s="195" t="str">
        <f>IF(D27="","",VLOOKUP(B27,Data!$B$5:$F$403,5,FALSE)*D27)</f>
        <v/>
      </c>
      <c r="M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N27" s="330"/>
      <c r="O27" s="331"/>
      <c r="P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Q27" s="331"/>
      <c r="R27" s="331"/>
      <c r="S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T27" s="332"/>
      <c r="U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V27" s="191" t="str">
        <f>IF(D27="","",VLOOKUP(B27,Data!$B$5:$J$403,9,FALSE)*D27)</f>
        <v/>
      </c>
    </row>
    <row r="28" spans="1:35" ht="16.5">
      <c r="A28" s="102"/>
      <c r="B28" s="100"/>
      <c r="C28" s="101"/>
      <c r="D28" s="305">
        <f>SUM(D18:D27)</f>
        <v>20</v>
      </c>
      <c r="E28" s="109"/>
      <c r="F28" s="159"/>
      <c r="G28" s="159">
        <f>SUM(G18:G27)</f>
        <v>56223.18</v>
      </c>
      <c r="H28" s="102"/>
      <c r="I28" s="102"/>
      <c r="J28" s="102"/>
      <c r="K28" s="299">
        <f>SUM(K18:K27)</f>
        <v>5071</v>
      </c>
      <c r="L28" s="299">
        <f>SUM(L18:L27)</f>
        <v>4602</v>
      </c>
      <c r="M28" s="159" t="e">
        <f>SUM(M16:M27)</f>
        <v>#REF!</v>
      </c>
      <c r="N28" s="159">
        <f>SUM(N18:N27)</f>
        <v>0</v>
      </c>
      <c r="O28" s="159">
        <f>SUM(O16:O27)</f>
        <v>0</v>
      </c>
      <c r="P28" s="159" t="e">
        <f>SUM(P16:P27)</f>
        <v>#REF!</v>
      </c>
      <c r="Q28" s="159">
        <f>SUM(Q18:Q27)</f>
        <v>0</v>
      </c>
      <c r="R28" s="159">
        <f>SUM(R16:R27)</f>
        <v>0</v>
      </c>
      <c r="S28" s="159" t="e">
        <f>SUM(S16:S27)</f>
        <v>#REF!</v>
      </c>
      <c r="T28" s="159">
        <f>SUM(T18:T27)</f>
        <v>0</v>
      </c>
      <c r="U28" s="159" t="e">
        <f>SUM(U16:U27)</f>
        <v>#REF!</v>
      </c>
      <c r="V28" s="160">
        <f>SUM(V18:V27)</f>
        <v>27.849999999999998</v>
      </c>
    </row>
    <row r="29" spans="1:35" ht="11.25" customHeight="1">
      <c r="A29" s="300"/>
      <c r="B29" s="156"/>
      <c r="C29" s="271"/>
      <c r="D29" s="301"/>
      <c r="E29" s="269"/>
      <c r="F29" s="302" t="s">
        <v>866</v>
      </c>
      <c r="G29" s="273"/>
      <c r="H29" s="300"/>
      <c r="I29" s="300"/>
      <c r="J29" s="300"/>
      <c r="K29" s="303"/>
      <c r="L29" s="261"/>
      <c r="M29" s="259"/>
      <c r="T29" s="259"/>
      <c r="U29" s="259"/>
      <c r="V29" s="265"/>
    </row>
    <row r="30" spans="1:35" ht="14">
      <c r="A30" s="10" t="s">
        <v>521</v>
      </c>
      <c r="B30" s="157"/>
      <c r="C30" s="1"/>
      <c r="D30" s="304" t="s">
        <v>80</v>
      </c>
      <c r="E30" s="263"/>
      <c r="F30" s="77" t="s">
        <v>81</v>
      </c>
      <c r="G30" s="81"/>
      <c r="H30" s="267" t="s">
        <v>82</v>
      </c>
      <c r="I30" s="282"/>
      <c r="J30" s="262" t="s">
        <v>83</v>
      </c>
      <c r="K30" s="262"/>
      <c r="L30" s="442" t="s">
        <v>84</v>
      </c>
      <c r="M30" s="443"/>
      <c r="N30" s="443"/>
      <c r="O30" s="443"/>
      <c r="P30" s="443"/>
      <c r="Q30" s="443"/>
      <c r="R30" s="443"/>
      <c r="S30" s="443"/>
      <c r="T30" s="443"/>
      <c r="U30" s="443"/>
      <c r="V30" s="444"/>
    </row>
    <row r="31" spans="1:35" ht="14">
      <c r="A31" s="26" t="s">
        <v>522</v>
      </c>
      <c r="B31" s="280"/>
      <c r="C31" s="56"/>
      <c r="D31" t="s">
        <v>86</v>
      </c>
      <c r="F31" s="445"/>
      <c r="G31" s="446"/>
      <c r="H31" s="26" t="s">
        <v>87</v>
      </c>
      <c r="I31" s="283"/>
      <c r="J31" s="253" t="s">
        <v>88</v>
      </c>
      <c r="L31" s="260"/>
      <c r="V31" s="265"/>
    </row>
    <row r="32" spans="1:35">
      <c r="A32" s="26" t="s">
        <v>523</v>
      </c>
      <c r="B32" s="26"/>
      <c r="C32" s="259"/>
      <c r="F32" s="445"/>
      <c r="G32" s="446"/>
      <c r="H32" s="26"/>
      <c r="I32" s="283"/>
      <c r="J32" s="253" t="s">
        <v>92</v>
      </c>
      <c r="L32" s="260"/>
      <c r="V32" s="265"/>
    </row>
    <row r="33" spans="1:22" ht="10.5" customHeight="1">
      <c r="A33" s="269"/>
      <c r="B33" s="284"/>
      <c r="C33" s="285"/>
      <c r="D33" t="s">
        <v>93</v>
      </c>
      <c r="F33" s="445"/>
      <c r="G33" s="446"/>
      <c r="H33" s="26" t="s">
        <v>94</v>
      </c>
      <c r="I33" s="283"/>
      <c r="J33" s="253"/>
      <c r="L33" s="260"/>
      <c r="V33" s="265"/>
    </row>
    <row r="34" spans="1:22" ht="13">
      <c r="A34" s="10" t="s">
        <v>95</v>
      </c>
      <c r="C34" s="258"/>
      <c r="D34" t="s">
        <v>96</v>
      </c>
      <c r="F34" s="85" t="s">
        <v>97</v>
      </c>
      <c r="G34" s="82"/>
      <c r="H34" s="26" t="s">
        <v>87</v>
      </c>
      <c r="I34" s="283"/>
      <c r="J34" s="253" t="s">
        <v>98</v>
      </c>
      <c r="L34" s="260"/>
      <c r="V34" s="265"/>
    </row>
    <row r="35" spans="1:22" ht="10.5" customHeight="1">
      <c r="A35" s="26" t="s">
        <v>867</v>
      </c>
      <c r="C35" s="259"/>
      <c r="D35" t="s">
        <v>99</v>
      </c>
      <c r="F35" s="286"/>
      <c r="G35" s="287"/>
      <c r="H35" s="26" t="s">
        <v>100</v>
      </c>
      <c r="I35" s="283"/>
      <c r="J35" s="253" t="s">
        <v>524</v>
      </c>
      <c r="L35" s="447" t="s">
        <v>102</v>
      </c>
      <c r="M35" s="448"/>
      <c r="N35" s="448"/>
      <c r="O35" s="448"/>
      <c r="P35" s="448"/>
      <c r="Q35" s="448"/>
      <c r="R35" s="448"/>
      <c r="S35" s="448"/>
      <c r="T35" s="448"/>
      <c r="U35" s="448"/>
      <c r="V35" s="449"/>
    </row>
    <row r="36" spans="1:22">
      <c r="A36" s="269"/>
      <c r="B36" s="270"/>
      <c r="C36" s="271"/>
      <c r="D36" s="124"/>
      <c r="E36" s="270"/>
      <c r="F36" s="437" t="s">
        <v>919</v>
      </c>
      <c r="G36" s="438"/>
      <c r="H36" s="437" t="s">
        <v>918</v>
      </c>
      <c r="I36" s="438"/>
      <c r="J36" s="274" t="s">
        <v>103</v>
      </c>
      <c r="K36" s="274"/>
      <c r="L36" s="439" t="s">
        <v>104</v>
      </c>
      <c r="M36" s="440"/>
      <c r="N36" s="440"/>
      <c r="O36" s="440"/>
      <c r="P36" s="440"/>
      <c r="Q36" s="440"/>
      <c r="R36" s="440"/>
      <c r="S36" s="440"/>
      <c r="T36" s="440"/>
      <c r="U36" s="440"/>
      <c r="V36" s="441"/>
    </row>
    <row r="37" spans="1:22">
      <c r="B37" s="263"/>
      <c r="F37" s="166"/>
      <c r="G37" s="166"/>
      <c r="H37" s="4"/>
      <c r="I37" s="4"/>
    </row>
    <row r="42" spans="1:22" ht="18.75" customHeight="1">
      <c r="A42" s="168" t="s">
        <v>895</v>
      </c>
      <c r="B42" s="166"/>
      <c r="C42" s="168" t="s">
        <v>565</v>
      </c>
      <c r="D42" s="323"/>
      <c r="E42" s="323"/>
      <c r="F42" s="324"/>
      <c r="G42" s="168" t="s">
        <v>889</v>
      </c>
      <c r="H42" s="166"/>
      <c r="I42" s="168" t="s">
        <v>565</v>
      </c>
    </row>
    <row r="43" spans="1:22" ht="20">
      <c r="A43" s="168" t="s">
        <v>896</v>
      </c>
      <c r="B43" s="166"/>
      <c r="C43" s="168" t="s">
        <v>900</v>
      </c>
      <c r="D43" s="323"/>
      <c r="E43" s="323"/>
      <c r="F43" s="324"/>
      <c r="G43" s="250" t="s">
        <v>890</v>
      </c>
      <c r="H43" s="336"/>
      <c r="I43" s="250" t="s">
        <v>900</v>
      </c>
    </row>
    <row r="44" spans="1:22" ht="20">
      <c r="A44" s="168" t="s">
        <v>897</v>
      </c>
      <c r="B44" s="166"/>
      <c r="C44" s="168" t="s">
        <v>900</v>
      </c>
      <c r="D44" s="323"/>
      <c r="E44" s="323"/>
      <c r="F44" s="324"/>
      <c r="G44" s="168" t="s">
        <v>891</v>
      </c>
      <c r="H44" s="166"/>
      <c r="I44" s="168" t="s">
        <v>565</v>
      </c>
    </row>
    <row r="45" spans="1:22" ht="20">
      <c r="A45" s="168" t="s">
        <v>898</v>
      </c>
      <c r="B45" s="166"/>
      <c r="C45" s="168" t="s">
        <v>565</v>
      </c>
      <c r="D45" s="323"/>
      <c r="E45" s="323"/>
      <c r="F45" s="324"/>
      <c r="G45" s="168" t="s">
        <v>892</v>
      </c>
      <c r="H45" s="166"/>
      <c r="I45" s="168" t="s">
        <v>565</v>
      </c>
    </row>
    <row r="46" spans="1:22" ht="20">
      <c r="A46" s="168" t="s">
        <v>899</v>
      </c>
      <c r="B46" s="166"/>
      <c r="C46" s="168" t="s">
        <v>565</v>
      </c>
      <c r="D46" s="323"/>
      <c r="E46" s="323"/>
      <c r="F46" s="324"/>
      <c r="G46" s="168" t="s">
        <v>894</v>
      </c>
      <c r="H46" s="166"/>
      <c r="I46" s="168" t="s">
        <v>565</v>
      </c>
    </row>
    <row r="47" spans="1:22" ht="18.75" customHeight="1">
      <c r="A47" s="337"/>
      <c r="B47" s="337"/>
      <c r="C47" s="337"/>
      <c r="D47" s="337"/>
      <c r="E47" s="337"/>
      <c r="F47" s="322"/>
      <c r="G47" s="168" t="s">
        <v>893</v>
      </c>
      <c r="H47" s="166"/>
      <c r="I47" s="168" t="s">
        <v>565</v>
      </c>
    </row>
  </sheetData>
  <mergeCells count="8">
    <mergeCell ref="F36:G36"/>
    <mergeCell ref="H36:I36"/>
    <mergeCell ref="L36:V36"/>
    <mergeCell ref="L30:V30"/>
    <mergeCell ref="F31:G31"/>
    <mergeCell ref="F32:G32"/>
    <mergeCell ref="F33:G33"/>
    <mergeCell ref="L35:V35"/>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7"/>
  <sheetViews>
    <sheetView topLeftCell="A22"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5.816406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8" width="9.1796875" style="165"/>
    <col min="29" max="29" width="9.1796875" style="165" bestFit="1" customWidth="1"/>
    <col min="30" max="30" width="31.81640625" style="165" bestFit="1" customWidth="1"/>
    <col min="31" max="16384" width="9.1796875" style="165"/>
  </cols>
  <sheetData>
    <row r="1" spans="1:35" ht="12" customHeight="1">
      <c r="A1" s="3"/>
      <c r="B1" s="3"/>
    </row>
    <row r="2" spans="1:35" ht="12" customHeight="1">
      <c r="L2" s="167"/>
      <c r="O2" s="155"/>
      <c r="P2" s="155"/>
      <c r="Q2" s="153"/>
      <c r="R2" s="153"/>
      <c r="S2" s="155"/>
      <c r="T2" s="155"/>
    </row>
    <row r="3" spans="1:35" ht="18" customHeight="1">
      <c r="A3" s="6" t="s">
        <v>40</v>
      </c>
      <c r="B3" s="6"/>
      <c r="C3" s="6"/>
      <c r="D3" s="288"/>
      <c r="E3" s="6"/>
      <c r="F3" s="63"/>
      <c r="G3" s="63"/>
      <c r="H3" s="6"/>
      <c r="I3" s="6"/>
      <c r="J3" s="6"/>
      <c r="K3" s="63"/>
      <c r="L3" s="63"/>
      <c r="M3" s="6"/>
      <c r="N3" s="6"/>
      <c r="O3" s="6"/>
      <c r="P3" s="6"/>
      <c r="Q3" s="6"/>
      <c r="R3" s="6"/>
      <c r="S3" s="6"/>
      <c r="T3" s="6"/>
      <c r="U3" s="6"/>
      <c r="V3" s="7"/>
    </row>
    <row r="4" spans="1:35" ht="3.75" customHeight="1"/>
    <row r="5" spans="1:35">
      <c r="A5" s="165" t="s">
        <v>497</v>
      </c>
      <c r="H5" s="255" t="s">
        <v>42</v>
      </c>
      <c r="I5" s="169">
        <f ca="1">TODAY()</f>
        <v>44825</v>
      </c>
      <c r="J5" s="169"/>
      <c r="K5" s="256"/>
      <c r="L5" s="257"/>
      <c r="M5" s="255"/>
      <c r="N5" s="255"/>
      <c r="O5" s="255"/>
      <c r="P5" s="255"/>
      <c r="Q5" s="255"/>
      <c r="R5" s="255"/>
      <c r="S5" s="255"/>
      <c r="T5" s="255"/>
      <c r="U5" s="255"/>
    </row>
    <row r="6" spans="1:35"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5" ht="13">
      <c r="A7" s="26"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5">
      <c r="A8" s="120" t="s">
        <v>862</v>
      </c>
      <c r="C8" s="259"/>
      <c r="D8" s="120"/>
      <c r="F8" s="260"/>
      <c r="G8" s="261"/>
      <c r="H8" s="26"/>
      <c r="J8" s="258"/>
      <c r="K8" s="260"/>
      <c r="L8" s="262"/>
      <c r="N8" s="258"/>
      <c r="T8" s="263"/>
      <c r="U8" s="263"/>
      <c r="V8" s="264"/>
    </row>
    <row r="9" spans="1:35">
      <c r="A9" s="120" t="s">
        <v>863</v>
      </c>
      <c r="C9" s="259"/>
      <c r="D9" s="120" t="s">
        <v>52</v>
      </c>
      <c r="F9" s="260" t="s">
        <v>53</v>
      </c>
      <c r="G9" s="261"/>
      <c r="H9" s="26" t="s">
        <v>54</v>
      </c>
      <c r="J9" s="259"/>
      <c r="K9" s="260" t="s">
        <v>55</v>
      </c>
      <c r="N9" s="259"/>
      <c r="O9" s="165" t="s">
        <v>56</v>
      </c>
      <c r="V9" s="265"/>
    </row>
    <row r="10" spans="1:35">
      <c r="A10" s="26"/>
      <c r="C10" s="259"/>
      <c r="D10" s="120" t="s">
        <v>57</v>
      </c>
      <c r="F10" s="260"/>
      <c r="G10" s="261"/>
      <c r="H10" s="347"/>
      <c r="I10" s="348"/>
      <c r="J10" s="266"/>
      <c r="K10" s="260"/>
      <c r="N10" s="259"/>
      <c r="V10" s="265"/>
    </row>
    <row r="11" spans="1:35" ht="13">
      <c r="A11" s="26"/>
      <c r="C11" s="56" t="s">
        <v>864</v>
      </c>
      <c r="D11" s="291"/>
      <c r="E11" s="268"/>
      <c r="F11" s="260" t="s">
        <v>58</v>
      </c>
      <c r="G11" s="261"/>
      <c r="H11" s="26" t="s">
        <v>59</v>
      </c>
      <c r="J11" s="259"/>
      <c r="K11" s="260" t="s">
        <v>498</v>
      </c>
      <c r="N11" s="259"/>
      <c r="O11" s="165" t="s">
        <v>61</v>
      </c>
      <c r="V11" s="265"/>
    </row>
    <row r="12" spans="1:35">
      <c r="A12" s="26" t="s">
        <v>865</v>
      </c>
      <c r="C12" s="259"/>
      <c r="D12" s="120" t="s">
        <v>63</v>
      </c>
      <c r="F12" s="260"/>
      <c r="G12" s="261"/>
      <c r="H12" s="26"/>
      <c r="J12" s="259"/>
      <c r="K12" s="260"/>
      <c r="N12" s="259"/>
      <c r="V12" s="265"/>
    </row>
    <row r="13" spans="1:35">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5">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5">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v>199324</v>
      </c>
      <c r="AC15" s="165" t="s">
        <v>196</v>
      </c>
      <c r="AD15" s="165" t="s">
        <v>870</v>
      </c>
      <c r="AE15" s="165">
        <v>1</v>
      </c>
      <c r="AF15" s="165" t="s">
        <v>871</v>
      </c>
      <c r="AG15" s="165">
        <v>15</v>
      </c>
      <c r="AH15" s="165">
        <v>15</v>
      </c>
      <c r="AI15" s="165">
        <v>9</v>
      </c>
    </row>
    <row r="16" spans="1:35"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v>199324</v>
      </c>
      <c r="AC16" s="165" t="s">
        <v>689</v>
      </c>
      <c r="AD16" s="165" t="s">
        <v>872</v>
      </c>
      <c r="AE16" s="165">
        <v>2</v>
      </c>
      <c r="AF16" s="165" t="s">
        <v>871</v>
      </c>
      <c r="AG16" s="165">
        <v>2</v>
      </c>
      <c r="AH16" s="165">
        <v>2</v>
      </c>
      <c r="AI16" s="165">
        <v>2</v>
      </c>
    </row>
    <row r="17" spans="1:35"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v>199324</v>
      </c>
      <c r="AC17" s="165" t="s">
        <v>213</v>
      </c>
      <c r="AD17" s="165" t="s">
        <v>873</v>
      </c>
      <c r="AE17" s="165">
        <v>3</v>
      </c>
      <c r="AF17" s="165" t="s">
        <v>871</v>
      </c>
      <c r="AG17" s="165">
        <v>5</v>
      </c>
      <c r="AH17" s="165">
        <v>5</v>
      </c>
      <c r="AI17" s="165">
        <v>5</v>
      </c>
    </row>
    <row r="18" spans="1:35" ht="16.25" customHeight="1">
      <c r="A18" s="87"/>
      <c r="B18" s="295" t="s">
        <v>916</v>
      </c>
      <c r="C18" s="195" t="str">
        <f>IF(D18="","",VLOOKUP(B18,Data!$B$5:$L$403,2,FALSE))</f>
        <v/>
      </c>
      <c r="D18" s="220"/>
      <c r="E18" s="321"/>
      <c r="F18" s="187" t="str">
        <f>IF(D18="","",VLOOKUP(B18,Data!$B$5:$L$403,11,FALSE))</f>
        <v/>
      </c>
      <c r="G18" s="335" t="str">
        <f t="shared" ref="G18:G27"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v>199324</v>
      </c>
      <c r="AC18" s="165" t="s">
        <v>679</v>
      </c>
      <c r="AD18" s="165" t="s">
        <v>875</v>
      </c>
      <c r="AE18" s="165">
        <v>6</v>
      </c>
      <c r="AF18" s="165" t="s">
        <v>871</v>
      </c>
      <c r="AG18" s="165">
        <v>3</v>
      </c>
      <c r="AH18" s="165">
        <v>3</v>
      </c>
      <c r="AI18" s="165">
        <v>0</v>
      </c>
    </row>
    <row r="19" spans="1:35" ht="16.25" customHeight="1">
      <c r="A19" s="346"/>
      <c r="B19" s="297" t="s">
        <v>238</v>
      </c>
      <c r="C19" s="195" t="str">
        <f>IF(D19="","",VLOOKUP(B19,Data!$B$5:$L$403,2,FALSE))</f>
        <v>AAC7366</v>
      </c>
      <c r="D19" s="220">
        <v>19</v>
      </c>
      <c r="E19" s="321" t="s">
        <v>519</v>
      </c>
      <c r="F19" s="187">
        <f>IF(D19="","",VLOOKUP(B19,Data!$B$5:$L$403,11,FALSE))</f>
        <v>2618.06</v>
      </c>
      <c r="G19" s="193">
        <f t="shared" si="0"/>
        <v>49743.14</v>
      </c>
      <c r="H19" s="188" t="str">
        <f>IF(D19="","",VLOOKUP(B19,Data!$B$5:$D$403,3,FALSE))</f>
        <v>C/T</v>
      </c>
      <c r="I19" s="189" t="str">
        <f>IF(D19="","",VLOOKUP(B19,Data!$B$5:$M$403,12,FALSE))</f>
        <v>Indonesia</v>
      </c>
      <c r="J19" s="194" t="s">
        <v>917</v>
      </c>
      <c r="K19" s="190">
        <f>IF(D19="","",VLOOKUP(B19,Data!$B$5:$E$403,4,FALSE)*D19)</f>
        <v>5054</v>
      </c>
      <c r="L19" s="195">
        <f>IF(D19="","",VLOOKUP(B19,Data!$B$5:$F$403,5,FALSE)*D19)</f>
        <v>4674</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28.271999999999998</v>
      </c>
      <c r="AB19" s="165">
        <v>199324</v>
      </c>
      <c r="AC19" s="165" t="s">
        <v>404</v>
      </c>
      <c r="AD19" s="165" t="s">
        <v>876</v>
      </c>
      <c r="AE19" s="165">
        <v>7</v>
      </c>
      <c r="AF19" s="165" t="s">
        <v>871</v>
      </c>
      <c r="AG19" s="165">
        <v>1</v>
      </c>
      <c r="AH19" s="165">
        <v>1</v>
      </c>
      <c r="AI19" s="165">
        <v>0</v>
      </c>
    </row>
    <row r="20" spans="1:35" ht="16.25" customHeight="1">
      <c r="A20" s="346"/>
      <c r="B20" s="295"/>
      <c r="C20" s="195" t="str">
        <f>IF(D20="","",VLOOKUP(B20,Data!$B$5:$L$403,2,FALSE))</f>
        <v/>
      </c>
      <c r="D20" s="220"/>
      <c r="E20" s="321"/>
      <c r="F20" s="187" t="str">
        <f>IF(D20="","",VLOOKUP(B20,Data!$B$5:$L$403,11,FALSE))</f>
        <v/>
      </c>
      <c r="G20" s="335" t="str">
        <f t="shared" si="0"/>
        <v>-</v>
      </c>
      <c r="H20" s="188" t="str">
        <f>IF(D20="","",VLOOKUP(B20,Data!$B$5:$D$403,3,FALSE))</f>
        <v/>
      </c>
      <c r="I20" s="189" t="str">
        <f>IF(D20="","",VLOOKUP(B20,Data!$B$5:$M$403,12,FALSE))</f>
        <v/>
      </c>
      <c r="J20" s="164"/>
      <c r="K20" s="190" t="str">
        <f>IF(D20="","",VLOOKUP(B20,Data!$B$5:$E$403,4,FALSE)*D20)</f>
        <v/>
      </c>
      <c r="L20" s="195" t="str">
        <f>IF(D20="","",VLOOKUP(B20,Data!$B$5:$F$403,5,FALSE)*D20)</f>
        <v/>
      </c>
      <c r="M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N20" s="330"/>
      <c r="O20" s="331"/>
      <c r="P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Q20" s="331"/>
      <c r="R20" s="331"/>
      <c r="S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T20" s="332"/>
      <c r="U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V20" s="191" t="str">
        <f>IF(D20="","",VLOOKUP(B20,Data!$B$5:$J$403,9,FALSE)*D20)</f>
        <v/>
      </c>
      <c r="AB20" s="165">
        <v>199324</v>
      </c>
      <c r="AC20" s="165" t="s">
        <v>679</v>
      </c>
      <c r="AD20" s="165" t="s">
        <v>875</v>
      </c>
      <c r="AE20" s="165">
        <v>6</v>
      </c>
      <c r="AF20" s="165" t="s">
        <v>871</v>
      </c>
      <c r="AG20" s="165">
        <v>3</v>
      </c>
      <c r="AH20" s="165">
        <v>3</v>
      </c>
      <c r="AI20" s="165">
        <v>0</v>
      </c>
    </row>
    <row r="21" spans="1:35" ht="16.25" customHeight="1">
      <c r="A21" s="346"/>
      <c r="B21" s="329"/>
      <c r="C21" s="195" t="str">
        <f>IF(D21="","",VLOOKUP(B21,Data!$B$5:$L$403,2,FALSE))</f>
        <v/>
      </c>
      <c r="D21" s="220"/>
      <c r="E21" s="321" t="s">
        <v>520</v>
      </c>
      <c r="F21" s="187" t="str">
        <f>IF(D21="","",VLOOKUP(B21,Data!$B$5:$L$403,11,FALSE))</f>
        <v/>
      </c>
      <c r="G21" s="193" t="str">
        <f t="shared" si="0"/>
        <v>-</v>
      </c>
      <c r="H21" s="188" t="str">
        <f>IF(D21="","",VLOOKUP(B21,Data!$B$5:$D$403,3,FALSE))</f>
        <v/>
      </c>
      <c r="I21" s="189" t="str">
        <f>IF(D21="","",VLOOKUP(B21,Data!$B$5:$M$403,12,FALSE))</f>
        <v/>
      </c>
      <c r="J21" s="194"/>
      <c r="K21" s="190" t="str">
        <f>IF(D21="","",VLOOKUP(B21,Data!$B$5:$E$403,4,FALSE)*D21)</f>
        <v/>
      </c>
      <c r="L21" s="195" t="str">
        <f>IF(D21="","",VLOOKUP(B21,Data!$B$5:$F$403,5,FALSE)*D21)</f>
        <v/>
      </c>
      <c r="M21" s="193" t="e">
        <f>IF(B21=Data!#REF!,Data!#REF!,(IF(B21=Data!B84,Data!G84,(IF(B21=Data!#REF!,Data!#REF!,(IF(B21=Data!#REF!,Data!#REF!,(IF(B21=Data!#REF!,Data!#REF!,(IF(B21=Data!#REF!,Data!#REF!,(IF(B21=Data!#REF!,Data!#REF!,(IF(B21=Data!#REF!,Data!#REF!,Data!#REF!)))))))))))))))&amp;IF(B21=Data!#REF!,Data!#REF!,(IF(B21=Data!#REF!,Data!#REF!,(IF(B21=Data!#REF!,Data!#REF!,(IF(B21=Data!#REF!,Data!#REF!,(IF(B21=Data!B63,Data!G63,(IF(B21=Data!B66,Data!G882,(IF(B21=Data!#REF!,Data!#REF!,(IF(B21=Data!#REF!,Data!#REF!,Data!#REF!)))))))))))))))&amp;IF(B21=Data!#REF!,Data!#REF!,(IF(B21=Data!#REF!,Data!#REF!,(IF(B21=Data!#REF!,Data!#REF!,(IF(B21=Data!#REF!,Data!#REF!,(IF(B21=Data!#REF!,Data!#REF!,Data!#REF!)))))))))</f>
        <v>#REF!</v>
      </c>
      <c r="N21" s="330"/>
      <c r="O21" s="331"/>
      <c r="P21" s="196" t="e">
        <f>IF(B21=Data!#REF!,Data!#REF!,(IF(B21=Data!B84,Data!H84,(IF(B21=Data!#REF!,Data!#REF!,(IF(B21=Data!#REF!,Data!#REF!,(IF(B21=Data!#REF!,Data!#REF!,(IF(B21=Data!#REF!,Data!#REF!,(IF(B21=Data!#REF!,Data!#REF!,(IF(B21=Data!#REF!,Data!#REF!,Data!#REF!)))))))))))))))&amp;IF(B21=Data!#REF!,Data!#REF!,(IF(B21=Data!#REF!,Data!#REF!,(IF(B21=Data!#REF!,Data!#REF!,(IF(B21=Data!#REF!,Data!#REF!,(IF(B21=Data!B63,Data!H63,(IF(B21=Data!B66,Data!H882,(IF(B21=Data!#REF!,Data!#REF!,(IF(B21=Data!#REF!,Data!#REF!,Data!#REF!)))))))))))))))&amp;IF(B21=Data!#REF!,Data!#REF!,(IF(B21=Data!#REF!,Data!#REF!,(IF(B21=Data!#REF!,Data!#REF!,(IF(B21=Data!#REF!,Data!#REF!,(IF(B21=Data!#REF!,Data!#REF!,Data!#REF!)))))))))</f>
        <v>#REF!</v>
      </c>
      <c r="Q21" s="331"/>
      <c r="R21" s="331"/>
      <c r="S21" s="196" t="e">
        <f>IF(B21=Data!#REF!,Data!#REF!,(IF(B21=Data!B84,Data!I84,(IF(B21=Data!#REF!,Data!#REF!,(IF(B21=Data!#REF!,Data!#REF!,(IF(B21=Data!#REF!,Data!#REF!,(IF(B21=Data!#REF!,Data!#REF!,(IF(B21=Data!#REF!,Data!#REF!,(IF(B21=Data!#REF!,Data!#REF!,Data!#REF!)))))))))))))))&amp;IF(B21=Data!#REF!,Data!#REF!,(IF(B21=Data!#REF!,Data!#REF!,(IF(B21=Data!#REF!,Data!#REF!,(IF(B21=Data!#REF!,Data!#REF!,(IF(B21=Data!B63,Data!I63,(IF(B21=Data!B66,Data!I882,(IF(B21=Data!#REF!,Data!#REF!,(IF(B21=Data!#REF!,Data!#REF!,Data!#REF!)))))))))))))))&amp;IF(B21=Data!#REF!,Data!#REF!,(IF(B21=Data!#REF!,Data!#REF!,(IF(B21=Data!#REF!,Data!#REF!,(IF(B21=Data!#REF!,Data!#REF!,(IF(B21=Data!#REF!,Data!#REF!,Data!#REF!)))))))))</f>
        <v>#REF!</v>
      </c>
      <c r="T21" s="332"/>
      <c r="U21" s="196" t="e">
        <f>IF(B21=Data!#REF!,Data!#REF!,(IF(B21=Data!B84,Data!J84,(IF(B21=Data!#REF!,Data!#REF!,(IF(B21=Data!#REF!,Data!#REF!,(IF(B21=Data!#REF!,Data!#REF!,(IF(B21=Data!#REF!,Data!#REF!,(IF(B21=Data!#REF!,Data!#REF!,(IF(B21=Data!#REF!,Data!#REF!,Data!#REF!)))))))))))))))&amp;IF(B21=Data!#REF!,Data!#REF!,(IF(B21=Data!#REF!,Data!#REF!,(IF(B21=Data!#REF!,Data!#REF!,(IF(B21=Data!#REF!,Data!#REF!,(IF(B21=Data!B63,Data!J63,(IF(B21=Data!B66,Data!J882,(IF(B21=Data!#REF!,Data!#REF!,(IF(B21=Data!#REF!,Data!#REF!,Data!#REF!)))))))))))))))&amp;IF(B21=Data!#REF!,Data!#REF!,(IF(B21=Data!#REF!,Data!#REF!,(IF(B21=Data!#REF!,Data!#REF!,(IF(B21=Data!#REF!,Data!#REF!,(IF(B21=Data!#REF!,Data!#REF!,Data!#REF!)))))))))</f>
        <v>#REF!</v>
      </c>
      <c r="V21" s="191" t="str">
        <f>IF(D21="","",VLOOKUP(B21,Data!$B$5:$J$403,9,FALSE)*D21)</f>
        <v/>
      </c>
      <c r="AB21" s="165">
        <v>199324</v>
      </c>
      <c r="AC21" s="165" t="s">
        <v>353</v>
      </c>
      <c r="AD21" s="165" t="s">
        <v>877</v>
      </c>
      <c r="AE21" s="165">
        <v>8</v>
      </c>
      <c r="AF21" s="165" t="s">
        <v>871</v>
      </c>
      <c r="AG21" s="165">
        <v>5</v>
      </c>
      <c r="AH21" s="165">
        <v>5</v>
      </c>
      <c r="AI21" s="165">
        <v>0</v>
      </c>
    </row>
    <row r="22" spans="1:35" ht="16.25" customHeight="1">
      <c r="A22" s="346"/>
      <c r="B22" s="297"/>
      <c r="C22" s="328" t="str">
        <f>IF(D22="","",VLOOKUP(B22,Data!$B$5:$L$403,2,FALSE))</f>
        <v/>
      </c>
      <c r="D22" s="220"/>
      <c r="E22" s="321"/>
      <c r="F22" s="187" t="str">
        <f>IF(D22="","",VLOOKUP(B22,Data!$B$5:$L$403,11,FALSE))</f>
        <v/>
      </c>
      <c r="G22" s="193" t="str">
        <f t="shared" si="0"/>
        <v>-</v>
      </c>
      <c r="H22" s="188" t="str">
        <f>IF(D22="","",VLOOKUP(B22,Data!$B$5:$D$403,3,FALSE))</f>
        <v/>
      </c>
      <c r="I22" s="189" t="str">
        <f>IF(D22="","",VLOOKUP(B22,Data!$B$5:$M$403,12,FALSE))</f>
        <v/>
      </c>
      <c r="J22" s="194"/>
      <c r="K22" s="190" t="str">
        <f>IF(D22="","",VLOOKUP(B22,Data!$B$5:$E$403,4,FALSE)*D22)</f>
        <v/>
      </c>
      <c r="L22" s="195" t="str">
        <f>IF(D22="","",VLOOKUP(B22,Data!$B$5:$F$403,5,FALSE)*D22)</f>
        <v/>
      </c>
      <c r="M22" s="193" t="e">
        <f>IF(B22=Data!#REF!,Data!#REF!,(IF(B22=Data!B85,Data!G85,(IF(B22=Data!#REF!,Data!#REF!,(IF(B22=Data!#REF!,Data!#REF!,(IF(B22=Data!#REF!,Data!#REF!,(IF(B22=Data!#REF!,Data!#REF!,(IF(B22=Data!#REF!,Data!#REF!,(IF(B22=Data!#REF!,Data!#REF!,Data!#REF!)))))))))))))))&amp;IF(B22=Data!#REF!,Data!#REF!,(IF(B22=Data!#REF!,Data!#REF!,(IF(B22=Data!#REF!,Data!#REF!,(IF(B22=Data!#REF!,Data!#REF!,(IF(B22=Data!B64,Data!G64,(IF(B22=Data!B67,Data!G883,(IF(B22=Data!#REF!,Data!#REF!,(IF(B22=Data!#REF!,Data!#REF!,Data!#REF!)))))))))))))))&amp;IF(B22=Data!#REF!,Data!#REF!,(IF(B22=Data!#REF!,Data!#REF!,(IF(B22=Data!#REF!,Data!#REF!,(IF(B22=Data!#REF!,Data!#REF!,(IF(B22=Data!#REF!,Data!#REF!,Data!#REF!)))))))))</f>
        <v>#REF!</v>
      </c>
      <c r="N22" s="330"/>
      <c r="O22" s="331"/>
      <c r="P22" s="196" t="e">
        <f>IF(B22=Data!#REF!,Data!#REF!,(IF(B22=Data!B85,Data!H85,(IF(B22=Data!#REF!,Data!#REF!,(IF(B22=Data!#REF!,Data!#REF!,(IF(B22=Data!#REF!,Data!#REF!,(IF(B22=Data!#REF!,Data!#REF!,(IF(B22=Data!#REF!,Data!#REF!,(IF(B22=Data!#REF!,Data!#REF!,Data!#REF!)))))))))))))))&amp;IF(B22=Data!#REF!,Data!#REF!,(IF(B22=Data!#REF!,Data!#REF!,(IF(B22=Data!#REF!,Data!#REF!,(IF(B22=Data!#REF!,Data!#REF!,(IF(B22=Data!B64,Data!H64,(IF(B22=Data!B67,Data!H883,(IF(B22=Data!#REF!,Data!#REF!,(IF(B22=Data!#REF!,Data!#REF!,Data!#REF!)))))))))))))))&amp;IF(B22=Data!#REF!,Data!#REF!,(IF(B22=Data!#REF!,Data!#REF!,(IF(B22=Data!#REF!,Data!#REF!,(IF(B22=Data!#REF!,Data!#REF!,(IF(B22=Data!#REF!,Data!#REF!,Data!#REF!)))))))))</f>
        <v>#REF!</v>
      </c>
      <c r="Q22" s="331"/>
      <c r="R22" s="331"/>
      <c r="S22" s="196" t="e">
        <f>IF(B22=Data!#REF!,Data!#REF!,(IF(B22=Data!B85,Data!I85,(IF(B22=Data!#REF!,Data!#REF!,(IF(B22=Data!#REF!,Data!#REF!,(IF(B22=Data!#REF!,Data!#REF!,(IF(B22=Data!#REF!,Data!#REF!,(IF(B22=Data!#REF!,Data!#REF!,(IF(B22=Data!#REF!,Data!#REF!,Data!#REF!)))))))))))))))&amp;IF(B22=Data!#REF!,Data!#REF!,(IF(B22=Data!#REF!,Data!#REF!,(IF(B22=Data!#REF!,Data!#REF!,(IF(B22=Data!#REF!,Data!#REF!,(IF(B22=Data!B64,Data!I64,(IF(B22=Data!B67,Data!I883,(IF(B22=Data!#REF!,Data!#REF!,(IF(B22=Data!#REF!,Data!#REF!,Data!#REF!)))))))))))))))&amp;IF(B22=Data!#REF!,Data!#REF!,(IF(B22=Data!#REF!,Data!#REF!,(IF(B22=Data!#REF!,Data!#REF!,(IF(B22=Data!#REF!,Data!#REF!,(IF(B22=Data!#REF!,Data!#REF!,Data!#REF!)))))))))</f>
        <v>#REF!</v>
      </c>
      <c r="T22" s="332"/>
      <c r="U22" s="196" t="e">
        <f>IF(B22=Data!#REF!,Data!#REF!,(IF(B22=Data!B85,Data!J85,(IF(B22=Data!#REF!,Data!#REF!,(IF(B22=Data!#REF!,Data!#REF!,(IF(B22=Data!#REF!,Data!#REF!,(IF(B22=Data!#REF!,Data!#REF!,(IF(B22=Data!#REF!,Data!#REF!,(IF(B22=Data!#REF!,Data!#REF!,Data!#REF!)))))))))))))))&amp;IF(B22=Data!#REF!,Data!#REF!,(IF(B22=Data!#REF!,Data!#REF!,(IF(B22=Data!#REF!,Data!#REF!,(IF(B22=Data!#REF!,Data!#REF!,(IF(B22=Data!B64,Data!J64,(IF(B22=Data!B67,Data!J883,(IF(B22=Data!#REF!,Data!#REF!,(IF(B22=Data!#REF!,Data!#REF!,Data!#REF!)))))))))))))))&amp;IF(B22=Data!#REF!,Data!#REF!,(IF(B22=Data!#REF!,Data!#REF!,(IF(B22=Data!#REF!,Data!#REF!,(IF(B22=Data!#REF!,Data!#REF!,(IF(B22=Data!#REF!,Data!#REF!,Data!#REF!)))))))))</f>
        <v>#REF!</v>
      </c>
      <c r="V22" s="191" t="str">
        <f>IF(D22="","",VLOOKUP(B22,Data!$B$5:$J$403,9,FALSE)*D22)</f>
        <v/>
      </c>
      <c r="AB22" s="165">
        <v>199324</v>
      </c>
      <c r="AC22" s="165" t="s">
        <v>527</v>
      </c>
      <c r="AD22" s="165" t="s">
        <v>878</v>
      </c>
      <c r="AE22" s="165">
        <v>9</v>
      </c>
      <c r="AF22" s="165" t="s">
        <v>871</v>
      </c>
      <c r="AG22" s="165">
        <v>1</v>
      </c>
      <c r="AH22" s="165">
        <v>1</v>
      </c>
      <c r="AI22" s="165">
        <v>0</v>
      </c>
    </row>
    <row r="23" spans="1:35" ht="16.25" customHeight="1">
      <c r="A23" s="346"/>
      <c r="B23" s="297"/>
      <c r="C23" s="328" t="str">
        <f>IF(D23="","",VLOOKUP(B23,Data!$B$5:$L$403,2,FALSE))</f>
        <v/>
      </c>
      <c r="D23" s="220"/>
      <c r="E23" s="320" t="s">
        <v>525</v>
      </c>
      <c r="F23" s="187" t="str">
        <f>IF(D23="","",VLOOKUP(B23,Data!$B$5:$L$403,11,FALSE))</f>
        <v/>
      </c>
      <c r="G23" s="193" t="str">
        <f t="shared" si="0"/>
        <v>-</v>
      </c>
      <c r="H23" s="188" t="str">
        <f>IF(D23="","",VLOOKUP(B23,Data!$B$5:$D$403,3,FALSE))</f>
        <v/>
      </c>
      <c r="I23" s="189" t="str">
        <f>IF(D23="","",VLOOKUP(B23,Data!$B$5:$M$403,12,FALSE))</f>
        <v/>
      </c>
      <c r="J23" s="194"/>
      <c r="K23" s="190" t="str">
        <f>IF(D23="","",VLOOKUP(B23,Data!$B$5:$E$403,4,FALSE)*D23)</f>
        <v/>
      </c>
      <c r="L23" s="195" t="str">
        <f>IF(D23="","",VLOOKUP(B23,Data!$B$5:$F$403,5,FALSE)*D23)</f>
        <v/>
      </c>
      <c r="M23" s="193" t="e">
        <f>IF(B23=Data!#REF!,Data!#REF!,(IF(B23=Data!B86,Data!G86,(IF(B23=Data!#REF!,Data!#REF!,(IF(B23=Data!#REF!,Data!#REF!,(IF(B23=Data!#REF!,Data!#REF!,(IF(B23=Data!#REF!,Data!#REF!,(IF(B23=Data!#REF!,Data!#REF!,(IF(B23=Data!#REF!,Data!#REF!,Data!#REF!)))))))))))))))&amp;IF(B23=Data!#REF!,Data!#REF!,(IF(B23=Data!#REF!,Data!#REF!,(IF(B23=Data!#REF!,Data!#REF!,(IF(B23=Data!#REF!,Data!#REF!,(IF(B23=Data!B65,Data!G65,(IF(B23=Data!B68,Data!G884,(IF(B23=Data!#REF!,Data!#REF!,(IF(B23=Data!#REF!,Data!#REF!,Data!#REF!)))))))))))))))&amp;IF(B23=Data!#REF!,Data!#REF!,(IF(B23=Data!#REF!,Data!#REF!,(IF(B23=Data!#REF!,Data!#REF!,(IF(B23=Data!#REF!,Data!#REF!,(IF(B23=Data!#REF!,Data!#REF!,Data!#REF!)))))))))</f>
        <v>#REF!</v>
      </c>
      <c r="N23" s="330"/>
      <c r="O23" s="331"/>
      <c r="P23" s="196" t="e">
        <f>IF(B23=Data!#REF!,Data!#REF!,(IF(B23=Data!B86,Data!H86,(IF(B23=Data!#REF!,Data!#REF!,(IF(B23=Data!#REF!,Data!#REF!,(IF(B23=Data!#REF!,Data!#REF!,(IF(B23=Data!#REF!,Data!#REF!,(IF(B23=Data!#REF!,Data!#REF!,(IF(B23=Data!#REF!,Data!#REF!,Data!#REF!)))))))))))))))&amp;IF(B23=Data!#REF!,Data!#REF!,(IF(B23=Data!#REF!,Data!#REF!,(IF(B23=Data!#REF!,Data!#REF!,(IF(B23=Data!#REF!,Data!#REF!,(IF(B23=Data!B65,Data!H65,(IF(B23=Data!B68,Data!H884,(IF(B23=Data!#REF!,Data!#REF!,(IF(B23=Data!#REF!,Data!#REF!,Data!#REF!)))))))))))))))&amp;IF(B23=Data!#REF!,Data!#REF!,(IF(B23=Data!#REF!,Data!#REF!,(IF(B23=Data!#REF!,Data!#REF!,(IF(B23=Data!#REF!,Data!#REF!,(IF(B23=Data!#REF!,Data!#REF!,Data!#REF!)))))))))</f>
        <v>#REF!</v>
      </c>
      <c r="Q23" s="331"/>
      <c r="R23" s="331"/>
      <c r="S23" s="196" t="e">
        <f>IF(B23=Data!#REF!,Data!#REF!,(IF(B23=Data!B86,Data!I86,(IF(B23=Data!#REF!,Data!#REF!,(IF(B23=Data!#REF!,Data!#REF!,(IF(B23=Data!#REF!,Data!#REF!,(IF(B23=Data!#REF!,Data!#REF!,(IF(B23=Data!#REF!,Data!#REF!,(IF(B23=Data!#REF!,Data!#REF!,Data!#REF!)))))))))))))))&amp;IF(B23=Data!#REF!,Data!#REF!,(IF(B23=Data!#REF!,Data!#REF!,(IF(B23=Data!#REF!,Data!#REF!,(IF(B23=Data!#REF!,Data!#REF!,(IF(B23=Data!B65,Data!I65,(IF(B23=Data!B68,Data!I884,(IF(B23=Data!#REF!,Data!#REF!,(IF(B23=Data!#REF!,Data!#REF!,Data!#REF!)))))))))))))))&amp;IF(B23=Data!#REF!,Data!#REF!,(IF(B23=Data!#REF!,Data!#REF!,(IF(B23=Data!#REF!,Data!#REF!,(IF(B23=Data!#REF!,Data!#REF!,(IF(B23=Data!#REF!,Data!#REF!,Data!#REF!)))))))))</f>
        <v>#REF!</v>
      </c>
      <c r="T23" s="332"/>
      <c r="U23" s="196" t="e">
        <f>IF(B23=Data!#REF!,Data!#REF!,(IF(B23=Data!B86,Data!J86,(IF(B23=Data!#REF!,Data!#REF!,(IF(B23=Data!#REF!,Data!#REF!,(IF(B23=Data!#REF!,Data!#REF!,(IF(B23=Data!#REF!,Data!#REF!,(IF(B23=Data!#REF!,Data!#REF!,(IF(B23=Data!#REF!,Data!#REF!,Data!#REF!)))))))))))))))&amp;IF(B23=Data!#REF!,Data!#REF!,(IF(B23=Data!#REF!,Data!#REF!,(IF(B23=Data!#REF!,Data!#REF!,(IF(B23=Data!#REF!,Data!#REF!,(IF(B23=Data!B65,Data!J65,(IF(B23=Data!B68,Data!J884,(IF(B23=Data!#REF!,Data!#REF!,(IF(B23=Data!#REF!,Data!#REF!,Data!#REF!)))))))))))))))&amp;IF(B23=Data!#REF!,Data!#REF!,(IF(B23=Data!#REF!,Data!#REF!,(IF(B23=Data!#REF!,Data!#REF!,(IF(B23=Data!#REF!,Data!#REF!,(IF(B23=Data!#REF!,Data!#REF!,Data!#REF!)))))))))</f>
        <v>#REF!</v>
      </c>
      <c r="V23" s="191" t="str">
        <f>IF(D23="","",VLOOKUP(B23,Data!$B$5:$J$403,9,FALSE)*D23)</f>
        <v/>
      </c>
      <c r="AB23" s="165">
        <v>199324</v>
      </c>
      <c r="AC23" s="165" t="s">
        <v>750</v>
      </c>
      <c r="AD23" s="165" t="s">
        <v>879</v>
      </c>
      <c r="AE23" s="165">
        <v>10</v>
      </c>
      <c r="AF23" s="165" t="s">
        <v>871</v>
      </c>
      <c r="AG23" s="165">
        <v>1</v>
      </c>
      <c r="AH23" s="165">
        <v>1</v>
      </c>
      <c r="AI23" s="165">
        <v>0</v>
      </c>
    </row>
    <row r="24" spans="1:35" ht="16.25" customHeight="1">
      <c r="A24" s="346"/>
      <c r="B24" s="297"/>
      <c r="C24" s="195" t="str">
        <f>IF(D24="","",VLOOKUP(B24,Data!$B$5:$L$403,2,FALSE))</f>
        <v/>
      </c>
      <c r="D24" s="220"/>
      <c r="E24" s="321"/>
      <c r="F24" s="187" t="str">
        <f>IF(D24="","",VLOOKUP(B24,Data!$B$5:$L$403,11,FALSE))</f>
        <v/>
      </c>
      <c r="G24" s="193" t="str">
        <f t="shared" si="0"/>
        <v>-</v>
      </c>
      <c r="H24" s="188" t="str">
        <f>IF(D24="","",VLOOKUP(B24,Data!$B$5:$D$403,3,FALSE))</f>
        <v/>
      </c>
      <c r="I24" s="189" t="str">
        <f>IF(D24="","",VLOOKUP(B24,Data!$B$5:$M$403,12,FALSE))</f>
        <v/>
      </c>
      <c r="J24" s="194"/>
      <c r="K24" s="190" t="str">
        <f>IF(D24="","",VLOOKUP(B24,Data!$B$5:$E$403,4,FALSE)*D24)</f>
        <v/>
      </c>
      <c r="L24" s="195" t="str">
        <f>IF(D24="","",VLOOKUP(B24,Data!$B$5:$F$403,5,FALSE)*D24)</f>
        <v/>
      </c>
      <c r="M24" s="193" t="e">
        <f>IF(B24=Data!#REF!,Data!#REF!,(IF(B24=Data!B85,Data!G85,(IF(B24=Data!#REF!,Data!#REF!,(IF(B24=Data!#REF!,Data!#REF!,(IF(B24=Data!#REF!,Data!#REF!,(IF(B24=Data!#REF!,Data!#REF!,(IF(B24=Data!#REF!,Data!#REF!,(IF(B24=Data!#REF!,Data!#REF!,Data!#REF!)))))))))))))))&amp;IF(B24=Data!#REF!,Data!#REF!,(IF(B24=Data!#REF!,Data!#REF!,(IF(B24=Data!#REF!,Data!#REF!,(IF(B24=Data!#REF!,Data!#REF!,(IF(B24=Data!B64,Data!G64,(IF(B24=Data!B67,Data!G883,(IF(B24=Data!#REF!,Data!#REF!,(IF(B24=Data!#REF!,Data!#REF!,Data!#REF!)))))))))))))))&amp;IF(B24=Data!#REF!,Data!#REF!,(IF(B24=Data!#REF!,Data!#REF!,(IF(B24=Data!#REF!,Data!#REF!,(IF(B24=Data!#REF!,Data!#REF!,(IF(B24=Data!#REF!,Data!#REF!,Data!#REF!)))))))))</f>
        <v>#REF!</v>
      </c>
      <c r="N24" s="330"/>
      <c r="O24" s="331"/>
      <c r="P24" s="196" t="e">
        <f>IF(B24=Data!#REF!,Data!#REF!,(IF(B24=Data!B85,Data!H85,(IF(B24=Data!#REF!,Data!#REF!,(IF(B24=Data!#REF!,Data!#REF!,(IF(B24=Data!#REF!,Data!#REF!,(IF(B24=Data!#REF!,Data!#REF!,(IF(B24=Data!#REF!,Data!#REF!,(IF(B24=Data!#REF!,Data!#REF!,Data!#REF!)))))))))))))))&amp;IF(B24=Data!#REF!,Data!#REF!,(IF(B24=Data!#REF!,Data!#REF!,(IF(B24=Data!#REF!,Data!#REF!,(IF(B24=Data!#REF!,Data!#REF!,(IF(B24=Data!B64,Data!H64,(IF(B24=Data!B67,Data!H883,(IF(B24=Data!#REF!,Data!#REF!,(IF(B24=Data!#REF!,Data!#REF!,Data!#REF!)))))))))))))))&amp;IF(B24=Data!#REF!,Data!#REF!,(IF(B24=Data!#REF!,Data!#REF!,(IF(B24=Data!#REF!,Data!#REF!,(IF(B24=Data!#REF!,Data!#REF!,(IF(B24=Data!#REF!,Data!#REF!,Data!#REF!)))))))))</f>
        <v>#REF!</v>
      </c>
      <c r="Q24" s="331"/>
      <c r="R24" s="331"/>
      <c r="S24" s="196" t="e">
        <f>IF(B24=Data!#REF!,Data!#REF!,(IF(B24=Data!B85,Data!I85,(IF(B24=Data!#REF!,Data!#REF!,(IF(B24=Data!#REF!,Data!#REF!,(IF(B24=Data!#REF!,Data!#REF!,(IF(B24=Data!#REF!,Data!#REF!,(IF(B24=Data!#REF!,Data!#REF!,(IF(B24=Data!#REF!,Data!#REF!,Data!#REF!)))))))))))))))&amp;IF(B24=Data!#REF!,Data!#REF!,(IF(B24=Data!#REF!,Data!#REF!,(IF(B24=Data!#REF!,Data!#REF!,(IF(B24=Data!#REF!,Data!#REF!,(IF(B24=Data!B64,Data!I64,(IF(B24=Data!B67,Data!I883,(IF(B24=Data!#REF!,Data!#REF!,(IF(B24=Data!#REF!,Data!#REF!,Data!#REF!)))))))))))))))&amp;IF(B24=Data!#REF!,Data!#REF!,(IF(B24=Data!#REF!,Data!#REF!,(IF(B24=Data!#REF!,Data!#REF!,(IF(B24=Data!#REF!,Data!#REF!,(IF(B24=Data!#REF!,Data!#REF!,Data!#REF!)))))))))</f>
        <v>#REF!</v>
      </c>
      <c r="T24" s="332"/>
      <c r="U24" s="196" t="e">
        <f>IF(B24=Data!#REF!,Data!#REF!,(IF(B24=Data!B85,Data!J85,(IF(B24=Data!#REF!,Data!#REF!,(IF(B24=Data!#REF!,Data!#REF!,(IF(B24=Data!#REF!,Data!#REF!,(IF(B24=Data!#REF!,Data!#REF!,(IF(B24=Data!#REF!,Data!#REF!,(IF(B24=Data!#REF!,Data!#REF!,Data!#REF!)))))))))))))))&amp;IF(B24=Data!#REF!,Data!#REF!,(IF(B24=Data!#REF!,Data!#REF!,(IF(B24=Data!#REF!,Data!#REF!,(IF(B24=Data!#REF!,Data!#REF!,(IF(B24=Data!B64,Data!J64,(IF(B24=Data!B67,Data!J883,(IF(B24=Data!#REF!,Data!#REF!,(IF(B24=Data!#REF!,Data!#REF!,Data!#REF!)))))))))))))))&amp;IF(B24=Data!#REF!,Data!#REF!,(IF(B24=Data!#REF!,Data!#REF!,(IF(B24=Data!#REF!,Data!#REF!,(IF(B24=Data!#REF!,Data!#REF!,(IF(B24=Data!#REF!,Data!#REF!,Data!#REF!)))))))))</f>
        <v>#REF!</v>
      </c>
      <c r="V24" s="191" t="str">
        <f>IF(D24="","",VLOOKUP(B24,Data!$B$5:$J$403,9,FALSE)*D24)</f>
        <v/>
      </c>
      <c r="AB24" s="165">
        <v>200197</v>
      </c>
      <c r="AC24" s="165" t="s">
        <v>239</v>
      </c>
      <c r="AD24" s="165" t="s">
        <v>874</v>
      </c>
      <c r="AE24" s="165">
        <v>1</v>
      </c>
      <c r="AF24" s="165" t="s">
        <v>871</v>
      </c>
      <c r="AG24" s="165">
        <v>13</v>
      </c>
      <c r="AH24" s="165">
        <v>13</v>
      </c>
      <c r="AI24" s="165">
        <v>0</v>
      </c>
    </row>
    <row r="25" spans="1:35" ht="16.25" customHeight="1">
      <c r="A25" s="346"/>
      <c r="B25" s="297"/>
      <c r="C25" s="195" t="str">
        <f>IF(D25="","",VLOOKUP(B25,Data!$B$5:$L$403,2,FALSE))</f>
        <v/>
      </c>
      <c r="D25" s="220"/>
      <c r="E25" s="321"/>
      <c r="F25" s="187" t="str">
        <f>IF(D25="","",VLOOKUP(B25,Data!$B$5:$L$403,11,FALSE))</f>
        <v/>
      </c>
      <c r="G25" s="193" t="str">
        <f t="shared" si="0"/>
        <v>-</v>
      </c>
      <c r="H25" s="188" t="str">
        <f>IF(D25="","",VLOOKUP(B25,Data!$B$5:$D$403,3,FALSE))</f>
        <v/>
      </c>
      <c r="I25" s="189" t="str">
        <f>IF(D25="","",VLOOKUP(B25,Data!$B$5:$M$403,12,FALSE))</f>
        <v/>
      </c>
      <c r="J25" s="194"/>
      <c r="K25" s="190" t="str">
        <f>IF(D25="","",VLOOKUP(B25,Data!$B$5:$E$403,4,FALSE)*D25)</f>
        <v/>
      </c>
      <c r="L25" s="195" t="str">
        <f>IF(D25="","",VLOOKUP(B25,Data!$B$5:$F$403,5,FALSE)*D25)</f>
        <v/>
      </c>
      <c r="M25" s="193" t="e">
        <f>IF(B25=Data!#REF!,Data!#REF!,(IF(B25=Data!B86,Data!G86,(IF(B25=Data!#REF!,Data!#REF!,(IF(B25=Data!#REF!,Data!#REF!,(IF(B25=Data!#REF!,Data!#REF!,(IF(B25=Data!#REF!,Data!#REF!,(IF(B25=Data!#REF!,Data!#REF!,(IF(B25=Data!#REF!,Data!#REF!,Data!#REF!)))))))))))))))&amp;IF(B25=Data!#REF!,Data!#REF!,(IF(B25=Data!#REF!,Data!#REF!,(IF(B25=Data!#REF!,Data!#REF!,(IF(B25=Data!#REF!,Data!#REF!,(IF(B25=Data!B65,Data!G65,(IF(B25=Data!B68,Data!G884,(IF(B25=Data!#REF!,Data!#REF!,(IF(B25=Data!#REF!,Data!#REF!,Data!#REF!)))))))))))))))&amp;IF(B25=Data!#REF!,Data!#REF!,(IF(B25=Data!#REF!,Data!#REF!,(IF(B25=Data!#REF!,Data!#REF!,(IF(B25=Data!#REF!,Data!#REF!,(IF(B25=Data!#REF!,Data!#REF!,Data!#REF!)))))))))</f>
        <v>#REF!</v>
      </c>
      <c r="N25" s="330"/>
      <c r="O25" s="331"/>
      <c r="P25" s="196" t="e">
        <f>IF(B25=Data!#REF!,Data!#REF!,(IF(B25=Data!B86,Data!H86,(IF(B25=Data!#REF!,Data!#REF!,(IF(B25=Data!#REF!,Data!#REF!,(IF(B25=Data!#REF!,Data!#REF!,(IF(B25=Data!#REF!,Data!#REF!,(IF(B25=Data!#REF!,Data!#REF!,(IF(B25=Data!#REF!,Data!#REF!,Data!#REF!)))))))))))))))&amp;IF(B25=Data!#REF!,Data!#REF!,(IF(B25=Data!#REF!,Data!#REF!,(IF(B25=Data!#REF!,Data!#REF!,(IF(B25=Data!#REF!,Data!#REF!,(IF(B25=Data!B65,Data!H65,(IF(B25=Data!B68,Data!H884,(IF(B25=Data!#REF!,Data!#REF!,(IF(B25=Data!#REF!,Data!#REF!,Data!#REF!)))))))))))))))&amp;IF(B25=Data!#REF!,Data!#REF!,(IF(B25=Data!#REF!,Data!#REF!,(IF(B25=Data!#REF!,Data!#REF!,(IF(B25=Data!#REF!,Data!#REF!,(IF(B25=Data!#REF!,Data!#REF!,Data!#REF!)))))))))</f>
        <v>#REF!</v>
      </c>
      <c r="Q25" s="331"/>
      <c r="R25" s="331"/>
      <c r="S25" s="196" t="e">
        <f>IF(B25=Data!#REF!,Data!#REF!,(IF(B25=Data!B86,Data!I86,(IF(B25=Data!#REF!,Data!#REF!,(IF(B25=Data!#REF!,Data!#REF!,(IF(B25=Data!#REF!,Data!#REF!,(IF(B25=Data!#REF!,Data!#REF!,(IF(B25=Data!#REF!,Data!#REF!,(IF(B25=Data!#REF!,Data!#REF!,Data!#REF!)))))))))))))))&amp;IF(B25=Data!#REF!,Data!#REF!,(IF(B25=Data!#REF!,Data!#REF!,(IF(B25=Data!#REF!,Data!#REF!,(IF(B25=Data!#REF!,Data!#REF!,(IF(B25=Data!B65,Data!I65,(IF(B25=Data!B68,Data!I884,(IF(B25=Data!#REF!,Data!#REF!,(IF(B25=Data!#REF!,Data!#REF!,Data!#REF!)))))))))))))))&amp;IF(B25=Data!#REF!,Data!#REF!,(IF(B25=Data!#REF!,Data!#REF!,(IF(B25=Data!#REF!,Data!#REF!,(IF(B25=Data!#REF!,Data!#REF!,(IF(B25=Data!#REF!,Data!#REF!,Data!#REF!)))))))))</f>
        <v>#REF!</v>
      </c>
      <c r="T25" s="332"/>
      <c r="U25" s="196" t="e">
        <f>IF(B25=Data!#REF!,Data!#REF!,(IF(B25=Data!B86,Data!J86,(IF(B25=Data!#REF!,Data!#REF!,(IF(B25=Data!#REF!,Data!#REF!,(IF(B25=Data!#REF!,Data!#REF!,(IF(B25=Data!#REF!,Data!#REF!,(IF(B25=Data!#REF!,Data!#REF!,(IF(B25=Data!#REF!,Data!#REF!,Data!#REF!)))))))))))))))&amp;IF(B25=Data!#REF!,Data!#REF!,(IF(B25=Data!#REF!,Data!#REF!,(IF(B25=Data!#REF!,Data!#REF!,(IF(B25=Data!#REF!,Data!#REF!,(IF(B25=Data!B65,Data!J65,(IF(B25=Data!B68,Data!J884,(IF(B25=Data!#REF!,Data!#REF!,(IF(B25=Data!#REF!,Data!#REF!,Data!#REF!)))))))))))))))&amp;IF(B25=Data!#REF!,Data!#REF!,(IF(B25=Data!#REF!,Data!#REF!,(IF(B25=Data!#REF!,Data!#REF!,(IF(B25=Data!#REF!,Data!#REF!,(IF(B25=Data!#REF!,Data!#REF!,Data!#REF!)))))))))</f>
        <v>#REF!</v>
      </c>
      <c r="V25" s="191" t="str">
        <f>IF(D25="","",VLOOKUP(B25,Data!$B$5:$J$403,9,FALSE)*D25)</f>
        <v/>
      </c>
      <c r="AB25" s="165">
        <v>200197</v>
      </c>
      <c r="AC25" s="165" t="s">
        <v>353</v>
      </c>
      <c r="AD25" s="165" t="s">
        <v>877</v>
      </c>
      <c r="AE25" s="165">
        <v>2</v>
      </c>
      <c r="AF25" s="165" t="s">
        <v>871</v>
      </c>
      <c r="AG25" s="165">
        <v>3</v>
      </c>
      <c r="AH25" s="165">
        <v>3</v>
      </c>
      <c r="AI25" s="165">
        <v>0</v>
      </c>
    </row>
    <row r="26" spans="1:35" ht="16.25" customHeight="1">
      <c r="A26" s="87"/>
      <c r="B26" s="298"/>
      <c r="C26" s="195" t="str">
        <f>IF(D26="","",VLOOKUP(B26,Data!$B$5:$L$403,2,FALSE))</f>
        <v/>
      </c>
      <c r="D26" s="220"/>
      <c r="E26" s="91"/>
      <c r="F26" s="187" t="str">
        <f>IF(D26="","",VLOOKUP(B26,Data!$B$5:$L$403,11,FALSE))</f>
        <v/>
      </c>
      <c r="G26" s="335"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N26" s="330"/>
      <c r="O26" s="331"/>
      <c r="P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Q26" s="331"/>
      <c r="R26" s="331"/>
      <c r="S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T26" s="332"/>
      <c r="U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V26" s="191" t="str">
        <f>IF(D26="","",VLOOKUP(B26,Data!$B$5:$J$403,9,FALSE)*D26)</f>
        <v/>
      </c>
    </row>
    <row r="27" spans="1:35" ht="16.25" customHeight="1">
      <c r="A27" s="87"/>
      <c r="B27" s="298"/>
      <c r="C27" s="195" t="str">
        <f>IF(D27="","",VLOOKUP(B27,Data!$B$5:$L$403,2,FALSE))</f>
        <v/>
      </c>
      <c r="D27" s="296"/>
      <c r="E27" s="91"/>
      <c r="F27" s="187" t="str">
        <f>IF(D27="","",VLOOKUP(B27,Data!$B$5:$L$403,11,FALSE))</f>
        <v/>
      </c>
      <c r="G27" s="335" t="str">
        <f t="shared" si="0"/>
        <v>-</v>
      </c>
      <c r="H27" s="188" t="str">
        <f>IF(D27="","",VLOOKUP(B27,Data!$B$5:$D$403,3,FALSE))</f>
        <v/>
      </c>
      <c r="I27" s="189" t="str">
        <f>IF(D27="","",VLOOKUP(B27,Data!$B$5:$M$403,12,FALSE))</f>
        <v/>
      </c>
      <c r="J27" s="194"/>
      <c r="K27" s="190" t="str">
        <f>IF(D27="","",VLOOKUP(B27,Data!$B$5:$E$403,4,FALSE)*D27)</f>
        <v/>
      </c>
      <c r="L27" s="195" t="str">
        <f>IF(D27="","",VLOOKUP(B27,Data!$B$5:$F$403,5,FALSE)*D27)</f>
        <v/>
      </c>
      <c r="M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N27" s="330"/>
      <c r="O27" s="331"/>
      <c r="P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Q27" s="331"/>
      <c r="R27" s="331"/>
      <c r="S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T27" s="332"/>
      <c r="U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V27" s="191" t="str">
        <f>IF(D27="","",VLOOKUP(B27,Data!$B$5:$J$403,9,FALSE)*D27)</f>
        <v/>
      </c>
    </row>
    <row r="28" spans="1:35" ht="16.5">
      <c r="A28" s="102"/>
      <c r="B28" s="100"/>
      <c r="C28" s="101"/>
      <c r="D28" s="305">
        <f>SUM(D18:D27)</f>
        <v>19</v>
      </c>
      <c r="E28" s="109"/>
      <c r="F28" s="159"/>
      <c r="G28" s="159">
        <f>SUM(G18:G27)</f>
        <v>49743.14</v>
      </c>
      <c r="H28" s="102"/>
      <c r="I28" s="102"/>
      <c r="J28" s="102"/>
      <c r="K28" s="299">
        <f>SUM(K18:K27)</f>
        <v>5054</v>
      </c>
      <c r="L28" s="299">
        <f>SUM(L18:L27)</f>
        <v>4674</v>
      </c>
      <c r="M28" s="159" t="e">
        <f>SUM(M16:M27)</f>
        <v>#REF!</v>
      </c>
      <c r="N28" s="159">
        <f>SUM(N18:N27)</f>
        <v>0</v>
      </c>
      <c r="O28" s="159">
        <f>SUM(O16:O27)</f>
        <v>0</v>
      </c>
      <c r="P28" s="159" t="e">
        <f>SUM(P16:P27)</f>
        <v>#REF!</v>
      </c>
      <c r="Q28" s="159">
        <f>SUM(Q18:Q27)</f>
        <v>0</v>
      </c>
      <c r="R28" s="159">
        <f>SUM(R16:R27)</f>
        <v>0</v>
      </c>
      <c r="S28" s="159" t="e">
        <f>SUM(S16:S27)</f>
        <v>#REF!</v>
      </c>
      <c r="T28" s="159">
        <f>SUM(T18:T27)</f>
        <v>0</v>
      </c>
      <c r="U28" s="159" t="e">
        <f>SUM(U16:U27)</f>
        <v>#REF!</v>
      </c>
      <c r="V28" s="160">
        <f>SUM(V18:V27)</f>
        <v>28.271999999999998</v>
      </c>
    </row>
    <row r="29" spans="1:35" ht="11.25" customHeight="1">
      <c r="A29" s="300"/>
      <c r="B29" s="156"/>
      <c r="C29" s="271"/>
      <c r="D29" s="301"/>
      <c r="E29" s="269"/>
      <c r="F29" s="302" t="s">
        <v>866</v>
      </c>
      <c r="G29" s="273"/>
      <c r="H29" s="300"/>
      <c r="I29" s="300"/>
      <c r="J29" s="300"/>
      <c r="K29" s="303"/>
      <c r="L29" s="261"/>
      <c r="M29" s="259"/>
      <c r="T29" s="259"/>
      <c r="U29" s="259"/>
      <c r="V29" s="265"/>
    </row>
    <row r="30" spans="1:35" ht="14">
      <c r="A30" s="10" t="s">
        <v>521</v>
      </c>
      <c r="B30" s="157"/>
      <c r="C30" s="1"/>
      <c r="D30" s="304" t="s">
        <v>80</v>
      </c>
      <c r="E30" s="263"/>
      <c r="F30" s="77" t="s">
        <v>81</v>
      </c>
      <c r="G30" s="81"/>
      <c r="H30" s="267" t="s">
        <v>82</v>
      </c>
      <c r="I30" s="282"/>
      <c r="J30" s="262" t="s">
        <v>83</v>
      </c>
      <c r="K30" s="262"/>
      <c r="L30" s="442" t="s">
        <v>84</v>
      </c>
      <c r="M30" s="443"/>
      <c r="N30" s="443"/>
      <c r="O30" s="443"/>
      <c r="P30" s="443"/>
      <c r="Q30" s="443"/>
      <c r="R30" s="443"/>
      <c r="S30" s="443"/>
      <c r="T30" s="443"/>
      <c r="U30" s="443"/>
      <c r="V30" s="444"/>
    </row>
    <row r="31" spans="1:35" ht="14">
      <c r="A31" s="26" t="s">
        <v>522</v>
      </c>
      <c r="B31" s="280"/>
      <c r="C31" s="56"/>
      <c r="D31" t="s">
        <v>86</v>
      </c>
      <c r="F31" s="445"/>
      <c r="G31" s="446"/>
      <c r="H31" s="26" t="s">
        <v>87</v>
      </c>
      <c r="I31" s="283"/>
      <c r="J31" s="253" t="s">
        <v>88</v>
      </c>
      <c r="L31" s="260"/>
      <c r="V31" s="265"/>
    </row>
    <row r="32" spans="1:35">
      <c r="A32" s="26" t="s">
        <v>523</v>
      </c>
      <c r="B32" s="26"/>
      <c r="C32" s="259"/>
      <c r="F32" s="445"/>
      <c r="G32" s="446"/>
      <c r="H32" s="26"/>
      <c r="I32" s="283"/>
      <c r="J32" s="253" t="s">
        <v>92</v>
      </c>
      <c r="L32" s="260"/>
      <c r="V32" s="265"/>
    </row>
    <row r="33" spans="1:22" ht="10.5" customHeight="1">
      <c r="A33" s="269"/>
      <c r="B33" s="284"/>
      <c r="C33" s="285"/>
      <c r="D33" t="s">
        <v>93</v>
      </c>
      <c r="F33" s="445"/>
      <c r="G33" s="446"/>
      <c r="H33" s="26" t="s">
        <v>94</v>
      </c>
      <c r="I33" s="283"/>
      <c r="J33" s="253"/>
      <c r="L33" s="260"/>
      <c r="V33" s="265"/>
    </row>
    <row r="34" spans="1:22" ht="13">
      <c r="A34" s="10" t="s">
        <v>95</v>
      </c>
      <c r="C34" s="258"/>
      <c r="D34" t="s">
        <v>96</v>
      </c>
      <c r="F34" s="85" t="s">
        <v>97</v>
      </c>
      <c r="G34" s="82"/>
      <c r="H34" s="26" t="s">
        <v>87</v>
      </c>
      <c r="I34" s="283"/>
      <c r="J34" s="253" t="s">
        <v>98</v>
      </c>
      <c r="L34" s="260"/>
      <c r="V34" s="265"/>
    </row>
    <row r="35" spans="1:22" ht="10.5" customHeight="1">
      <c r="A35" s="26" t="s">
        <v>867</v>
      </c>
      <c r="C35" s="259"/>
      <c r="D35" t="s">
        <v>99</v>
      </c>
      <c r="F35" s="286"/>
      <c r="G35" s="287"/>
      <c r="H35" s="26" t="s">
        <v>100</v>
      </c>
      <c r="I35" s="283"/>
      <c r="J35" s="253" t="s">
        <v>524</v>
      </c>
      <c r="L35" s="447" t="s">
        <v>102</v>
      </c>
      <c r="M35" s="448"/>
      <c r="N35" s="448"/>
      <c r="O35" s="448"/>
      <c r="P35" s="448"/>
      <c r="Q35" s="448"/>
      <c r="R35" s="448"/>
      <c r="S35" s="448"/>
      <c r="T35" s="448"/>
      <c r="U35" s="448"/>
      <c r="V35" s="449"/>
    </row>
    <row r="36" spans="1:22">
      <c r="A36" s="269"/>
      <c r="B36" s="270"/>
      <c r="C36" s="271"/>
      <c r="D36" s="124"/>
      <c r="E36" s="270"/>
      <c r="F36" s="437" t="s">
        <v>923</v>
      </c>
      <c r="G36" s="438"/>
      <c r="H36" s="437" t="s">
        <v>922</v>
      </c>
      <c r="I36" s="438"/>
      <c r="J36" s="274" t="s">
        <v>103</v>
      </c>
      <c r="K36" s="274"/>
      <c r="L36" s="439" t="s">
        <v>104</v>
      </c>
      <c r="M36" s="440"/>
      <c r="N36" s="440"/>
      <c r="O36" s="440"/>
      <c r="P36" s="440"/>
      <c r="Q36" s="440"/>
      <c r="R36" s="440"/>
      <c r="S36" s="440"/>
      <c r="T36" s="440"/>
      <c r="U36" s="440"/>
      <c r="V36" s="441"/>
    </row>
    <row r="37" spans="1:22">
      <c r="B37" s="263"/>
      <c r="F37" s="166"/>
      <c r="G37" s="166"/>
      <c r="H37" s="4"/>
      <c r="I37" s="4"/>
    </row>
    <row r="42" spans="1:22" ht="18.75" customHeight="1">
      <c r="A42" s="168" t="s">
        <v>895</v>
      </c>
      <c r="B42" s="166"/>
      <c r="C42" s="168" t="s">
        <v>565</v>
      </c>
      <c r="D42" s="323"/>
      <c r="E42" s="323"/>
      <c r="F42" s="324"/>
      <c r="G42" s="168" t="s">
        <v>889</v>
      </c>
      <c r="H42" s="166"/>
      <c r="I42" s="168" t="s">
        <v>565</v>
      </c>
    </row>
    <row r="43" spans="1:22" ht="20">
      <c r="A43" s="168" t="s">
        <v>896</v>
      </c>
      <c r="B43" s="166"/>
      <c r="C43" s="168" t="s">
        <v>900</v>
      </c>
      <c r="D43" s="323"/>
      <c r="E43" s="323"/>
      <c r="F43" s="324"/>
      <c r="G43" s="250" t="s">
        <v>890</v>
      </c>
      <c r="H43" s="336"/>
      <c r="I43" s="250" t="s">
        <v>900</v>
      </c>
    </row>
    <row r="44" spans="1:22" ht="20">
      <c r="A44" s="168" t="s">
        <v>897</v>
      </c>
      <c r="B44" s="166"/>
      <c r="C44" s="168" t="s">
        <v>900</v>
      </c>
      <c r="D44" s="323"/>
      <c r="E44" s="323"/>
      <c r="F44" s="324"/>
      <c r="G44" s="168" t="s">
        <v>891</v>
      </c>
      <c r="H44" s="166"/>
      <c r="I44" s="168" t="s">
        <v>565</v>
      </c>
    </row>
    <row r="45" spans="1:22" ht="20">
      <c r="A45" s="168" t="s">
        <v>898</v>
      </c>
      <c r="B45" s="166"/>
      <c r="C45" s="168" t="s">
        <v>565</v>
      </c>
      <c r="D45" s="323"/>
      <c r="E45" s="323"/>
      <c r="F45" s="324"/>
      <c r="G45" s="168" t="s">
        <v>892</v>
      </c>
      <c r="H45" s="166"/>
      <c r="I45" s="168" t="s">
        <v>565</v>
      </c>
    </row>
    <row r="46" spans="1:22" ht="20">
      <c r="A46" s="168" t="s">
        <v>899</v>
      </c>
      <c r="B46" s="166"/>
      <c r="C46" s="168" t="s">
        <v>565</v>
      </c>
      <c r="D46" s="323"/>
      <c r="E46" s="323"/>
      <c r="F46" s="324"/>
      <c r="G46" s="168" t="s">
        <v>894</v>
      </c>
      <c r="H46" s="166"/>
      <c r="I46" s="168" t="s">
        <v>565</v>
      </c>
    </row>
    <row r="47" spans="1:22" ht="18.75" customHeight="1">
      <c r="A47" s="337"/>
      <c r="B47" s="337"/>
      <c r="C47" s="337"/>
      <c r="D47" s="337"/>
      <c r="E47" s="337"/>
      <c r="F47" s="322"/>
      <c r="G47" s="168" t="s">
        <v>893</v>
      </c>
      <c r="H47" s="166"/>
      <c r="I47" s="168" t="s">
        <v>565</v>
      </c>
    </row>
  </sheetData>
  <mergeCells count="8">
    <mergeCell ref="F36:G36"/>
    <mergeCell ref="H36:I36"/>
    <mergeCell ref="L36:V36"/>
    <mergeCell ref="L30:V30"/>
    <mergeCell ref="F31:G31"/>
    <mergeCell ref="F32:G32"/>
    <mergeCell ref="F33:G33"/>
    <mergeCell ref="L35:V35"/>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47"/>
  <sheetViews>
    <sheetView zoomScale="85" zoomScaleNormal="85" zoomScaleSheetLayoutView="85" workbookViewId="0">
      <selection activeCell="E7" sqref="E7"/>
    </sheetView>
  </sheetViews>
  <sheetFormatPr defaultColWidth="9.1796875" defaultRowHeight="12.5"/>
  <cols>
    <col min="1" max="1" width="6.1796875" style="165" customWidth="1"/>
    <col min="2" max="2" width="30.1796875" style="165" customWidth="1"/>
    <col min="3" max="3" width="13.54296875" style="165" customWidth="1"/>
    <col min="5" max="5" width="11.81640625" style="165" customWidth="1"/>
    <col min="6" max="6" width="13.1796875" style="253" customWidth="1"/>
    <col min="7" max="7" width="14.453125" style="253" customWidth="1"/>
    <col min="8" max="8" width="5.81640625" style="165" customWidth="1"/>
    <col min="9" max="9" width="13.81640625" style="165" customWidth="1"/>
    <col min="10" max="10" width="15" style="165" customWidth="1"/>
    <col min="11" max="12" width="14.453125" style="253" customWidth="1"/>
    <col min="13" max="13" width="0.1796875" style="165" hidden="1" customWidth="1"/>
    <col min="14" max="14" width="3.54296875" style="165" customWidth="1"/>
    <col min="15" max="15" width="2.54296875" style="165" customWidth="1"/>
    <col min="16" max="16" width="4.81640625" style="165" hidden="1" customWidth="1"/>
    <col min="17" max="17" width="3.81640625" style="165" customWidth="1"/>
    <col min="18" max="18" width="2.54296875" style="165" customWidth="1"/>
    <col min="19" max="19" width="5.81640625" style="165" hidden="1" customWidth="1"/>
    <col min="20" max="20" width="7.1796875" style="165" customWidth="1"/>
    <col min="21" max="21" width="9.1796875" style="165" hidden="1" customWidth="1"/>
    <col min="22" max="22" width="11.1796875" style="254" customWidth="1"/>
    <col min="23" max="27" width="9.1796875" style="165"/>
    <col min="28" max="28" width="29.453125" style="165" bestFit="1" customWidth="1"/>
    <col min="29" max="29" width="9.1796875" style="165" bestFit="1" customWidth="1"/>
    <col min="30" max="16384" width="9.1796875" style="165"/>
  </cols>
  <sheetData>
    <row r="1" spans="1:30" ht="12" customHeight="1">
      <c r="A1" s="3"/>
      <c r="B1" s="3"/>
    </row>
    <row r="2" spans="1:30" ht="12" customHeight="1">
      <c r="L2" s="167"/>
      <c r="O2" s="155"/>
      <c r="P2" s="155"/>
      <c r="Q2" s="153"/>
      <c r="R2" s="153"/>
      <c r="S2" s="155"/>
      <c r="T2" s="155"/>
    </row>
    <row r="3" spans="1:30" ht="18" customHeight="1">
      <c r="A3" s="6" t="s">
        <v>40</v>
      </c>
      <c r="B3" s="6"/>
      <c r="C3" s="6"/>
      <c r="D3" s="288"/>
      <c r="E3" s="6"/>
      <c r="F3" s="63"/>
      <c r="G3" s="63"/>
      <c r="H3" s="6"/>
      <c r="I3" s="6"/>
      <c r="J3" s="6"/>
      <c r="K3" s="63"/>
      <c r="L3" s="63"/>
      <c r="M3" s="6"/>
      <c r="N3" s="6"/>
      <c r="O3" s="6"/>
      <c r="P3" s="6"/>
      <c r="Q3" s="6"/>
      <c r="R3" s="6"/>
      <c r="S3" s="6"/>
      <c r="T3" s="6"/>
      <c r="U3" s="6"/>
      <c r="V3" s="7"/>
    </row>
    <row r="4" spans="1:30" ht="3.75" customHeight="1"/>
    <row r="5" spans="1:30">
      <c r="A5" s="165" t="s">
        <v>497</v>
      </c>
      <c r="H5" s="255" t="s">
        <v>42</v>
      </c>
      <c r="I5" s="169">
        <f ca="1">TODAY()</f>
        <v>44825</v>
      </c>
      <c r="J5" s="169"/>
      <c r="K5" s="256"/>
      <c r="L5" s="257"/>
      <c r="M5" s="255"/>
      <c r="N5" s="255"/>
      <c r="O5" s="255"/>
      <c r="P5" s="255"/>
      <c r="Q5" s="255"/>
      <c r="R5" s="255"/>
      <c r="S5" s="255"/>
      <c r="T5" s="255"/>
      <c r="U5" s="255"/>
    </row>
    <row r="6" spans="1:30" ht="13">
      <c r="A6" s="10" t="s">
        <v>43</v>
      </c>
      <c r="B6" s="11"/>
      <c r="C6" s="258"/>
      <c r="D6" s="289"/>
      <c r="E6" s="11"/>
      <c r="F6" s="77" t="s">
        <v>44</v>
      </c>
      <c r="G6" s="70"/>
      <c r="H6" s="13" t="s">
        <v>45</v>
      </c>
      <c r="I6" s="14"/>
      <c r="J6" s="15"/>
      <c r="K6" s="77" t="s">
        <v>46</v>
      </c>
      <c r="L6" s="70"/>
      <c r="M6" s="15"/>
      <c r="N6" s="15"/>
      <c r="O6" s="10"/>
      <c r="P6" s="15"/>
      <c r="Q6" s="15"/>
      <c r="R6" s="15"/>
      <c r="S6" s="15"/>
      <c r="T6" s="11"/>
      <c r="U6" s="11"/>
      <c r="V6" s="158"/>
    </row>
    <row r="7" spans="1:30" ht="13">
      <c r="A7" s="26" t="s">
        <v>861</v>
      </c>
      <c r="C7" s="259"/>
      <c r="D7" s="290" t="s">
        <v>47</v>
      </c>
      <c r="E7" s="23"/>
      <c r="F7" s="78" t="s">
        <v>48</v>
      </c>
      <c r="G7" s="64"/>
      <c r="H7" s="22" t="s">
        <v>49</v>
      </c>
      <c r="I7" s="24"/>
      <c r="J7" s="23"/>
      <c r="K7" s="78" t="s">
        <v>50</v>
      </c>
      <c r="L7" s="64"/>
      <c r="M7" s="23"/>
      <c r="N7" s="23"/>
      <c r="O7" s="22" t="s">
        <v>51</v>
      </c>
      <c r="P7" s="23"/>
      <c r="Q7" s="23"/>
      <c r="R7" s="23"/>
      <c r="S7" s="23"/>
      <c r="T7" s="23"/>
      <c r="U7" s="23"/>
      <c r="V7" s="25"/>
    </row>
    <row r="8" spans="1:30">
      <c r="A8" s="120" t="s">
        <v>862</v>
      </c>
      <c r="C8" s="259"/>
      <c r="D8" s="120"/>
      <c r="F8" s="260"/>
      <c r="G8" s="261"/>
      <c r="H8" s="26"/>
      <c r="J8" s="258"/>
      <c r="K8" s="260"/>
      <c r="L8" s="262"/>
      <c r="N8" s="258"/>
      <c r="T8" s="263"/>
      <c r="U8" s="263"/>
      <c r="V8" s="264"/>
    </row>
    <row r="9" spans="1:30">
      <c r="A9" s="120" t="s">
        <v>863</v>
      </c>
      <c r="C9" s="259"/>
      <c r="D9" s="120" t="s">
        <v>52</v>
      </c>
      <c r="F9" s="260" t="s">
        <v>53</v>
      </c>
      <c r="G9" s="261"/>
      <c r="H9" s="26" t="s">
        <v>54</v>
      </c>
      <c r="J9" s="259"/>
      <c r="K9" s="260" t="s">
        <v>55</v>
      </c>
      <c r="N9" s="259"/>
      <c r="O9" s="165" t="s">
        <v>56</v>
      </c>
      <c r="V9" s="265"/>
    </row>
    <row r="10" spans="1:30">
      <c r="A10" s="26"/>
      <c r="C10" s="259"/>
      <c r="D10" s="120" t="s">
        <v>57</v>
      </c>
      <c r="F10" s="260"/>
      <c r="G10" s="261"/>
      <c r="H10" s="349"/>
      <c r="I10" s="350"/>
      <c r="J10" s="266"/>
      <c r="K10" s="260"/>
      <c r="N10" s="259"/>
      <c r="V10" s="265"/>
    </row>
    <row r="11" spans="1:30" ht="13">
      <c r="A11" s="26"/>
      <c r="C11" s="56" t="s">
        <v>864</v>
      </c>
      <c r="D11" s="291"/>
      <c r="E11" s="268"/>
      <c r="F11" s="260" t="s">
        <v>58</v>
      </c>
      <c r="G11" s="261"/>
      <c r="H11" s="26" t="s">
        <v>59</v>
      </c>
      <c r="J11" s="259"/>
      <c r="K11" s="260" t="s">
        <v>498</v>
      </c>
      <c r="N11" s="259"/>
      <c r="O11" s="165" t="s">
        <v>61</v>
      </c>
      <c r="V11" s="265"/>
    </row>
    <row r="12" spans="1:30">
      <c r="A12" s="26" t="s">
        <v>865</v>
      </c>
      <c r="C12" s="259"/>
      <c r="D12" s="120" t="s">
        <v>63</v>
      </c>
      <c r="F12" s="260"/>
      <c r="G12" s="261"/>
      <c r="H12" s="26"/>
      <c r="J12" s="259"/>
      <c r="K12" s="260"/>
      <c r="N12" s="259"/>
      <c r="V12" s="265"/>
    </row>
    <row r="13" spans="1:30">
      <c r="A13" s="269"/>
      <c r="B13" s="270"/>
      <c r="C13" s="271"/>
      <c r="D13" s="120" t="s">
        <v>64</v>
      </c>
      <c r="F13" s="272"/>
      <c r="G13" s="273"/>
      <c r="H13" s="269"/>
      <c r="I13" s="270"/>
      <c r="J13" s="271"/>
      <c r="K13" s="272"/>
      <c r="L13" s="274"/>
      <c r="M13" s="270"/>
      <c r="N13" s="271"/>
      <c r="O13" s="270"/>
      <c r="P13" s="270"/>
      <c r="Q13" s="270"/>
      <c r="R13" s="270"/>
      <c r="S13" s="270"/>
      <c r="T13" s="270"/>
      <c r="U13" s="270"/>
      <c r="V13" s="275"/>
    </row>
    <row r="14" spans="1:30">
      <c r="A14" s="38" t="s">
        <v>499</v>
      </c>
      <c r="B14" s="276" t="s">
        <v>500</v>
      </c>
      <c r="C14" s="276"/>
      <c r="D14" s="292" t="s">
        <v>501</v>
      </c>
      <c r="E14" s="40" t="s">
        <v>502</v>
      </c>
      <c r="F14" s="67" t="s">
        <v>503</v>
      </c>
      <c r="G14" s="67" t="s">
        <v>70</v>
      </c>
      <c r="H14" s="39" t="s">
        <v>504</v>
      </c>
      <c r="I14" s="39" t="s">
        <v>505</v>
      </c>
      <c r="J14" s="154" t="s">
        <v>506</v>
      </c>
      <c r="K14" s="74" t="s">
        <v>507</v>
      </c>
      <c r="L14" s="74" t="s">
        <v>508</v>
      </c>
      <c r="M14" s="41"/>
      <c r="N14" s="41" t="s">
        <v>509</v>
      </c>
      <c r="O14" s="38"/>
      <c r="P14" s="38"/>
      <c r="Q14" s="38"/>
      <c r="R14" s="38"/>
      <c r="S14" s="38"/>
      <c r="T14" s="38"/>
      <c r="U14" s="38"/>
      <c r="V14" s="42" t="s">
        <v>510</v>
      </c>
    </row>
    <row r="15" spans="1:30">
      <c r="A15" s="277"/>
      <c r="B15" s="267"/>
      <c r="C15" s="258"/>
      <c r="D15" s="293"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c r="AB15" s="165" t="s">
        <v>870</v>
      </c>
      <c r="AC15" s="165">
        <v>1</v>
      </c>
      <c r="AD15" s="165">
        <v>25</v>
      </c>
    </row>
    <row r="16" spans="1:30" ht="12.65" customHeight="1">
      <c r="A16" s="102"/>
      <c r="B16" s="278" t="s">
        <v>518</v>
      </c>
      <c r="C16" s="279"/>
      <c r="D16" s="294"/>
      <c r="E16" s="102"/>
      <c r="F16" s="161"/>
      <c r="G16" s="161"/>
      <c r="H16" s="102"/>
      <c r="I16" s="102"/>
      <c r="J16" s="102"/>
      <c r="K16" s="161"/>
      <c r="L16" s="162"/>
      <c r="M16" s="101"/>
      <c r="N16" s="280"/>
      <c r="O16" s="280"/>
      <c r="P16" s="280"/>
      <c r="Q16" s="280"/>
      <c r="R16" s="280"/>
      <c r="S16" s="280"/>
      <c r="T16" s="101"/>
      <c r="U16" s="101"/>
      <c r="V16" s="163"/>
      <c r="AB16" s="165" t="s">
        <v>873</v>
      </c>
      <c r="AC16" s="165">
        <v>2</v>
      </c>
      <c r="AD16" s="165">
        <v>3</v>
      </c>
    </row>
    <row r="17" spans="1:30" ht="14">
      <c r="A17" s="102"/>
      <c r="B17" s="100"/>
      <c r="C17" s="280"/>
      <c r="D17" s="294"/>
      <c r="E17" s="102"/>
      <c r="F17" s="161"/>
      <c r="G17" s="161"/>
      <c r="H17" s="114"/>
      <c r="I17" s="114"/>
      <c r="J17" s="114"/>
      <c r="K17" s="103"/>
      <c r="L17" s="115"/>
      <c r="M17" s="116"/>
      <c r="N17" s="281"/>
      <c r="O17" s="281"/>
      <c r="P17" s="281"/>
      <c r="Q17" s="281"/>
      <c r="R17" s="281"/>
      <c r="S17" s="281"/>
      <c r="T17" s="116"/>
      <c r="U17" s="116"/>
      <c r="V17" s="118"/>
      <c r="AB17" s="165" t="s">
        <v>929</v>
      </c>
      <c r="AC17" s="165">
        <v>3</v>
      </c>
      <c r="AD17" s="165">
        <v>1</v>
      </c>
    </row>
    <row r="18" spans="1:30" ht="16.25" customHeight="1">
      <c r="A18" s="87"/>
      <c r="B18" s="295" t="s">
        <v>924</v>
      </c>
      <c r="C18" s="195" t="str">
        <f>IF(D18="","",VLOOKUP(B18,Data!$B$5:$L$403,2,FALSE))</f>
        <v/>
      </c>
      <c r="D18" s="220"/>
      <c r="E18" s="321"/>
      <c r="F18" s="187" t="str">
        <f>IF(D18="","",VLOOKUP(B18,Data!$B$5:$L$403,11,FALSE))</f>
        <v/>
      </c>
      <c r="G18" s="335" t="str">
        <f t="shared" ref="G18:G27" si="0">IF(D18&gt;0,D18*F18,"-")</f>
        <v>-</v>
      </c>
      <c r="H18" s="188" t="str">
        <f>IF(D18="","",VLOOKUP(B18,Data!$B$5:$D$403,3,FALSE))</f>
        <v/>
      </c>
      <c r="I18" s="189" t="str">
        <f>IF(D18="","",VLOOKUP(B18,Data!$B$5:$M$403,12,FALSE))</f>
        <v/>
      </c>
      <c r="J18" s="164"/>
      <c r="K18" s="190" t="str">
        <f>IF(D18="","",VLOOKUP(B18,Data!$B$5:$E$403,4,FALSE)*D18)</f>
        <v/>
      </c>
      <c r="L18" s="195" t="str">
        <f>IF(D18="","",VLOOKUP(B18,Data!$B$5:$F$403,5,FALSE)*D18)</f>
        <v/>
      </c>
      <c r="M18" s="193" t="e">
        <f>IF(B18=Data!#REF!,Data!#REF!,(IF(B18=Data!B91,Data!G91,(IF(B18=Data!#REF!,Data!#REF!,(IF(B18=Data!#REF!,Data!#REF!,(IF(B18=Data!#REF!,Data!#REF!,(IF(B18=Data!#REF!,Data!#REF!,(IF(B18=Data!#REF!,Data!#REF!,(IF(B18=Data!#REF!,Data!#REF!,Data!#REF!)))))))))))))))&amp;IF(B18=Data!#REF!,Data!#REF!,(IF(B18=Data!#REF!,Data!#REF!,(IF(B18=Data!#REF!,Data!#REF!,(IF(B18=Data!#REF!,Data!#REF!,(IF(B18=Data!B70,Data!G70,(IF(B18=Data!B73,Data!G889,(IF(B18=Data!#REF!,Data!#REF!,(IF(B18=Data!#REF!,Data!#REF!,Data!#REF!)))))))))))))))&amp;IF(B18=Data!#REF!,Data!#REF!,(IF(B18=Data!#REF!,Data!#REF!,(IF(B18=Data!#REF!,Data!#REF!,(IF(B18=Data!#REF!,Data!#REF!,(IF(B18=Data!#REF!,Data!#REF!,Data!#REF!)))))))))</f>
        <v>#REF!</v>
      </c>
      <c r="N18" s="330"/>
      <c r="O18" s="331"/>
      <c r="P18" s="196" t="e">
        <f>IF(B18=Data!#REF!,Data!#REF!,(IF(B18=Data!B91,Data!H91,(IF(B18=Data!#REF!,Data!#REF!,(IF(B18=Data!#REF!,Data!#REF!,(IF(B18=Data!#REF!,Data!#REF!,(IF(B18=Data!#REF!,Data!#REF!,(IF(B18=Data!#REF!,Data!#REF!,(IF(B18=Data!#REF!,Data!#REF!,Data!#REF!)))))))))))))))&amp;IF(B18=Data!#REF!,Data!#REF!,(IF(B18=Data!#REF!,Data!#REF!,(IF(B18=Data!#REF!,Data!#REF!,(IF(B18=Data!#REF!,Data!#REF!,(IF(B18=Data!B70,Data!H70,(IF(B18=Data!B73,Data!H889,(IF(B18=Data!#REF!,Data!#REF!,(IF(B18=Data!#REF!,Data!#REF!,Data!#REF!)))))))))))))))&amp;IF(B18=Data!#REF!,Data!#REF!,(IF(B18=Data!#REF!,Data!#REF!,(IF(B18=Data!#REF!,Data!#REF!,(IF(B18=Data!#REF!,Data!#REF!,(IF(B18=Data!#REF!,Data!#REF!,Data!#REF!)))))))))</f>
        <v>#REF!</v>
      </c>
      <c r="Q18" s="331"/>
      <c r="R18" s="331"/>
      <c r="S18" s="196" t="e">
        <f>IF(B18=Data!#REF!,Data!#REF!,(IF(B18=Data!B91,Data!I91,(IF(B18=Data!#REF!,Data!#REF!,(IF(B18=Data!#REF!,Data!#REF!,(IF(B18=Data!#REF!,Data!#REF!,(IF(B18=Data!#REF!,Data!#REF!,(IF(B18=Data!#REF!,Data!#REF!,(IF(B18=Data!#REF!,Data!#REF!,Data!#REF!)))))))))))))))&amp;IF(B18=Data!#REF!,Data!#REF!,(IF(B18=Data!#REF!,Data!#REF!,(IF(B18=Data!#REF!,Data!#REF!,(IF(B18=Data!#REF!,Data!#REF!,(IF(B18=Data!B70,Data!I70,(IF(B18=Data!B73,Data!I889,(IF(B18=Data!#REF!,Data!#REF!,(IF(B18=Data!#REF!,Data!#REF!,Data!#REF!)))))))))))))))&amp;IF(B18=Data!#REF!,Data!#REF!,(IF(B18=Data!#REF!,Data!#REF!,(IF(B18=Data!#REF!,Data!#REF!,(IF(B18=Data!#REF!,Data!#REF!,(IF(B18=Data!#REF!,Data!#REF!,Data!#REF!)))))))))</f>
        <v>#REF!</v>
      </c>
      <c r="T18" s="332"/>
      <c r="U18" s="196" t="e">
        <f>IF(B18=Data!#REF!,Data!#REF!,(IF(B18=Data!B91,Data!J91,(IF(B18=Data!#REF!,Data!#REF!,(IF(B18=Data!#REF!,Data!#REF!,(IF(B18=Data!#REF!,Data!#REF!,(IF(B18=Data!#REF!,Data!#REF!,(IF(B18=Data!#REF!,Data!#REF!,(IF(B18=Data!#REF!,Data!#REF!,Data!#REF!)))))))))))))))&amp;IF(B18=Data!#REF!,Data!#REF!,(IF(B18=Data!#REF!,Data!#REF!,(IF(B18=Data!#REF!,Data!#REF!,(IF(B18=Data!#REF!,Data!#REF!,(IF(B18=Data!B70,Data!J70,(IF(B18=Data!B73,Data!J889,(IF(B18=Data!#REF!,Data!#REF!,(IF(B18=Data!#REF!,Data!#REF!,Data!#REF!)))))))))))))))&amp;IF(B18=Data!#REF!,Data!#REF!,(IF(B18=Data!#REF!,Data!#REF!,(IF(B18=Data!#REF!,Data!#REF!,(IF(B18=Data!#REF!,Data!#REF!,(IF(B18=Data!#REF!,Data!#REF!,Data!#REF!)))))))))</f>
        <v>#REF!</v>
      </c>
      <c r="V18" s="191" t="str">
        <f>IF(D18="","",VLOOKUP(B18,Data!$B$5:$J$403,9,FALSE)*D18)</f>
        <v/>
      </c>
      <c r="AB18" s="165" t="s">
        <v>874</v>
      </c>
      <c r="AC18" s="165">
        <v>4</v>
      </c>
      <c r="AD18" s="165">
        <v>11</v>
      </c>
    </row>
    <row r="19" spans="1:30" ht="16.25" customHeight="1">
      <c r="A19" s="346"/>
      <c r="B19" s="297" t="s">
        <v>352</v>
      </c>
      <c r="C19" s="195" t="str">
        <f>IF(D19="","",VLOOKUP(B19,Data!$B$5:$L$403,2,FALSE))</f>
        <v>WQ78260</v>
      </c>
      <c r="D19" s="220">
        <v>1</v>
      </c>
      <c r="E19" s="321" t="s">
        <v>519</v>
      </c>
      <c r="F19" s="187">
        <f>IF(D19="","",VLOOKUP(B19,Data!$B$5:$L$403,11,FALSE))</f>
        <v>4283.6499999999996</v>
      </c>
      <c r="G19" s="193">
        <f t="shared" si="0"/>
        <v>4283.6499999999996</v>
      </c>
      <c r="H19" s="188" t="str">
        <f>IF(D19="","",VLOOKUP(B19,Data!$B$5:$D$403,3,FALSE))</f>
        <v>C/T</v>
      </c>
      <c r="I19" s="189" t="str">
        <f>IF(D19="","",VLOOKUP(B19,Data!$B$5:$M$403,12,FALSE))</f>
        <v>Indonesia</v>
      </c>
      <c r="J19" s="194" t="s">
        <v>925</v>
      </c>
      <c r="K19" s="190">
        <f>IF(D19="","",VLOOKUP(B19,Data!$B$5:$E$403,4,FALSE)*D19)</f>
        <v>305</v>
      </c>
      <c r="L19" s="195">
        <f>IF(D19="","",VLOOKUP(B19,Data!$B$5:$F$403,5,FALSE)*D19)</f>
        <v>269</v>
      </c>
      <c r="M19" s="193" t="e">
        <f>IF(B19=Data!#REF!,Data!#REF!,(IF(B19=Data!B91,Data!G91,(IF(B19=Data!#REF!,Data!#REF!,(IF(B19=Data!#REF!,Data!#REF!,(IF(B19=Data!#REF!,Data!#REF!,(IF(B19=Data!#REF!,Data!#REF!,(IF(B19=Data!#REF!,Data!#REF!,(IF(B19=Data!#REF!,Data!#REF!,Data!#REF!)))))))))))))))&amp;IF(B19=Data!#REF!,Data!#REF!,(IF(B19=Data!#REF!,Data!#REF!,(IF(B19=Data!#REF!,Data!#REF!,(IF(B19=Data!#REF!,Data!#REF!,(IF(B19=Data!B70,Data!G70,(IF(B19=Data!B73,Data!G889,(IF(B19=Data!#REF!,Data!#REF!,(IF(B19=Data!#REF!,Data!#REF!,Data!#REF!)))))))))))))))&amp;IF(B19=Data!#REF!,Data!#REF!,(IF(B19=Data!#REF!,Data!#REF!,(IF(B19=Data!#REF!,Data!#REF!,(IF(B19=Data!#REF!,Data!#REF!,(IF(B19=Data!#REF!,Data!#REF!,Data!#REF!)))))))))</f>
        <v>#REF!</v>
      </c>
      <c r="N19" s="330"/>
      <c r="O19" s="331"/>
      <c r="P19" s="196" t="e">
        <f>IF(B19=Data!#REF!,Data!#REF!,(IF(B19=Data!B91,Data!H91,(IF(B19=Data!#REF!,Data!#REF!,(IF(B19=Data!#REF!,Data!#REF!,(IF(B19=Data!#REF!,Data!#REF!,(IF(B19=Data!#REF!,Data!#REF!,(IF(B19=Data!#REF!,Data!#REF!,(IF(B19=Data!#REF!,Data!#REF!,Data!#REF!)))))))))))))))&amp;IF(B19=Data!#REF!,Data!#REF!,(IF(B19=Data!#REF!,Data!#REF!,(IF(B19=Data!#REF!,Data!#REF!,(IF(B19=Data!#REF!,Data!#REF!,(IF(B19=Data!B70,Data!H70,(IF(B19=Data!B73,Data!H889,(IF(B19=Data!#REF!,Data!#REF!,(IF(B19=Data!#REF!,Data!#REF!,Data!#REF!)))))))))))))))&amp;IF(B19=Data!#REF!,Data!#REF!,(IF(B19=Data!#REF!,Data!#REF!,(IF(B19=Data!#REF!,Data!#REF!,(IF(B19=Data!#REF!,Data!#REF!,(IF(B19=Data!#REF!,Data!#REF!,Data!#REF!)))))))))</f>
        <v>#REF!</v>
      </c>
      <c r="Q19" s="331"/>
      <c r="R19" s="331"/>
      <c r="S19" s="196" t="e">
        <f>IF(B19=Data!#REF!,Data!#REF!,(IF(B19=Data!B91,Data!I91,(IF(B19=Data!#REF!,Data!#REF!,(IF(B19=Data!#REF!,Data!#REF!,(IF(B19=Data!#REF!,Data!#REF!,(IF(B19=Data!#REF!,Data!#REF!,(IF(B19=Data!#REF!,Data!#REF!,(IF(B19=Data!#REF!,Data!#REF!,Data!#REF!)))))))))))))))&amp;IF(B19=Data!#REF!,Data!#REF!,(IF(B19=Data!#REF!,Data!#REF!,(IF(B19=Data!#REF!,Data!#REF!,(IF(B19=Data!#REF!,Data!#REF!,(IF(B19=Data!B70,Data!I70,(IF(B19=Data!B73,Data!I889,(IF(B19=Data!#REF!,Data!#REF!,(IF(B19=Data!#REF!,Data!#REF!,Data!#REF!)))))))))))))))&amp;IF(B19=Data!#REF!,Data!#REF!,(IF(B19=Data!#REF!,Data!#REF!,(IF(B19=Data!#REF!,Data!#REF!,(IF(B19=Data!#REF!,Data!#REF!,(IF(B19=Data!#REF!,Data!#REF!,Data!#REF!)))))))))</f>
        <v>#REF!</v>
      </c>
      <c r="T19" s="332"/>
      <c r="U19" s="196" t="e">
        <f>IF(B19=Data!#REF!,Data!#REF!,(IF(B19=Data!B91,Data!J91,(IF(B19=Data!#REF!,Data!#REF!,(IF(B19=Data!#REF!,Data!#REF!,(IF(B19=Data!#REF!,Data!#REF!,(IF(B19=Data!#REF!,Data!#REF!,(IF(B19=Data!#REF!,Data!#REF!,(IF(B19=Data!#REF!,Data!#REF!,Data!#REF!)))))))))))))))&amp;IF(B19=Data!#REF!,Data!#REF!,(IF(B19=Data!#REF!,Data!#REF!,(IF(B19=Data!#REF!,Data!#REF!,(IF(B19=Data!#REF!,Data!#REF!,(IF(B19=Data!B70,Data!J70,(IF(B19=Data!B73,Data!J889,(IF(B19=Data!#REF!,Data!#REF!,(IF(B19=Data!#REF!,Data!#REF!,Data!#REF!)))))))))))))))&amp;IF(B19=Data!#REF!,Data!#REF!,(IF(B19=Data!#REF!,Data!#REF!,(IF(B19=Data!#REF!,Data!#REF!,(IF(B19=Data!#REF!,Data!#REF!,(IF(B19=Data!#REF!,Data!#REF!,Data!#REF!)))))))))</f>
        <v>#REF!</v>
      </c>
      <c r="V19" s="191">
        <f>IF(D19="","",VLOOKUP(B19,Data!$B$5:$J$403,9,FALSE)*D19)</f>
        <v>1.534</v>
      </c>
      <c r="AB19" s="165" t="s">
        <v>877</v>
      </c>
      <c r="AC19" s="165">
        <v>6</v>
      </c>
      <c r="AD19" s="165">
        <v>1</v>
      </c>
    </row>
    <row r="20" spans="1:30" ht="16.25" customHeight="1">
      <c r="A20" s="346"/>
      <c r="B20" s="297" t="s">
        <v>195</v>
      </c>
      <c r="C20" s="195" t="str">
        <f>IF(D20="","",VLOOKUP(B20,Data!$B$5:$L$403,2,FALSE))</f>
        <v>WH50350</v>
      </c>
      <c r="D20" s="220">
        <v>25</v>
      </c>
      <c r="E20" s="321"/>
      <c r="F20" s="187">
        <f>IF(D20="","",VLOOKUP(B20,Data!$B$5:$L$403,11,FALSE))</f>
        <v>1751.45</v>
      </c>
      <c r="G20" s="335">
        <f t="shared" si="0"/>
        <v>43786.25</v>
      </c>
      <c r="H20" s="188" t="str">
        <f>IF(D20="","",VLOOKUP(B20,Data!$B$5:$D$403,3,FALSE))</f>
        <v>C/T</v>
      </c>
      <c r="I20" s="189" t="str">
        <f>IF(D20="","",VLOOKUP(B20,Data!$B$5:$M$403,12,FALSE))</f>
        <v>Indonesia</v>
      </c>
      <c r="J20" s="194" t="s">
        <v>925</v>
      </c>
      <c r="K20" s="190">
        <f>IF(D20="","",VLOOKUP(B20,Data!$B$5:$E$403,4,FALSE)*D20)</f>
        <v>5025</v>
      </c>
      <c r="L20" s="195">
        <f>IF(D20="","",VLOOKUP(B20,Data!$B$5:$F$403,5,FALSE)*D20)</f>
        <v>4525</v>
      </c>
      <c r="M20" s="193"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891,(IF(B20=Data!#REF!,Data!#REF!,(IF(B20=Data!#REF!,Data!#REF!,Data!#REF!)))))))))))))))&amp;IF(B20=Data!#REF!,Data!#REF!,(IF(B20=Data!#REF!,Data!#REF!,(IF(B20=Data!#REF!,Data!#REF!,(IF(B20=Data!#REF!,Data!#REF!,(IF(B20=Data!#REF!,Data!#REF!,Data!#REF!)))))))))</f>
        <v>#REF!</v>
      </c>
      <c r="N20" s="330"/>
      <c r="O20" s="331"/>
      <c r="P20" s="196"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891,(IF(B20=Data!#REF!,Data!#REF!,(IF(B20=Data!#REF!,Data!#REF!,Data!#REF!)))))))))))))))&amp;IF(B20=Data!#REF!,Data!#REF!,(IF(B20=Data!#REF!,Data!#REF!,(IF(B20=Data!#REF!,Data!#REF!,(IF(B20=Data!#REF!,Data!#REF!,(IF(B20=Data!#REF!,Data!#REF!,Data!#REF!)))))))))</f>
        <v>#REF!</v>
      </c>
      <c r="Q20" s="331"/>
      <c r="R20" s="331"/>
      <c r="S20" s="196"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891,(IF(B20=Data!#REF!,Data!#REF!,(IF(B20=Data!#REF!,Data!#REF!,Data!#REF!)))))))))))))))&amp;IF(B20=Data!#REF!,Data!#REF!,(IF(B20=Data!#REF!,Data!#REF!,(IF(B20=Data!#REF!,Data!#REF!,(IF(B20=Data!#REF!,Data!#REF!,(IF(B20=Data!#REF!,Data!#REF!,Data!#REF!)))))))))</f>
        <v>#REF!</v>
      </c>
      <c r="T20" s="332"/>
      <c r="U20" s="196"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891,(IF(B20=Data!#REF!,Data!#REF!,(IF(B20=Data!#REF!,Data!#REF!,Data!#REF!)))))))))))))))&amp;IF(B20=Data!#REF!,Data!#REF!,(IF(B20=Data!#REF!,Data!#REF!,(IF(B20=Data!#REF!,Data!#REF!,(IF(B20=Data!#REF!,Data!#REF!,(IF(B20=Data!#REF!,Data!#REF!,Data!#REF!)))))))))</f>
        <v>#REF!</v>
      </c>
      <c r="V20" s="191">
        <f>IF(D20="","",VLOOKUP(B20,Data!$B$5:$J$403,9,FALSE)*D20)</f>
        <v>28.749999999999996</v>
      </c>
      <c r="AB20" s="165" t="s">
        <v>930</v>
      </c>
      <c r="AC20" s="165">
        <v>1</v>
      </c>
      <c r="AD20" s="165">
        <v>1</v>
      </c>
    </row>
    <row r="21" spans="1:30" ht="16.25" customHeight="1">
      <c r="A21" s="346"/>
      <c r="B21" s="329" t="s">
        <v>212</v>
      </c>
      <c r="C21" s="195" t="str">
        <f>IF(D21="","",VLOOKUP(B21,Data!$B$5:$L$403,2,FALSE))</f>
        <v>WH50410</v>
      </c>
      <c r="D21" s="220">
        <v>3</v>
      </c>
      <c r="E21" s="321" t="s">
        <v>520</v>
      </c>
      <c r="F21" s="187">
        <f>IF(D21="","",VLOOKUP(B21,Data!$B$5:$L$403,11,FALSE))</f>
        <v>1897.4</v>
      </c>
      <c r="G21" s="193">
        <f t="shared" si="0"/>
        <v>5692.2000000000007</v>
      </c>
      <c r="H21" s="188" t="str">
        <f>IF(D21="","",VLOOKUP(B21,Data!$B$5:$D$403,3,FALSE))</f>
        <v>C/T</v>
      </c>
      <c r="I21" s="189" t="str">
        <f>IF(D21="","",VLOOKUP(B21,Data!$B$5:$M$403,12,FALSE))</f>
        <v>Indonesia</v>
      </c>
      <c r="J21" s="194" t="s">
        <v>925</v>
      </c>
      <c r="K21" s="190">
        <f>IF(D21="","",VLOOKUP(B21,Data!$B$5:$E$403,4,FALSE)*D21)</f>
        <v>666</v>
      </c>
      <c r="L21" s="195">
        <f>IF(D21="","",VLOOKUP(B21,Data!$B$5:$F$403,5,FALSE)*D21)</f>
        <v>603</v>
      </c>
      <c r="M21" s="193" t="e">
        <f>IF(B21=Data!#REF!,Data!#REF!,(IF(B21=Data!B84,Data!G84,(IF(B21=Data!#REF!,Data!#REF!,(IF(B21=Data!#REF!,Data!#REF!,(IF(B21=Data!#REF!,Data!#REF!,(IF(B21=Data!#REF!,Data!#REF!,(IF(B21=Data!#REF!,Data!#REF!,(IF(B21=Data!#REF!,Data!#REF!,Data!#REF!)))))))))))))))&amp;IF(B21=Data!#REF!,Data!#REF!,(IF(B21=Data!#REF!,Data!#REF!,(IF(B21=Data!#REF!,Data!#REF!,(IF(B21=Data!#REF!,Data!#REF!,(IF(B21=Data!B63,Data!G63,(IF(B21=Data!B66,Data!G882,(IF(B21=Data!#REF!,Data!#REF!,(IF(B21=Data!#REF!,Data!#REF!,Data!#REF!)))))))))))))))&amp;IF(B21=Data!#REF!,Data!#REF!,(IF(B21=Data!#REF!,Data!#REF!,(IF(B21=Data!#REF!,Data!#REF!,(IF(B21=Data!#REF!,Data!#REF!,(IF(B21=Data!#REF!,Data!#REF!,Data!#REF!)))))))))</f>
        <v>#REF!</v>
      </c>
      <c r="N21" s="330"/>
      <c r="O21" s="331"/>
      <c r="P21" s="196" t="e">
        <f>IF(B21=Data!#REF!,Data!#REF!,(IF(B21=Data!B84,Data!H84,(IF(B21=Data!#REF!,Data!#REF!,(IF(B21=Data!#REF!,Data!#REF!,(IF(B21=Data!#REF!,Data!#REF!,(IF(B21=Data!#REF!,Data!#REF!,(IF(B21=Data!#REF!,Data!#REF!,(IF(B21=Data!#REF!,Data!#REF!,Data!#REF!)))))))))))))))&amp;IF(B21=Data!#REF!,Data!#REF!,(IF(B21=Data!#REF!,Data!#REF!,(IF(B21=Data!#REF!,Data!#REF!,(IF(B21=Data!#REF!,Data!#REF!,(IF(B21=Data!B63,Data!H63,(IF(B21=Data!B66,Data!H882,(IF(B21=Data!#REF!,Data!#REF!,(IF(B21=Data!#REF!,Data!#REF!,Data!#REF!)))))))))))))))&amp;IF(B21=Data!#REF!,Data!#REF!,(IF(B21=Data!#REF!,Data!#REF!,(IF(B21=Data!#REF!,Data!#REF!,(IF(B21=Data!#REF!,Data!#REF!,(IF(B21=Data!#REF!,Data!#REF!,Data!#REF!)))))))))</f>
        <v>#REF!</v>
      </c>
      <c r="Q21" s="331"/>
      <c r="R21" s="331"/>
      <c r="S21" s="196" t="e">
        <f>IF(B21=Data!#REF!,Data!#REF!,(IF(B21=Data!B84,Data!I84,(IF(B21=Data!#REF!,Data!#REF!,(IF(B21=Data!#REF!,Data!#REF!,(IF(B21=Data!#REF!,Data!#REF!,(IF(B21=Data!#REF!,Data!#REF!,(IF(B21=Data!#REF!,Data!#REF!,(IF(B21=Data!#REF!,Data!#REF!,Data!#REF!)))))))))))))))&amp;IF(B21=Data!#REF!,Data!#REF!,(IF(B21=Data!#REF!,Data!#REF!,(IF(B21=Data!#REF!,Data!#REF!,(IF(B21=Data!#REF!,Data!#REF!,(IF(B21=Data!B63,Data!I63,(IF(B21=Data!B66,Data!I882,(IF(B21=Data!#REF!,Data!#REF!,(IF(B21=Data!#REF!,Data!#REF!,Data!#REF!)))))))))))))))&amp;IF(B21=Data!#REF!,Data!#REF!,(IF(B21=Data!#REF!,Data!#REF!,(IF(B21=Data!#REF!,Data!#REF!,(IF(B21=Data!#REF!,Data!#REF!,(IF(B21=Data!#REF!,Data!#REF!,Data!#REF!)))))))))</f>
        <v>#REF!</v>
      </c>
      <c r="T21" s="332"/>
      <c r="U21" s="196" t="e">
        <f>IF(B21=Data!#REF!,Data!#REF!,(IF(B21=Data!B84,Data!J84,(IF(B21=Data!#REF!,Data!#REF!,(IF(B21=Data!#REF!,Data!#REF!,(IF(B21=Data!#REF!,Data!#REF!,(IF(B21=Data!#REF!,Data!#REF!,(IF(B21=Data!#REF!,Data!#REF!,(IF(B21=Data!#REF!,Data!#REF!,Data!#REF!)))))))))))))))&amp;IF(B21=Data!#REF!,Data!#REF!,(IF(B21=Data!#REF!,Data!#REF!,(IF(B21=Data!#REF!,Data!#REF!,(IF(B21=Data!#REF!,Data!#REF!,(IF(B21=Data!B63,Data!J63,(IF(B21=Data!B66,Data!J882,(IF(B21=Data!#REF!,Data!#REF!,(IF(B21=Data!#REF!,Data!#REF!,Data!#REF!)))))))))))))))&amp;IF(B21=Data!#REF!,Data!#REF!,(IF(B21=Data!#REF!,Data!#REF!,(IF(B21=Data!#REF!,Data!#REF!,(IF(B21=Data!#REF!,Data!#REF!,(IF(B21=Data!#REF!,Data!#REF!,Data!#REF!)))))))))</f>
        <v>#REF!</v>
      </c>
      <c r="V21" s="191">
        <f>IF(D21="","",VLOOKUP(B21,Data!$B$5:$J$403,9,FALSE)*D21)</f>
        <v>3.5970000000000004</v>
      </c>
    </row>
    <row r="22" spans="1:30" ht="16.25" customHeight="1">
      <c r="A22" s="346"/>
      <c r="B22" s="297" t="s">
        <v>692</v>
      </c>
      <c r="C22" s="328" t="str">
        <f>IF(D22="","",VLOOKUP(B22,Data!$B$5:$L$403,2,FALSE))</f>
        <v>VAD6760</v>
      </c>
      <c r="D22" s="220">
        <v>1</v>
      </c>
      <c r="E22" s="321"/>
      <c r="F22" s="187">
        <f>IF(D22="","",VLOOKUP(B22,Data!$B$5:$L$403,11,FALSE))</f>
        <v>2238.61</v>
      </c>
      <c r="G22" s="193">
        <f t="shared" si="0"/>
        <v>2238.61</v>
      </c>
      <c r="H22" s="188" t="str">
        <f>IF(D22="","",VLOOKUP(B22,Data!$B$5:$D$403,3,FALSE))</f>
        <v>C/T</v>
      </c>
      <c r="I22" s="189" t="str">
        <f>IF(D22="","",VLOOKUP(B22,Data!$B$5:$M$403,12,FALSE))</f>
        <v>Indonesia</v>
      </c>
      <c r="J22" s="194" t="s">
        <v>925</v>
      </c>
      <c r="K22" s="190">
        <f>IF(D22="","",VLOOKUP(B22,Data!$B$5:$E$403,4,FALSE)*D22)</f>
        <v>227</v>
      </c>
      <c r="L22" s="195">
        <f>IF(D22="","",VLOOKUP(B22,Data!$B$5:$F$403,5,FALSE)*D22)</f>
        <v>206</v>
      </c>
      <c r="M22" s="193" t="e">
        <f>IF(B22=Data!#REF!,Data!#REF!,(IF(B22=Data!B85,Data!G85,(IF(B22=Data!#REF!,Data!#REF!,(IF(B22=Data!#REF!,Data!#REF!,(IF(B22=Data!#REF!,Data!#REF!,(IF(B22=Data!#REF!,Data!#REF!,(IF(B22=Data!#REF!,Data!#REF!,(IF(B22=Data!#REF!,Data!#REF!,Data!#REF!)))))))))))))))&amp;IF(B22=Data!#REF!,Data!#REF!,(IF(B22=Data!#REF!,Data!#REF!,(IF(B22=Data!#REF!,Data!#REF!,(IF(B22=Data!#REF!,Data!#REF!,(IF(B22=Data!B64,Data!G64,(IF(B22=Data!B67,Data!G883,(IF(B22=Data!#REF!,Data!#REF!,(IF(B22=Data!#REF!,Data!#REF!,Data!#REF!)))))))))))))))&amp;IF(B22=Data!#REF!,Data!#REF!,(IF(B22=Data!#REF!,Data!#REF!,(IF(B22=Data!#REF!,Data!#REF!,(IF(B22=Data!#REF!,Data!#REF!,(IF(B22=Data!#REF!,Data!#REF!,Data!#REF!)))))))))</f>
        <v>#REF!</v>
      </c>
      <c r="N22" s="330"/>
      <c r="O22" s="331"/>
      <c r="P22" s="196" t="e">
        <f>IF(B22=Data!#REF!,Data!#REF!,(IF(B22=Data!B85,Data!H85,(IF(B22=Data!#REF!,Data!#REF!,(IF(B22=Data!#REF!,Data!#REF!,(IF(B22=Data!#REF!,Data!#REF!,(IF(B22=Data!#REF!,Data!#REF!,(IF(B22=Data!#REF!,Data!#REF!,(IF(B22=Data!#REF!,Data!#REF!,Data!#REF!)))))))))))))))&amp;IF(B22=Data!#REF!,Data!#REF!,(IF(B22=Data!#REF!,Data!#REF!,(IF(B22=Data!#REF!,Data!#REF!,(IF(B22=Data!#REF!,Data!#REF!,(IF(B22=Data!B64,Data!H64,(IF(B22=Data!B67,Data!H883,(IF(B22=Data!#REF!,Data!#REF!,(IF(B22=Data!#REF!,Data!#REF!,Data!#REF!)))))))))))))))&amp;IF(B22=Data!#REF!,Data!#REF!,(IF(B22=Data!#REF!,Data!#REF!,(IF(B22=Data!#REF!,Data!#REF!,(IF(B22=Data!#REF!,Data!#REF!,(IF(B22=Data!#REF!,Data!#REF!,Data!#REF!)))))))))</f>
        <v>#REF!</v>
      </c>
      <c r="Q22" s="331"/>
      <c r="R22" s="331"/>
      <c r="S22" s="196" t="e">
        <f>IF(B22=Data!#REF!,Data!#REF!,(IF(B22=Data!B85,Data!I85,(IF(B22=Data!#REF!,Data!#REF!,(IF(B22=Data!#REF!,Data!#REF!,(IF(B22=Data!#REF!,Data!#REF!,(IF(B22=Data!#REF!,Data!#REF!,(IF(B22=Data!#REF!,Data!#REF!,(IF(B22=Data!#REF!,Data!#REF!,Data!#REF!)))))))))))))))&amp;IF(B22=Data!#REF!,Data!#REF!,(IF(B22=Data!#REF!,Data!#REF!,(IF(B22=Data!#REF!,Data!#REF!,(IF(B22=Data!#REF!,Data!#REF!,(IF(B22=Data!B64,Data!I64,(IF(B22=Data!B67,Data!I883,(IF(B22=Data!#REF!,Data!#REF!,(IF(B22=Data!#REF!,Data!#REF!,Data!#REF!)))))))))))))))&amp;IF(B22=Data!#REF!,Data!#REF!,(IF(B22=Data!#REF!,Data!#REF!,(IF(B22=Data!#REF!,Data!#REF!,(IF(B22=Data!#REF!,Data!#REF!,(IF(B22=Data!#REF!,Data!#REF!,Data!#REF!)))))))))</f>
        <v>#REF!</v>
      </c>
      <c r="T22" s="332"/>
      <c r="U22" s="196" t="e">
        <f>IF(B22=Data!#REF!,Data!#REF!,(IF(B22=Data!B85,Data!J85,(IF(B22=Data!#REF!,Data!#REF!,(IF(B22=Data!#REF!,Data!#REF!,(IF(B22=Data!#REF!,Data!#REF!,(IF(B22=Data!#REF!,Data!#REF!,(IF(B22=Data!#REF!,Data!#REF!,(IF(B22=Data!#REF!,Data!#REF!,Data!#REF!)))))))))))))))&amp;IF(B22=Data!#REF!,Data!#REF!,(IF(B22=Data!#REF!,Data!#REF!,(IF(B22=Data!#REF!,Data!#REF!,(IF(B22=Data!#REF!,Data!#REF!,(IF(B22=Data!B64,Data!J64,(IF(B22=Data!B67,Data!J883,(IF(B22=Data!#REF!,Data!#REF!,(IF(B22=Data!#REF!,Data!#REF!,Data!#REF!)))))))))))))))&amp;IF(B22=Data!#REF!,Data!#REF!,(IF(B22=Data!#REF!,Data!#REF!,(IF(B22=Data!#REF!,Data!#REF!,(IF(B22=Data!#REF!,Data!#REF!,(IF(B22=Data!#REF!,Data!#REF!,Data!#REF!)))))))))</f>
        <v>#REF!</v>
      </c>
      <c r="V22" s="191">
        <f>IF(D22="","",VLOOKUP(B22,Data!$B$5:$J$403,9,FALSE)*D22)</f>
        <v>1.1990000000000001</v>
      </c>
    </row>
    <row r="23" spans="1:30" ht="16.25" customHeight="1">
      <c r="A23" s="346"/>
      <c r="B23" s="297" t="s">
        <v>238</v>
      </c>
      <c r="C23" s="328" t="str">
        <f>IF(D23="","",VLOOKUP(B23,Data!$B$5:$L$403,2,FALSE))</f>
        <v>AAC7366</v>
      </c>
      <c r="D23" s="220">
        <v>11</v>
      </c>
      <c r="E23" s="320" t="s">
        <v>525</v>
      </c>
      <c r="F23" s="187">
        <f>IF(D23="","",VLOOKUP(B23,Data!$B$5:$L$403,11,FALSE))</f>
        <v>2618.06</v>
      </c>
      <c r="G23" s="193">
        <f t="shared" si="0"/>
        <v>28798.66</v>
      </c>
      <c r="H23" s="188" t="str">
        <f>IF(D23="","",VLOOKUP(B23,Data!$B$5:$D$403,3,FALSE))</f>
        <v>C/T</v>
      </c>
      <c r="I23" s="189" t="str">
        <f>IF(D23="","",VLOOKUP(B23,Data!$B$5:$M$403,12,FALSE))</f>
        <v>Indonesia</v>
      </c>
      <c r="J23" s="194" t="s">
        <v>925</v>
      </c>
      <c r="K23" s="190">
        <f>IF(D23="","",VLOOKUP(B23,Data!$B$5:$E$403,4,FALSE)*D23)</f>
        <v>2926</v>
      </c>
      <c r="L23" s="195">
        <f>IF(D23="","",VLOOKUP(B23,Data!$B$5:$F$403,5,FALSE)*D23)</f>
        <v>2706</v>
      </c>
      <c r="M23" s="193" t="e">
        <f>IF(B23=Data!#REF!,Data!#REF!,(IF(B23=Data!B86,Data!G86,(IF(B23=Data!#REF!,Data!#REF!,(IF(B23=Data!#REF!,Data!#REF!,(IF(B23=Data!#REF!,Data!#REF!,(IF(B23=Data!#REF!,Data!#REF!,(IF(B23=Data!#REF!,Data!#REF!,(IF(B23=Data!#REF!,Data!#REF!,Data!#REF!)))))))))))))))&amp;IF(B23=Data!#REF!,Data!#REF!,(IF(B23=Data!#REF!,Data!#REF!,(IF(B23=Data!#REF!,Data!#REF!,(IF(B23=Data!#REF!,Data!#REF!,(IF(B23=Data!B65,Data!G65,(IF(B23=Data!B68,Data!G884,(IF(B23=Data!#REF!,Data!#REF!,(IF(B23=Data!#REF!,Data!#REF!,Data!#REF!)))))))))))))))&amp;IF(B23=Data!#REF!,Data!#REF!,(IF(B23=Data!#REF!,Data!#REF!,(IF(B23=Data!#REF!,Data!#REF!,(IF(B23=Data!#REF!,Data!#REF!,(IF(B23=Data!#REF!,Data!#REF!,Data!#REF!)))))))))</f>
        <v>#REF!</v>
      </c>
      <c r="N23" s="330"/>
      <c r="O23" s="331"/>
      <c r="P23" s="196" t="e">
        <f>IF(B23=Data!#REF!,Data!#REF!,(IF(B23=Data!B86,Data!H86,(IF(B23=Data!#REF!,Data!#REF!,(IF(B23=Data!#REF!,Data!#REF!,(IF(B23=Data!#REF!,Data!#REF!,(IF(B23=Data!#REF!,Data!#REF!,(IF(B23=Data!#REF!,Data!#REF!,(IF(B23=Data!#REF!,Data!#REF!,Data!#REF!)))))))))))))))&amp;IF(B23=Data!#REF!,Data!#REF!,(IF(B23=Data!#REF!,Data!#REF!,(IF(B23=Data!#REF!,Data!#REF!,(IF(B23=Data!#REF!,Data!#REF!,(IF(B23=Data!B65,Data!H65,(IF(B23=Data!B68,Data!H884,(IF(B23=Data!#REF!,Data!#REF!,(IF(B23=Data!#REF!,Data!#REF!,Data!#REF!)))))))))))))))&amp;IF(B23=Data!#REF!,Data!#REF!,(IF(B23=Data!#REF!,Data!#REF!,(IF(B23=Data!#REF!,Data!#REF!,(IF(B23=Data!#REF!,Data!#REF!,(IF(B23=Data!#REF!,Data!#REF!,Data!#REF!)))))))))</f>
        <v>#REF!</v>
      </c>
      <c r="Q23" s="331"/>
      <c r="R23" s="331"/>
      <c r="S23" s="196" t="e">
        <f>IF(B23=Data!#REF!,Data!#REF!,(IF(B23=Data!B86,Data!I86,(IF(B23=Data!#REF!,Data!#REF!,(IF(B23=Data!#REF!,Data!#REF!,(IF(B23=Data!#REF!,Data!#REF!,(IF(B23=Data!#REF!,Data!#REF!,(IF(B23=Data!#REF!,Data!#REF!,(IF(B23=Data!#REF!,Data!#REF!,Data!#REF!)))))))))))))))&amp;IF(B23=Data!#REF!,Data!#REF!,(IF(B23=Data!#REF!,Data!#REF!,(IF(B23=Data!#REF!,Data!#REF!,(IF(B23=Data!#REF!,Data!#REF!,(IF(B23=Data!B65,Data!I65,(IF(B23=Data!B68,Data!I884,(IF(B23=Data!#REF!,Data!#REF!,(IF(B23=Data!#REF!,Data!#REF!,Data!#REF!)))))))))))))))&amp;IF(B23=Data!#REF!,Data!#REF!,(IF(B23=Data!#REF!,Data!#REF!,(IF(B23=Data!#REF!,Data!#REF!,(IF(B23=Data!#REF!,Data!#REF!,(IF(B23=Data!#REF!,Data!#REF!,Data!#REF!)))))))))</f>
        <v>#REF!</v>
      </c>
      <c r="T23" s="332"/>
      <c r="U23" s="196" t="e">
        <f>IF(B23=Data!#REF!,Data!#REF!,(IF(B23=Data!B86,Data!J86,(IF(B23=Data!#REF!,Data!#REF!,(IF(B23=Data!#REF!,Data!#REF!,(IF(B23=Data!#REF!,Data!#REF!,(IF(B23=Data!#REF!,Data!#REF!,(IF(B23=Data!#REF!,Data!#REF!,(IF(B23=Data!#REF!,Data!#REF!,Data!#REF!)))))))))))))))&amp;IF(B23=Data!#REF!,Data!#REF!,(IF(B23=Data!#REF!,Data!#REF!,(IF(B23=Data!#REF!,Data!#REF!,(IF(B23=Data!#REF!,Data!#REF!,(IF(B23=Data!B65,Data!J65,(IF(B23=Data!B68,Data!J884,(IF(B23=Data!#REF!,Data!#REF!,(IF(B23=Data!#REF!,Data!#REF!,Data!#REF!)))))))))))))))&amp;IF(B23=Data!#REF!,Data!#REF!,(IF(B23=Data!#REF!,Data!#REF!,(IF(B23=Data!#REF!,Data!#REF!,(IF(B23=Data!#REF!,Data!#REF!,(IF(B23=Data!#REF!,Data!#REF!,Data!#REF!)))))))))</f>
        <v>#REF!</v>
      </c>
      <c r="V23" s="191">
        <f>IF(D23="","",VLOOKUP(B23,Data!$B$5:$J$403,9,FALSE)*D23)</f>
        <v>16.367999999999999</v>
      </c>
    </row>
    <row r="24" spans="1:30" ht="16.25" customHeight="1">
      <c r="A24" s="346"/>
      <c r="B24" s="297" t="s">
        <v>687</v>
      </c>
      <c r="C24" s="195" t="str">
        <f>IF(D24="","",VLOOKUP(B24,Data!$B$5:$L$403,2,FALSE))</f>
        <v>VAD6770</v>
      </c>
      <c r="D24" s="220">
        <v>2</v>
      </c>
      <c r="E24" s="321"/>
      <c r="F24" s="187">
        <f>IF(D24="","",VLOOKUP(B24,Data!$B$5:$L$403,11,FALSE))</f>
        <v>2978.04</v>
      </c>
      <c r="G24" s="193">
        <f t="shared" si="0"/>
        <v>5956.08</v>
      </c>
      <c r="H24" s="188" t="str">
        <f>IF(D24="","",VLOOKUP(B24,Data!$B$5:$D$403,3,FALSE))</f>
        <v>C/T</v>
      </c>
      <c r="I24" s="189" t="str">
        <f>IF(D24="","",VLOOKUP(B24,Data!$B$5:$M$403,12,FALSE))</f>
        <v>Indonesia</v>
      </c>
      <c r="J24" s="194" t="s">
        <v>925</v>
      </c>
      <c r="K24" s="190">
        <f>IF(D24="","",VLOOKUP(B24,Data!$B$5:$E$403,4,FALSE)*D24)</f>
        <v>552</v>
      </c>
      <c r="L24" s="195">
        <f>IF(D24="","",VLOOKUP(B24,Data!$B$5:$F$403,5,FALSE)*D24)</f>
        <v>512</v>
      </c>
      <c r="M24" s="193" t="e">
        <f>IF(B24=Data!#REF!,Data!#REF!,(IF(B24=Data!B85,Data!G85,(IF(B24=Data!#REF!,Data!#REF!,(IF(B24=Data!#REF!,Data!#REF!,(IF(B24=Data!#REF!,Data!#REF!,(IF(B24=Data!#REF!,Data!#REF!,(IF(B24=Data!#REF!,Data!#REF!,(IF(B24=Data!#REF!,Data!#REF!,Data!#REF!)))))))))))))))&amp;IF(B24=Data!#REF!,Data!#REF!,(IF(B24=Data!#REF!,Data!#REF!,(IF(B24=Data!#REF!,Data!#REF!,(IF(B24=Data!#REF!,Data!#REF!,(IF(B24=Data!B64,Data!G64,(IF(B24=Data!B67,Data!G883,(IF(B24=Data!#REF!,Data!#REF!,(IF(B24=Data!#REF!,Data!#REF!,Data!#REF!)))))))))))))))&amp;IF(B24=Data!#REF!,Data!#REF!,(IF(B24=Data!#REF!,Data!#REF!,(IF(B24=Data!#REF!,Data!#REF!,(IF(B24=Data!#REF!,Data!#REF!,(IF(B24=Data!#REF!,Data!#REF!,Data!#REF!)))))))))</f>
        <v>#REF!</v>
      </c>
      <c r="N24" s="330"/>
      <c r="O24" s="331"/>
      <c r="P24" s="196" t="e">
        <f>IF(B24=Data!#REF!,Data!#REF!,(IF(B24=Data!B85,Data!H85,(IF(B24=Data!#REF!,Data!#REF!,(IF(B24=Data!#REF!,Data!#REF!,(IF(B24=Data!#REF!,Data!#REF!,(IF(B24=Data!#REF!,Data!#REF!,(IF(B24=Data!#REF!,Data!#REF!,(IF(B24=Data!#REF!,Data!#REF!,Data!#REF!)))))))))))))))&amp;IF(B24=Data!#REF!,Data!#REF!,(IF(B24=Data!#REF!,Data!#REF!,(IF(B24=Data!#REF!,Data!#REF!,(IF(B24=Data!#REF!,Data!#REF!,(IF(B24=Data!B64,Data!H64,(IF(B24=Data!B67,Data!H883,(IF(B24=Data!#REF!,Data!#REF!,(IF(B24=Data!#REF!,Data!#REF!,Data!#REF!)))))))))))))))&amp;IF(B24=Data!#REF!,Data!#REF!,(IF(B24=Data!#REF!,Data!#REF!,(IF(B24=Data!#REF!,Data!#REF!,(IF(B24=Data!#REF!,Data!#REF!,(IF(B24=Data!#REF!,Data!#REF!,Data!#REF!)))))))))</f>
        <v>#REF!</v>
      </c>
      <c r="Q24" s="331"/>
      <c r="R24" s="331"/>
      <c r="S24" s="196" t="e">
        <f>IF(B24=Data!#REF!,Data!#REF!,(IF(B24=Data!B85,Data!I85,(IF(B24=Data!#REF!,Data!#REF!,(IF(B24=Data!#REF!,Data!#REF!,(IF(B24=Data!#REF!,Data!#REF!,(IF(B24=Data!#REF!,Data!#REF!,(IF(B24=Data!#REF!,Data!#REF!,(IF(B24=Data!#REF!,Data!#REF!,Data!#REF!)))))))))))))))&amp;IF(B24=Data!#REF!,Data!#REF!,(IF(B24=Data!#REF!,Data!#REF!,(IF(B24=Data!#REF!,Data!#REF!,(IF(B24=Data!#REF!,Data!#REF!,(IF(B24=Data!B64,Data!I64,(IF(B24=Data!B67,Data!I883,(IF(B24=Data!#REF!,Data!#REF!,(IF(B24=Data!#REF!,Data!#REF!,Data!#REF!)))))))))))))))&amp;IF(B24=Data!#REF!,Data!#REF!,(IF(B24=Data!#REF!,Data!#REF!,(IF(B24=Data!#REF!,Data!#REF!,(IF(B24=Data!#REF!,Data!#REF!,(IF(B24=Data!#REF!,Data!#REF!,Data!#REF!)))))))))</f>
        <v>#REF!</v>
      </c>
      <c r="T24" s="332"/>
      <c r="U24" s="196" t="e">
        <f>IF(B24=Data!#REF!,Data!#REF!,(IF(B24=Data!B85,Data!J85,(IF(B24=Data!#REF!,Data!#REF!,(IF(B24=Data!#REF!,Data!#REF!,(IF(B24=Data!#REF!,Data!#REF!,(IF(B24=Data!#REF!,Data!#REF!,(IF(B24=Data!#REF!,Data!#REF!,(IF(B24=Data!#REF!,Data!#REF!,Data!#REF!)))))))))))))))&amp;IF(B24=Data!#REF!,Data!#REF!,(IF(B24=Data!#REF!,Data!#REF!,(IF(B24=Data!#REF!,Data!#REF!,(IF(B24=Data!#REF!,Data!#REF!,(IF(B24=Data!B64,Data!J64,(IF(B24=Data!B67,Data!J883,(IF(B24=Data!#REF!,Data!#REF!,(IF(B24=Data!#REF!,Data!#REF!,Data!#REF!)))))))))))))))&amp;IF(B24=Data!#REF!,Data!#REF!,(IF(B24=Data!#REF!,Data!#REF!,(IF(B24=Data!#REF!,Data!#REF!,(IF(B24=Data!#REF!,Data!#REF!,(IF(B24=Data!#REF!,Data!#REF!,Data!#REF!)))))))))</f>
        <v>#REF!</v>
      </c>
      <c r="V24" s="191">
        <f>IF(D24="","",VLOOKUP(B24,Data!$B$5:$J$403,9,FALSE)*D24)</f>
        <v>2.976</v>
      </c>
    </row>
    <row r="25" spans="1:30" ht="16.25" customHeight="1">
      <c r="A25" s="346"/>
      <c r="B25" s="297"/>
      <c r="C25" s="195" t="str">
        <f>IF(D25="","",VLOOKUP(B25,Data!$B$5:$L$403,2,FALSE))</f>
        <v/>
      </c>
      <c r="D25" s="220"/>
      <c r="E25" s="321"/>
      <c r="F25" s="187" t="str">
        <f>IF(D25="","",VLOOKUP(B25,Data!$B$5:$L$403,11,FALSE))</f>
        <v/>
      </c>
      <c r="G25" s="193" t="str">
        <f t="shared" si="0"/>
        <v>-</v>
      </c>
      <c r="H25" s="188" t="str">
        <f>IF(D25="","",VLOOKUP(B25,Data!$B$5:$D$403,3,FALSE))</f>
        <v/>
      </c>
      <c r="I25" s="189" t="str">
        <f>IF(D25="","",VLOOKUP(B25,Data!$B$5:$M$403,12,FALSE))</f>
        <v/>
      </c>
      <c r="J25" s="194"/>
      <c r="K25" s="190" t="str">
        <f>IF(D25="","",VLOOKUP(B25,Data!$B$5:$E$403,4,FALSE)*D25)</f>
        <v/>
      </c>
      <c r="L25" s="195" t="str">
        <f>IF(D25="","",VLOOKUP(B25,Data!$B$5:$F$403,5,FALSE)*D25)</f>
        <v/>
      </c>
      <c r="M25" s="193" t="e">
        <f>IF(B25=Data!#REF!,Data!#REF!,(IF(B25=Data!B86,Data!G86,(IF(B25=Data!#REF!,Data!#REF!,(IF(B25=Data!#REF!,Data!#REF!,(IF(B25=Data!#REF!,Data!#REF!,(IF(B25=Data!#REF!,Data!#REF!,(IF(B25=Data!#REF!,Data!#REF!,(IF(B25=Data!#REF!,Data!#REF!,Data!#REF!)))))))))))))))&amp;IF(B25=Data!#REF!,Data!#REF!,(IF(B25=Data!#REF!,Data!#REF!,(IF(B25=Data!#REF!,Data!#REF!,(IF(B25=Data!#REF!,Data!#REF!,(IF(B25=Data!B65,Data!G65,(IF(B25=Data!B68,Data!G884,(IF(B25=Data!#REF!,Data!#REF!,(IF(B25=Data!#REF!,Data!#REF!,Data!#REF!)))))))))))))))&amp;IF(B25=Data!#REF!,Data!#REF!,(IF(B25=Data!#REF!,Data!#REF!,(IF(B25=Data!#REF!,Data!#REF!,(IF(B25=Data!#REF!,Data!#REF!,(IF(B25=Data!#REF!,Data!#REF!,Data!#REF!)))))))))</f>
        <v>#REF!</v>
      </c>
      <c r="N25" s="330"/>
      <c r="O25" s="331"/>
      <c r="P25" s="196" t="e">
        <f>IF(B25=Data!#REF!,Data!#REF!,(IF(B25=Data!B86,Data!H86,(IF(B25=Data!#REF!,Data!#REF!,(IF(B25=Data!#REF!,Data!#REF!,(IF(B25=Data!#REF!,Data!#REF!,(IF(B25=Data!#REF!,Data!#REF!,(IF(B25=Data!#REF!,Data!#REF!,(IF(B25=Data!#REF!,Data!#REF!,Data!#REF!)))))))))))))))&amp;IF(B25=Data!#REF!,Data!#REF!,(IF(B25=Data!#REF!,Data!#REF!,(IF(B25=Data!#REF!,Data!#REF!,(IF(B25=Data!#REF!,Data!#REF!,(IF(B25=Data!B65,Data!H65,(IF(B25=Data!B68,Data!H884,(IF(B25=Data!#REF!,Data!#REF!,(IF(B25=Data!#REF!,Data!#REF!,Data!#REF!)))))))))))))))&amp;IF(B25=Data!#REF!,Data!#REF!,(IF(B25=Data!#REF!,Data!#REF!,(IF(B25=Data!#REF!,Data!#REF!,(IF(B25=Data!#REF!,Data!#REF!,(IF(B25=Data!#REF!,Data!#REF!,Data!#REF!)))))))))</f>
        <v>#REF!</v>
      </c>
      <c r="Q25" s="331"/>
      <c r="R25" s="331"/>
      <c r="S25" s="196" t="e">
        <f>IF(B25=Data!#REF!,Data!#REF!,(IF(B25=Data!B86,Data!I86,(IF(B25=Data!#REF!,Data!#REF!,(IF(B25=Data!#REF!,Data!#REF!,(IF(B25=Data!#REF!,Data!#REF!,(IF(B25=Data!#REF!,Data!#REF!,(IF(B25=Data!#REF!,Data!#REF!,(IF(B25=Data!#REF!,Data!#REF!,Data!#REF!)))))))))))))))&amp;IF(B25=Data!#REF!,Data!#REF!,(IF(B25=Data!#REF!,Data!#REF!,(IF(B25=Data!#REF!,Data!#REF!,(IF(B25=Data!#REF!,Data!#REF!,(IF(B25=Data!B65,Data!I65,(IF(B25=Data!B68,Data!I884,(IF(B25=Data!#REF!,Data!#REF!,(IF(B25=Data!#REF!,Data!#REF!,Data!#REF!)))))))))))))))&amp;IF(B25=Data!#REF!,Data!#REF!,(IF(B25=Data!#REF!,Data!#REF!,(IF(B25=Data!#REF!,Data!#REF!,(IF(B25=Data!#REF!,Data!#REF!,(IF(B25=Data!#REF!,Data!#REF!,Data!#REF!)))))))))</f>
        <v>#REF!</v>
      </c>
      <c r="T25" s="332"/>
      <c r="U25" s="196" t="e">
        <f>IF(B25=Data!#REF!,Data!#REF!,(IF(B25=Data!B86,Data!J86,(IF(B25=Data!#REF!,Data!#REF!,(IF(B25=Data!#REF!,Data!#REF!,(IF(B25=Data!#REF!,Data!#REF!,(IF(B25=Data!#REF!,Data!#REF!,(IF(B25=Data!#REF!,Data!#REF!,(IF(B25=Data!#REF!,Data!#REF!,Data!#REF!)))))))))))))))&amp;IF(B25=Data!#REF!,Data!#REF!,(IF(B25=Data!#REF!,Data!#REF!,(IF(B25=Data!#REF!,Data!#REF!,(IF(B25=Data!#REF!,Data!#REF!,(IF(B25=Data!B65,Data!J65,(IF(B25=Data!B68,Data!J884,(IF(B25=Data!#REF!,Data!#REF!,(IF(B25=Data!#REF!,Data!#REF!,Data!#REF!)))))))))))))))&amp;IF(B25=Data!#REF!,Data!#REF!,(IF(B25=Data!#REF!,Data!#REF!,(IF(B25=Data!#REF!,Data!#REF!,(IF(B25=Data!#REF!,Data!#REF!,(IF(B25=Data!#REF!,Data!#REF!,Data!#REF!)))))))))</f>
        <v>#REF!</v>
      </c>
      <c r="V25" s="191" t="str">
        <f>IF(D25="","",VLOOKUP(B25,Data!$B$5:$J$403,9,FALSE)*D25)</f>
        <v/>
      </c>
    </row>
    <row r="26" spans="1:30" ht="16.25" customHeight="1">
      <c r="A26" s="87"/>
      <c r="B26" s="298"/>
      <c r="C26" s="195" t="str">
        <f>IF(D26="","",VLOOKUP(B26,Data!$B$5:$L$403,2,FALSE))</f>
        <v/>
      </c>
      <c r="D26" s="220"/>
      <c r="E26" s="91"/>
      <c r="F26" s="187" t="str">
        <f>IF(D26="","",VLOOKUP(B26,Data!$B$5:$L$403,11,FALSE))</f>
        <v/>
      </c>
      <c r="G26" s="335" t="str">
        <f t="shared" si="0"/>
        <v>-</v>
      </c>
      <c r="H26" s="188" t="str">
        <f>IF(D26="","",VLOOKUP(B26,Data!$B$5:$D$403,3,FALSE))</f>
        <v/>
      </c>
      <c r="I26" s="189" t="str">
        <f>IF(D26="","",VLOOKUP(B26,Data!$B$5:$M$403,12,FALSE))</f>
        <v/>
      </c>
      <c r="J26" s="194"/>
      <c r="K26" s="190" t="str">
        <f>IF(D26="","",VLOOKUP(B26,Data!$B$5:$E$403,4,FALSE)*D26)</f>
        <v/>
      </c>
      <c r="L26" s="195" t="str">
        <f>IF(D26="","",VLOOKUP(B26,Data!$B$5:$F$403,5,FALSE)*D26)</f>
        <v/>
      </c>
      <c r="M26" s="193" t="e">
        <f>IF(B26=Data!#REF!,Data!#REF!,(IF(B26=Data!B97,Data!G97,(IF(B26=Data!#REF!,Data!#REF!,(IF(B26=Data!#REF!,Data!#REF!,(IF(B26=Data!#REF!,Data!#REF!,(IF(B26=Data!#REF!,Data!#REF!,(IF(B26=Data!#REF!,Data!#REF!,(IF(B26=Data!#REF!,Data!#REF!,Data!#REF!)))))))))))))))&amp;IF(B26=Data!#REF!,Data!#REF!,(IF(B26=Data!#REF!,Data!#REF!,(IF(B26=Data!#REF!,Data!#REF!,(IF(B26=Data!#REF!,Data!#REF!,(IF(B26=Data!B76,Data!G76,(IF(B26=Data!B79,Data!G895,(IF(B26=Data!#REF!,Data!#REF!,(IF(B26=Data!#REF!,Data!#REF!,Data!#REF!)))))))))))))))&amp;IF(B26=Data!#REF!,Data!#REF!,(IF(B26=Data!#REF!,Data!#REF!,(IF(B26=Data!#REF!,Data!#REF!,(IF(B26=Data!#REF!,Data!#REF!,(IF(B26=Data!#REF!,Data!#REF!,Data!#REF!)))))))))</f>
        <v>#REF!</v>
      </c>
      <c r="N26" s="330"/>
      <c r="O26" s="331"/>
      <c r="P26" s="196" t="e">
        <f>IF(B26=Data!#REF!,Data!#REF!,(IF(B26=Data!B97,Data!H97,(IF(B26=Data!#REF!,Data!#REF!,(IF(B26=Data!#REF!,Data!#REF!,(IF(B26=Data!#REF!,Data!#REF!,(IF(B26=Data!#REF!,Data!#REF!,(IF(B26=Data!#REF!,Data!#REF!,(IF(B26=Data!#REF!,Data!#REF!,Data!#REF!)))))))))))))))&amp;IF(B26=Data!#REF!,Data!#REF!,(IF(B26=Data!#REF!,Data!#REF!,(IF(B26=Data!#REF!,Data!#REF!,(IF(B26=Data!#REF!,Data!#REF!,(IF(B26=Data!B76,Data!H76,(IF(B26=Data!B79,Data!H895,(IF(B26=Data!#REF!,Data!#REF!,(IF(B26=Data!#REF!,Data!#REF!,Data!#REF!)))))))))))))))&amp;IF(B26=Data!#REF!,Data!#REF!,(IF(B26=Data!#REF!,Data!#REF!,(IF(B26=Data!#REF!,Data!#REF!,(IF(B26=Data!#REF!,Data!#REF!,(IF(B26=Data!#REF!,Data!#REF!,Data!#REF!)))))))))</f>
        <v>#REF!</v>
      </c>
      <c r="Q26" s="331"/>
      <c r="R26" s="331"/>
      <c r="S26" s="196" t="e">
        <f>IF(B26=Data!#REF!,Data!#REF!,(IF(B26=Data!B97,Data!I97,(IF(B26=Data!#REF!,Data!#REF!,(IF(B26=Data!#REF!,Data!#REF!,(IF(B26=Data!#REF!,Data!#REF!,(IF(B26=Data!#REF!,Data!#REF!,(IF(B26=Data!#REF!,Data!#REF!,(IF(B26=Data!#REF!,Data!#REF!,Data!#REF!)))))))))))))))&amp;IF(B26=Data!#REF!,Data!#REF!,(IF(B26=Data!#REF!,Data!#REF!,(IF(B26=Data!#REF!,Data!#REF!,(IF(B26=Data!#REF!,Data!#REF!,(IF(B26=Data!B76,Data!I76,(IF(B26=Data!B79,Data!I895,(IF(B26=Data!#REF!,Data!#REF!,(IF(B26=Data!#REF!,Data!#REF!,Data!#REF!)))))))))))))))&amp;IF(B26=Data!#REF!,Data!#REF!,(IF(B26=Data!#REF!,Data!#REF!,(IF(B26=Data!#REF!,Data!#REF!,(IF(B26=Data!#REF!,Data!#REF!,(IF(B26=Data!#REF!,Data!#REF!,Data!#REF!)))))))))</f>
        <v>#REF!</v>
      </c>
      <c r="T26" s="332"/>
      <c r="U26" s="196" t="e">
        <f>IF(B26=Data!#REF!,Data!#REF!,(IF(B26=Data!B97,Data!J97,(IF(B26=Data!#REF!,Data!#REF!,(IF(B26=Data!#REF!,Data!#REF!,(IF(B26=Data!#REF!,Data!#REF!,(IF(B26=Data!#REF!,Data!#REF!,(IF(B26=Data!#REF!,Data!#REF!,(IF(B26=Data!#REF!,Data!#REF!,Data!#REF!)))))))))))))))&amp;IF(B26=Data!#REF!,Data!#REF!,(IF(B26=Data!#REF!,Data!#REF!,(IF(B26=Data!#REF!,Data!#REF!,(IF(B26=Data!#REF!,Data!#REF!,(IF(B26=Data!B76,Data!J76,(IF(B26=Data!B79,Data!J895,(IF(B26=Data!#REF!,Data!#REF!,(IF(B26=Data!#REF!,Data!#REF!,Data!#REF!)))))))))))))))&amp;IF(B26=Data!#REF!,Data!#REF!,(IF(B26=Data!#REF!,Data!#REF!,(IF(B26=Data!#REF!,Data!#REF!,(IF(B26=Data!#REF!,Data!#REF!,(IF(B26=Data!#REF!,Data!#REF!,Data!#REF!)))))))))</f>
        <v>#REF!</v>
      </c>
      <c r="V26" s="191" t="str">
        <f>IF(D26="","",VLOOKUP(B26,Data!$B$5:$J$403,9,FALSE)*D26)</f>
        <v/>
      </c>
    </row>
    <row r="27" spans="1:30" ht="16.25" customHeight="1">
      <c r="A27" s="87"/>
      <c r="B27" s="298"/>
      <c r="C27" s="195" t="str">
        <f>IF(D27="","",VLOOKUP(B27,Data!$B$5:$L$403,2,FALSE))</f>
        <v/>
      </c>
      <c r="D27" s="296"/>
      <c r="E27" s="91"/>
      <c r="F27" s="187" t="str">
        <f>IF(D27="","",VLOOKUP(B27,Data!$B$5:$L$403,11,FALSE))</f>
        <v/>
      </c>
      <c r="G27" s="335" t="str">
        <f t="shared" si="0"/>
        <v>-</v>
      </c>
      <c r="H27" s="188" t="str">
        <f>IF(D27="","",VLOOKUP(B27,Data!$B$5:$D$403,3,FALSE))</f>
        <v/>
      </c>
      <c r="I27" s="189" t="str">
        <f>IF(D27="","",VLOOKUP(B27,Data!$B$5:$M$403,12,FALSE))</f>
        <v/>
      </c>
      <c r="J27" s="194"/>
      <c r="K27" s="190" t="str">
        <f>IF(D27="","",VLOOKUP(B27,Data!$B$5:$E$403,4,FALSE)*D27)</f>
        <v/>
      </c>
      <c r="L27" s="195" t="str">
        <f>IF(D27="","",VLOOKUP(B27,Data!$B$5:$F$403,5,FALSE)*D27)</f>
        <v/>
      </c>
      <c r="M27" s="193" t="e">
        <f>IF(B27=Data!#REF!,Data!#REF!,(IF(B27=Data!B98,Data!G98,(IF(B27=Data!#REF!,Data!#REF!,(IF(B27=Data!#REF!,Data!#REF!,(IF(B27=Data!#REF!,Data!#REF!,(IF(B27=Data!#REF!,Data!#REF!,(IF(B27=Data!#REF!,Data!#REF!,(IF(B27=Data!#REF!,Data!#REF!,Data!#REF!)))))))))))))))&amp;IF(B27=Data!#REF!,Data!#REF!,(IF(B27=Data!#REF!,Data!#REF!,(IF(B27=Data!#REF!,Data!#REF!,(IF(B27=Data!#REF!,Data!#REF!,(IF(B27=Data!B77,Data!G77,(IF(B27=Data!B80,Data!G896,(IF(B27=Data!#REF!,Data!#REF!,(IF(B27=Data!#REF!,Data!#REF!,Data!#REF!)))))))))))))))&amp;IF(B27=Data!#REF!,Data!#REF!,(IF(B27=Data!#REF!,Data!#REF!,(IF(B27=Data!#REF!,Data!#REF!,(IF(B27=Data!#REF!,Data!#REF!,(IF(B27=Data!#REF!,Data!#REF!,Data!#REF!)))))))))</f>
        <v>#REF!</v>
      </c>
      <c r="N27" s="330"/>
      <c r="O27" s="331"/>
      <c r="P27" s="196" t="e">
        <f>IF(B27=Data!#REF!,Data!#REF!,(IF(B27=Data!B98,Data!H98,(IF(B27=Data!#REF!,Data!#REF!,(IF(B27=Data!#REF!,Data!#REF!,(IF(B27=Data!#REF!,Data!#REF!,(IF(B27=Data!#REF!,Data!#REF!,(IF(B27=Data!#REF!,Data!#REF!,(IF(B27=Data!#REF!,Data!#REF!,Data!#REF!)))))))))))))))&amp;IF(B27=Data!#REF!,Data!#REF!,(IF(B27=Data!#REF!,Data!#REF!,(IF(B27=Data!#REF!,Data!#REF!,(IF(B27=Data!#REF!,Data!#REF!,(IF(B27=Data!B77,Data!H77,(IF(B27=Data!B80,Data!H896,(IF(B27=Data!#REF!,Data!#REF!,(IF(B27=Data!#REF!,Data!#REF!,Data!#REF!)))))))))))))))&amp;IF(B27=Data!#REF!,Data!#REF!,(IF(B27=Data!#REF!,Data!#REF!,(IF(B27=Data!#REF!,Data!#REF!,(IF(B27=Data!#REF!,Data!#REF!,(IF(B27=Data!#REF!,Data!#REF!,Data!#REF!)))))))))</f>
        <v>#REF!</v>
      </c>
      <c r="Q27" s="331"/>
      <c r="R27" s="331"/>
      <c r="S27" s="196" t="e">
        <f>IF(B27=Data!#REF!,Data!#REF!,(IF(B27=Data!B98,Data!I98,(IF(B27=Data!#REF!,Data!#REF!,(IF(B27=Data!#REF!,Data!#REF!,(IF(B27=Data!#REF!,Data!#REF!,(IF(B27=Data!#REF!,Data!#REF!,(IF(B27=Data!#REF!,Data!#REF!,(IF(B27=Data!#REF!,Data!#REF!,Data!#REF!)))))))))))))))&amp;IF(B27=Data!#REF!,Data!#REF!,(IF(B27=Data!#REF!,Data!#REF!,(IF(B27=Data!#REF!,Data!#REF!,(IF(B27=Data!#REF!,Data!#REF!,(IF(B27=Data!B77,Data!I77,(IF(B27=Data!B80,Data!I896,(IF(B27=Data!#REF!,Data!#REF!,(IF(B27=Data!#REF!,Data!#REF!,Data!#REF!)))))))))))))))&amp;IF(B27=Data!#REF!,Data!#REF!,(IF(B27=Data!#REF!,Data!#REF!,(IF(B27=Data!#REF!,Data!#REF!,(IF(B27=Data!#REF!,Data!#REF!,(IF(B27=Data!#REF!,Data!#REF!,Data!#REF!)))))))))</f>
        <v>#REF!</v>
      </c>
      <c r="T27" s="332"/>
      <c r="U27" s="196" t="e">
        <f>IF(B27=Data!#REF!,Data!#REF!,(IF(B27=Data!B98,Data!J98,(IF(B27=Data!#REF!,Data!#REF!,(IF(B27=Data!#REF!,Data!#REF!,(IF(B27=Data!#REF!,Data!#REF!,(IF(B27=Data!#REF!,Data!#REF!,(IF(B27=Data!#REF!,Data!#REF!,(IF(B27=Data!#REF!,Data!#REF!,Data!#REF!)))))))))))))))&amp;IF(B27=Data!#REF!,Data!#REF!,(IF(B27=Data!#REF!,Data!#REF!,(IF(B27=Data!#REF!,Data!#REF!,(IF(B27=Data!#REF!,Data!#REF!,(IF(B27=Data!B77,Data!J77,(IF(B27=Data!B80,Data!J896,(IF(B27=Data!#REF!,Data!#REF!,(IF(B27=Data!#REF!,Data!#REF!,Data!#REF!)))))))))))))))&amp;IF(B27=Data!#REF!,Data!#REF!,(IF(B27=Data!#REF!,Data!#REF!,(IF(B27=Data!#REF!,Data!#REF!,(IF(B27=Data!#REF!,Data!#REF!,(IF(B27=Data!#REF!,Data!#REF!,Data!#REF!)))))))))</f>
        <v>#REF!</v>
      </c>
      <c r="V27" s="191" t="str">
        <f>IF(D27="","",VLOOKUP(B27,Data!$B$5:$J$403,9,FALSE)*D27)</f>
        <v/>
      </c>
    </row>
    <row r="28" spans="1:30" ht="16.5">
      <c r="A28" s="102"/>
      <c r="B28" s="100"/>
      <c r="C28" s="101"/>
      <c r="D28" s="305">
        <f>SUM(D18:D27)</f>
        <v>43</v>
      </c>
      <c r="E28" s="109"/>
      <c r="F28" s="159"/>
      <c r="G28" s="159">
        <f>SUM(G18:G27)</f>
        <v>90755.450000000012</v>
      </c>
      <c r="H28" s="102"/>
      <c r="I28" s="102"/>
      <c r="J28" s="102"/>
      <c r="K28" s="299">
        <f>SUM(K18:K27)</f>
        <v>9701</v>
      </c>
      <c r="L28" s="299">
        <f>SUM(L18:L27)</f>
        <v>8821</v>
      </c>
      <c r="M28" s="159" t="e">
        <f>SUM(M16:M27)</f>
        <v>#REF!</v>
      </c>
      <c r="N28" s="159">
        <f>SUM(N18:N27)</f>
        <v>0</v>
      </c>
      <c r="O28" s="159">
        <f>SUM(O16:O27)</f>
        <v>0</v>
      </c>
      <c r="P28" s="159" t="e">
        <f>SUM(P16:P27)</f>
        <v>#REF!</v>
      </c>
      <c r="Q28" s="159">
        <f>SUM(Q18:Q27)</f>
        <v>0</v>
      </c>
      <c r="R28" s="159">
        <f>SUM(R16:R27)</f>
        <v>0</v>
      </c>
      <c r="S28" s="159" t="e">
        <f>SUM(S16:S27)</f>
        <v>#REF!</v>
      </c>
      <c r="T28" s="159">
        <f>SUM(T18:T27)</f>
        <v>0</v>
      </c>
      <c r="U28" s="159" t="e">
        <f>SUM(U16:U27)</f>
        <v>#REF!</v>
      </c>
      <c r="V28" s="160">
        <f>SUM(V18:V27)</f>
        <v>54.423999999999992</v>
      </c>
    </row>
    <row r="29" spans="1:30" ht="11.25" customHeight="1">
      <c r="A29" s="300"/>
      <c r="B29" s="156"/>
      <c r="C29" s="271"/>
      <c r="D29" s="301"/>
      <c r="E29" s="269"/>
      <c r="F29" s="302" t="s">
        <v>866</v>
      </c>
      <c r="G29" s="273"/>
      <c r="H29" s="300"/>
      <c r="I29" s="300"/>
      <c r="J29" s="300"/>
      <c r="K29" s="303"/>
      <c r="L29" s="261"/>
      <c r="M29" s="259"/>
      <c r="T29" s="259"/>
      <c r="U29" s="259"/>
      <c r="V29" s="265"/>
    </row>
    <row r="30" spans="1:30" ht="14">
      <c r="A30" s="10" t="s">
        <v>521</v>
      </c>
      <c r="B30" s="157"/>
      <c r="C30" s="1"/>
      <c r="D30" s="304" t="s">
        <v>80</v>
      </c>
      <c r="E30" s="263"/>
      <c r="F30" s="77" t="s">
        <v>81</v>
      </c>
      <c r="G30" s="81"/>
      <c r="H30" s="267" t="s">
        <v>82</v>
      </c>
      <c r="I30" s="282"/>
      <c r="J30" s="262" t="s">
        <v>83</v>
      </c>
      <c r="K30" s="262"/>
      <c r="L30" s="442" t="s">
        <v>84</v>
      </c>
      <c r="M30" s="443"/>
      <c r="N30" s="443"/>
      <c r="O30" s="443"/>
      <c r="P30" s="443"/>
      <c r="Q30" s="443"/>
      <c r="R30" s="443"/>
      <c r="S30" s="443"/>
      <c r="T30" s="443"/>
      <c r="U30" s="443"/>
      <c r="V30" s="444"/>
    </row>
    <row r="31" spans="1:30" ht="14">
      <c r="A31" s="26" t="s">
        <v>522</v>
      </c>
      <c r="B31" s="280"/>
      <c r="C31" s="56"/>
      <c r="D31" t="s">
        <v>86</v>
      </c>
      <c r="F31" s="445"/>
      <c r="G31" s="446"/>
      <c r="H31" s="26" t="s">
        <v>87</v>
      </c>
      <c r="I31" s="283"/>
      <c r="J31" s="253" t="s">
        <v>88</v>
      </c>
      <c r="L31" s="260"/>
      <c r="V31" s="265"/>
    </row>
    <row r="32" spans="1:30">
      <c r="A32" s="26" t="s">
        <v>523</v>
      </c>
      <c r="B32" s="26"/>
      <c r="C32" s="259"/>
      <c r="F32" s="445"/>
      <c r="G32" s="446"/>
      <c r="H32" s="26"/>
      <c r="I32" s="283"/>
      <c r="J32" s="253" t="s">
        <v>92</v>
      </c>
      <c r="L32" s="260"/>
      <c r="V32" s="265"/>
    </row>
    <row r="33" spans="1:22" ht="10.5" customHeight="1">
      <c r="A33" s="269"/>
      <c r="B33" s="284"/>
      <c r="C33" s="285"/>
      <c r="D33" t="s">
        <v>93</v>
      </c>
      <c r="F33" s="445"/>
      <c r="G33" s="446"/>
      <c r="H33" s="26" t="s">
        <v>94</v>
      </c>
      <c r="I33" s="283"/>
      <c r="J33" s="253"/>
      <c r="L33" s="260"/>
      <c r="V33" s="265"/>
    </row>
    <row r="34" spans="1:22" ht="13">
      <c r="A34" s="10" t="s">
        <v>95</v>
      </c>
      <c r="C34" s="258"/>
      <c r="D34" t="s">
        <v>96</v>
      </c>
      <c r="F34" s="85" t="s">
        <v>97</v>
      </c>
      <c r="G34" s="82"/>
      <c r="H34" s="26" t="s">
        <v>87</v>
      </c>
      <c r="I34" s="283"/>
      <c r="J34" s="253" t="s">
        <v>98</v>
      </c>
      <c r="L34" s="260"/>
      <c r="V34" s="265"/>
    </row>
    <row r="35" spans="1:22" ht="10.5" customHeight="1">
      <c r="A35" s="26" t="s">
        <v>867</v>
      </c>
      <c r="C35" s="259"/>
      <c r="D35" t="s">
        <v>99</v>
      </c>
      <c r="F35" s="286"/>
      <c r="G35" s="287"/>
      <c r="H35" s="26" t="s">
        <v>100</v>
      </c>
      <c r="I35" s="283"/>
      <c r="J35" s="253" t="s">
        <v>524</v>
      </c>
      <c r="L35" s="447" t="s">
        <v>102</v>
      </c>
      <c r="M35" s="448"/>
      <c r="N35" s="448"/>
      <c r="O35" s="448"/>
      <c r="P35" s="448"/>
      <c r="Q35" s="448"/>
      <c r="R35" s="448"/>
      <c r="S35" s="448"/>
      <c r="T35" s="448"/>
      <c r="U35" s="448"/>
      <c r="V35" s="449"/>
    </row>
    <row r="36" spans="1:22">
      <c r="A36" s="269"/>
      <c r="B36" s="270"/>
      <c r="C36" s="271"/>
      <c r="D36" s="124"/>
      <c r="E36" s="270"/>
      <c r="F36" s="437" t="s">
        <v>926</v>
      </c>
      <c r="G36" s="438"/>
      <c r="H36" s="437" t="s">
        <v>926</v>
      </c>
      <c r="I36" s="438"/>
      <c r="J36" s="274" t="s">
        <v>103</v>
      </c>
      <c r="K36" s="274"/>
      <c r="L36" s="439" t="s">
        <v>104</v>
      </c>
      <c r="M36" s="440"/>
      <c r="N36" s="440"/>
      <c r="O36" s="440"/>
      <c r="P36" s="440"/>
      <c r="Q36" s="440"/>
      <c r="R36" s="440"/>
      <c r="S36" s="440"/>
      <c r="T36" s="440"/>
      <c r="U36" s="440"/>
      <c r="V36" s="441"/>
    </row>
    <row r="37" spans="1:22">
      <c r="B37" s="263"/>
      <c r="F37" s="166"/>
      <c r="G37" s="166"/>
      <c r="H37" s="4"/>
      <c r="I37" s="4"/>
    </row>
    <row r="42" spans="1:22" ht="18.75" customHeight="1">
      <c r="A42" s="168" t="s">
        <v>895</v>
      </c>
      <c r="B42" s="166"/>
      <c r="C42" s="168" t="s">
        <v>565</v>
      </c>
      <c r="D42" s="323"/>
      <c r="E42" s="323"/>
      <c r="F42" s="324"/>
      <c r="G42" s="168" t="s">
        <v>889</v>
      </c>
      <c r="H42" s="166"/>
      <c r="I42" s="168" t="s">
        <v>565</v>
      </c>
    </row>
    <row r="43" spans="1:22" ht="20">
      <c r="A43" s="168" t="s">
        <v>896</v>
      </c>
      <c r="B43" s="166"/>
      <c r="C43" s="168" t="s">
        <v>900</v>
      </c>
      <c r="D43" s="323"/>
      <c r="E43" s="323"/>
      <c r="F43" s="324"/>
      <c r="G43" s="250" t="s">
        <v>890</v>
      </c>
      <c r="H43" s="336"/>
      <c r="I43" s="250" t="s">
        <v>900</v>
      </c>
    </row>
    <row r="44" spans="1:22" ht="20">
      <c r="A44" s="168" t="s">
        <v>897</v>
      </c>
      <c r="B44" s="166"/>
      <c r="C44" s="168" t="s">
        <v>900</v>
      </c>
      <c r="D44" s="323"/>
      <c r="E44" s="323"/>
      <c r="F44" s="324"/>
      <c r="G44" s="168" t="s">
        <v>891</v>
      </c>
      <c r="H44" s="166"/>
      <c r="I44" s="168" t="s">
        <v>565</v>
      </c>
    </row>
    <row r="45" spans="1:22" ht="20">
      <c r="A45" s="168" t="s">
        <v>898</v>
      </c>
      <c r="B45" s="166"/>
      <c r="C45" s="168" t="s">
        <v>565</v>
      </c>
      <c r="D45" s="323"/>
      <c r="E45" s="323"/>
      <c r="F45" s="324"/>
      <c r="G45" s="168" t="s">
        <v>892</v>
      </c>
      <c r="H45" s="166"/>
      <c r="I45" s="168" t="s">
        <v>565</v>
      </c>
    </row>
    <row r="46" spans="1:22" ht="20">
      <c r="A46" s="168" t="s">
        <v>899</v>
      </c>
      <c r="B46" s="166"/>
      <c r="C46" s="168" t="s">
        <v>565</v>
      </c>
      <c r="D46" s="323"/>
      <c r="E46" s="323"/>
      <c r="F46" s="324"/>
      <c r="G46" s="168" t="s">
        <v>894</v>
      </c>
      <c r="H46" s="166"/>
      <c r="I46" s="168" t="s">
        <v>565</v>
      </c>
    </row>
    <row r="47" spans="1:22" ht="18.75" customHeight="1">
      <c r="A47" s="337"/>
      <c r="B47" s="337"/>
      <c r="C47" s="337"/>
      <c r="D47" s="337"/>
      <c r="E47" s="337"/>
      <c r="F47" s="322"/>
      <c r="G47" s="168" t="s">
        <v>893</v>
      </c>
      <c r="H47" s="166"/>
      <c r="I47" s="168" t="s">
        <v>565</v>
      </c>
    </row>
  </sheetData>
  <mergeCells count="8">
    <mergeCell ref="F36:G36"/>
    <mergeCell ref="H36:I36"/>
    <mergeCell ref="L36:V36"/>
    <mergeCell ref="L30:V30"/>
    <mergeCell ref="F31:G31"/>
    <mergeCell ref="F32:G32"/>
    <mergeCell ref="F33:G33"/>
    <mergeCell ref="L35:V35"/>
  </mergeCells>
  <printOptions horizontalCentered="1"/>
  <pageMargins left="0.15748031496062992" right="0" top="0.23622047244094491" bottom="0" header="0.15748031496062992" footer="0.15748031496062992"/>
  <pageSetup paperSize="9" scale="75" firstPageNumber="4294963191" orientation="landscape" horizontalDpi="4294967295" verticalDpi="4294967295" r:id="rId1"/>
  <headerFooter alignWithMargins="0">
    <oddHeader>&amp;R&amp;"Calibri"&amp;10&amp;K000000 Confidential&amp;1#_x000D_</oddHeader>
  </headerFooter>
  <colBreaks count="1" manualBreakCount="1">
    <brk id="22" max="1048575" man="1"/>
  </colBreaks>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28</vt:i4>
      </vt:variant>
      <vt:variant>
        <vt:lpstr>Named Ranges</vt:lpstr>
      </vt:variant>
      <vt:variant>
        <vt:i4>30</vt:i4>
      </vt:variant>
    </vt:vector>
  </HeadingPairs>
  <TitlesOfParts>
    <vt:vector size="58" baseType="lpstr">
      <vt:lpstr>Kubikasi</vt:lpstr>
      <vt:lpstr>BERAT CONT</vt:lpstr>
      <vt:lpstr>Data</vt:lpstr>
      <vt:lpstr>PORT KLANG (Oct</vt:lpstr>
      <vt:lpstr>PORT KLANG (Oct 13)</vt:lpstr>
      <vt:lpstr>PORT KLANG (Nov 2)</vt:lpstr>
      <vt:lpstr>PORT KLANG (Nov 16)</vt:lpstr>
      <vt:lpstr>PORT KLANG (Nov 27)</vt:lpstr>
      <vt:lpstr>20211224</vt:lpstr>
      <vt:lpstr>20211224(bench)</vt:lpstr>
      <vt:lpstr>20220111</vt:lpstr>
      <vt:lpstr>20220119</vt:lpstr>
      <vt:lpstr>20220211</vt:lpstr>
      <vt:lpstr>20220221</vt:lpstr>
      <vt:lpstr>20220221 (2)</vt:lpstr>
      <vt:lpstr>20220302</vt:lpstr>
      <vt:lpstr>20220323</vt:lpstr>
      <vt:lpstr>20220408</vt:lpstr>
      <vt:lpstr>20220517</vt:lpstr>
      <vt:lpstr>20220520</vt:lpstr>
      <vt:lpstr>20220623</vt:lpstr>
      <vt:lpstr>20220624</vt:lpstr>
      <vt:lpstr>20220716</vt:lpstr>
      <vt:lpstr>20220822</vt:lpstr>
      <vt:lpstr>20220825</vt:lpstr>
      <vt:lpstr>20220912</vt:lpstr>
      <vt:lpstr>20220922</vt:lpstr>
      <vt:lpstr>Data (6)</vt:lpstr>
      <vt:lpstr>'20211224'!Print_Area</vt:lpstr>
      <vt:lpstr>'20211224(bench)'!Print_Area</vt:lpstr>
      <vt:lpstr>'20220111'!Print_Area</vt:lpstr>
      <vt:lpstr>'20220119'!Print_Area</vt:lpstr>
      <vt:lpstr>'20220211'!Print_Area</vt:lpstr>
      <vt:lpstr>'20220221'!Print_Area</vt:lpstr>
      <vt:lpstr>'20220221 (2)'!Print_Area</vt:lpstr>
      <vt:lpstr>'20220302'!Print_Area</vt:lpstr>
      <vt:lpstr>'20220323'!Print_Area</vt:lpstr>
      <vt:lpstr>'20220408'!Print_Area</vt:lpstr>
      <vt:lpstr>'20220517'!Print_Area</vt:lpstr>
      <vt:lpstr>'20220520'!Print_Area</vt:lpstr>
      <vt:lpstr>'20220623'!Print_Area</vt:lpstr>
      <vt:lpstr>'20220624'!Print_Area</vt:lpstr>
      <vt:lpstr>'20220716'!Print_Area</vt:lpstr>
      <vt:lpstr>'20220822'!Print_Area</vt:lpstr>
      <vt:lpstr>'20220825'!Print_Area</vt:lpstr>
      <vt:lpstr>'20220912'!Print_Area</vt:lpstr>
      <vt:lpstr>'20220922'!Print_Area</vt:lpstr>
      <vt:lpstr>'BERAT CONT'!Print_Area</vt:lpstr>
      <vt:lpstr>Data!Print_Area</vt:lpstr>
      <vt:lpstr>'Data (6)'!Print_Area</vt:lpstr>
      <vt:lpstr>Kubikasi!Print_Area</vt:lpstr>
      <vt:lpstr>'PORT KLANG (Nov 16)'!Print_Area</vt:lpstr>
      <vt:lpstr>'PORT KLANG (Nov 2)'!Print_Area</vt:lpstr>
      <vt:lpstr>'PORT KLANG (Nov 27)'!Print_Area</vt:lpstr>
      <vt:lpstr>'PORT KLANG (Oct'!Print_Area</vt:lpstr>
      <vt:lpstr>'PORT KLANG (Oct 13)'!Print_Area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2022-07-15T08:15:42Z</cp:lastPrinted>
  <dcterms:created xsi:type="dcterms:W3CDTF">1999-01-07T03:23:28Z</dcterms:created>
  <dcterms:modified xsi:type="dcterms:W3CDTF">2022-09-21T06:08:33Z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ab09299e-76c5-48ff-813c-214441922665_Enabled">
    <vt:lpwstr>true</vt:lpwstr>
  </property>
  <property fmtid="{D5CDD505-2E9C-101B-9397-08002B2CF9AE}" pid="4" name="MSIP_Label_ab09299e-76c5-48ff-813c-214441922665_SetDate">
    <vt:lpwstr>2022-02-16T08:51:23Z</vt:lpwstr>
  </property>
  <property fmtid="{D5CDD505-2E9C-101B-9397-08002B2CF9AE}" pid="5" name="MSIP_Label_ab09299e-76c5-48ff-813c-214441922665_Method">
    <vt:lpwstr>Privileged</vt:lpwstr>
  </property>
  <property fmtid="{D5CDD505-2E9C-101B-9397-08002B2CF9AE}" pid="6" name="MSIP_Label_ab09299e-76c5-48ff-813c-214441922665_Name">
    <vt:lpwstr>Confidential</vt:lpwstr>
  </property>
  <property fmtid="{D5CDD505-2E9C-101B-9397-08002B2CF9AE}" pid="7" name="MSIP_Label_ab09299e-76c5-48ff-813c-214441922665_SiteId">
    <vt:lpwstr>c26d3ea9-9778-487b-8a9b-8b0243c534ad</vt:lpwstr>
  </property>
  <property fmtid="{D5CDD505-2E9C-101B-9397-08002B2CF9AE}" pid="8" name="MSIP_Label_ab09299e-76c5-48ff-813c-214441922665_ActionId">
    <vt:lpwstr>e8dcbd90-ea97-443b-a82c-b7968683bb9f</vt:lpwstr>
  </property>
  <property fmtid="{D5CDD505-2E9C-101B-9397-08002B2CF9AE}" pid="9" name="MSIP_Label_ab09299e-76c5-48ff-813c-214441922665_ContentBits">
    <vt:lpwstr>1</vt:lpwstr>
  </property>
</Properties>
</file>