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DEEDBBAA-8C3B-489F-8D72-487F9C730A2C}" xr6:coauthVersionLast="47" xr6:coauthVersionMax="47" xr10:uidLastSave="{00000000-0000-0000-0000-000000000000}"/>
  <bookViews>
    <workbookView xWindow="-110" yWindow="-110" windowWidth="19420" windowHeight="10420" tabRatio="944" firstSheet="5" activeTab="9" xr2:uid="{00000000-000D-0000-FFFF-FFFF00000000}"/>
  </bookViews>
  <sheets>
    <sheet name="Kubikasi" sheetId="460" state="hidden" r:id="rId1"/>
    <sheet name="BERAT CONT" sheetId="5589" state="hidden" r:id="rId2"/>
    <sheet name="Data" sheetId="152" r:id="rId3"/>
    <sheet name="Hangzhou (APR)" sheetId="9692" r:id="rId4"/>
    <sheet name="Hangzhou (MAY-JUNI) " sheetId="9693" r:id="rId5"/>
    <sheet name="Hangzhou (JULI)" sheetId="9694" r:id="rId6"/>
    <sheet name="Hangzhou (Keyboard)" sheetId="9695" r:id="rId7"/>
    <sheet name="Hangzhou (AGUSTUS) (2)" sheetId="9697" r:id="rId8"/>
    <sheet name="Hangzhou (AGUSTUS)" sheetId="9696" r:id="rId9"/>
    <sheet name="Hangzhou (SEPTEMBER)" sheetId="9698" r:id="rId10"/>
    <sheet name="Hangzhou (SEPT) (Hammer)" sheetId="9699" r:id="rId11"/>
    <sheet name="Data (6)" sheetId="856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_DBA7">[1]worksheet!#REF!</definedName>
    <definedName name="_______DBA7">[1]worksheet!#REF!</definedName>
    <definedName name="_____DBA7">[1]worksheet!#REF!</definedName>
    <definedName name="____DBA7">[1]worksheet!#REF!</definedName>
    <definedName name="___DBA7">[1]worksheet!#REF!</definedName>
    <definedName name="__123Graph_A" hidden="1">[2]A!#REF!</definedName>
    <definedName name="__123Graph_APL" hidden="1">[2]A!#REF!</definedName>
    <definedName name="__123Graph_B" hidden="1">[2]A!#REF!</definedName>
    <definedName name="__123Graph_BPL" hidden="1">[2]A!#REF!</definedName>
    <definedName name="__123Graph_C" hidden="1">[2]A!#REF!</definedName>
    <definedName name="__123Graph_CPL" hidden="1">[2]A!#REF!</definedName>
    <definedName name="__123Graph_D" hidden="1">[2]A!#REF!</definedName>
    <definedName name="__123Graph_DPL" hidden="1">[2]A!#REF!</definedName>
    <definedName name="__123Graph_E" hidden="1">[2]A!#REF!</definedName>
    <definedName name="__123Graph_EPL" hidden="1">[2]A!#REF!</definedName>
    <definedName name="__123Graph_F" hidden="1">[2]A!#REF!</definedName>
    <definedName name="__123Graph_FPL" hidden="1">[2]A!#REF!</definedName>
    <definedName name="__123Graph_X" hidden="1">[2]A!#REF!</definedName>
    <definedName name="__123Graph_XPL" hidden="1">[2]A!#REF!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hidden="1">[5]GRAPH!#REF!</definedName>
    <definedName name="_21__123Graph_FCHART_9" hidden="1">[5]GRAPH!#REF!</definedName>
    <definedName name="_22__123Graph_XCHART_2" hidden="1">[4]GRAPH!$D$6:$O$6</definedName>
    <definedName name="_23__123Graph_XCHART_3" hidden="1">[4]GRAPH!$D$11:$O$11</definedName>
    <definedName name="_234Graph_CPL"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#REF!</definedName>
    <definedName name="_3__123Graph_BCHART_3" hidden="1">[4]GRAPH!$D$13:$O$13</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hidden="1">[5]GRAPH!#REF!</definedName>
    <definedName name="_DBA7">[1]worksheet!#REF!</definedName>
    <definedName name="_Fill" hidden="1">#REF!</definedName>
    <definedName name="_Fill1" hidden="1">[6]PPH1298S!$A$7:$A$34</definedName>
    <definedName name="_xlnm._FilterDatabase" localSheetId="2" hidden="1">Data!$A$4:$S$4</definedName>
    <definedName name="_xlnm._FilterDatabase" localSheetId="11" hidden="1">'Data (6)'!$A$4:$T$4</definedName>
    <definedName name="_xlnm._FilterDatabase" hidden="1">'[7](40)G&amp;A'!#REF!</definedName>
    <definedName name="_K1" hidden="1">[8]Final!#REF!</definedName>
    <definedName name="_Key1"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hidden="1">#REF!</definedName>
    <definedName name="a" hidden="1">#REF!</definedName>
    <definedName name="aa" hidden="1">#REF!</definedName>
    <definedName name="aaa" hidden="1">{#N/A,#N/A,FALSE,"Aging Summary";#N/A,#N/A,FALSE,"Ratio Analysis";#N/A,#N/A,FALSE,"Test 120 Day Accts";#N/A,#N/A,FALSE,"Tickmarks"}</definedName>
    <definedName name="aaaaaaaaaaaaaaaaaaaaa">#REF!</definedName>
    <definedName name="aaaaaaaaaaaaaaaaaaaaaaa">#REF!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#REF!</definedName>
    <definedName name="capex2" hidden="1">#REF!</definedName>
    <definedName name="CHECK">#REF!</definedName>
    <definedName name="CIPHSJ" hidden="1">#REF!</definedName>
    <definedName name="cusmasteras20102005_list_query">#REF!</definedName>
    <definedName name="D_RPSCHS_Crosstab">#REF!</definedName>
    <definedName name="_xlnm.Database" hidden="1">#REF!</definedName>
    <definedName name="DataNowMonth">[9]Constants!$B$2</definedName>
    <definedName name="ＤＤ１">#REF!</definedName>
    <definedName name="Deposit" hidden="1">{#N/A,#N/A,FALSE,"Aging Summary";#N/A,#N/A,FALSE,"Ratio Analysis";#N/A,#N/A,FALSE,"Test 120 Day Accts";#N/A,#N/A,FALSE,"Tickmarks"}</definedName>
    <definedName name="DM">[2]A!#REF!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[2]A!#REF!</definedName>
    <definedName name="Excel_BuiltIn_Print_Area_1">[10]FREIGHT!$A$1:$O$26</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0">#REF!</definedName>
    <definedName name="Excel_BuiltIn_Print_Area_21">#REF!</definedName>
    <definedName name="Excel_BuiltIn_Print_Area_22">#REF!</definedName>
    <definedName name="Excel_BuiltIn_Print_Area_23">#REF!</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9">#REF!</definedName>
    <definedName name="Excel_BuiltIn_Print_Area_29_1">#REF!</definedName>
    <definedName name="Excel_BuiltIn_Print_Area_29_1_31">#REF!</definedName>
    <definedName name="Excel_BuiltIn_Print_Area_29_1_33">#REF!</definedName>
    <definedName name="Excel_BuiltIn_Print_Area_29_1_35">#REF!</definedName>
    <definedName name="Excel_BuiltIn_Print_Area_29_1_37">#REF!</definedName>
    <definedName name="Excel_BuiltIn_Print_Area_29_1_39">#REF!</definedName>
    <definedName name="Excel_BuiltIn_Print_Area_29_1_42">#REF!</definedName>
    <definedName name="Excel_BuiltIn_Print_Area_29_1_44">#REF!</definedName>
    <definedName name="Excel_BuiltIn_Print_Area_3">#REF!</definedName>
    <definedName name="Excel_BuiltIn_Print_Area_30">#REF!</definedName>
    <definedName name="Excel_BuiltIn_Print_Area_31">#REF!</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36">#REF!</definedName>
    <definedName name="Excel_BuiltIn_Print_Area_37">#REF!</definedName>
    <definedName name="Excel_BuiltIn_Print_Area_38">#REF!</definedName>
    <definedName name="Excel_BuiltIn_Print_Area_39">#REF!</definedName>
    <definedName name="Excel_BuiltIn_Print_Area_4">#REF!</definedName>
    <definedName name="Excel_BuiltIn_Print_Area_40">#REF!</definedName>
    <definedName name="Excel_BuiltIn_Print_Area_41">#REF!</definedName>
    <definedName name="Excel_BuiltIn_Print_Area_42">#REF!</definedName>
    <definedName name="Excel_BuiltIn_Print_Area_43">#REF!</definedName>
    <definedName name="Excel_BuiltIn_Print_Area_44">#REF!</definedName>
    <definedName name="Excel_BuiltIn_Print_Area_45">#REF!</definedName>
    <definedName name="Excel_BuiltIn_Print_Area_46">#REF!</definedName>
    <definedName name="Excel_BuiltIn_Print_Area_47">#REF!</definedName>
    <definedName name="Excel_BuiltIn_Print_Area_48">#REF!</definedName>
    <definedName name="Excel_BuiltIn_Print_Area_49">#REF!</definedName>
    <definedName name="Excel_BuiltIn_Print_Area_5">#REF!</definedName>
    <definedName name="Excel_BuiltIn_Print_Area_50">#REF!</definedName>
    <definedName name="Excel_BuiltIn_Print_Area_51">#REF!</definedName>
    <definedName name="Excel_BuiltIn_Print_Area_52">#REF!</definedName>
    <definedName name="Excel_BuiltIn_Print_Area_53">#REF!</definedName>
    <definedName name="Excel_BuiltIn_Print_Area_54">#REF!</definedName>
    <definedName name="Excel_BuiltIn_Print_Area_55">#REF!</definedName>
    <definedName name="Excel_BuiltIn_Print_Area_56">#REF!</definedName>
    <definedName name="Excel_BuiltIn_Print_Area_57">#REF!</definedName>
    <definedName name="Excel_BuiltIn_Print_Area_58">#REF!</definedName>
    <definedName name="Excel_BuiltIn_Print_Area_6">#REF!</definedName>
    <definedName name="Excel_BuiltIn_Print_Area_60">"$GEN.$#REF!$#REF!:$#REF!$#REF!"</definedName>
    <definedName name="Excel_BuiltIn_Print_Area_7">#REF!</definedName>
    <definedName name="Excel_BuiltIn_Print_Area_8">#REF!</definedName>
    <definedName name="Excel_BuiltIn_Print_Area_9">#REF!</definedName>
    <definedName name="Excel_BuiltIn_Print_Titles_10">#REF!</definedName>
    <definedName name="Excel_BuiltIn_Print_Titles_12">#REF!</definedName>
    <definedName name="Excel_BuiltIn_Print_Titles_14">#REF!</definedName>
    <definedName name="Excel_BuiltIn_Print_Titles_15">#REF!</definedName>
    <definedName name="Excel_BuiltIn_Print_Titles_18">#REF!</definedName>
    <definedName name="Excel_BuiltIn_Print_Titles_20">#REF!</definedName>
    <definedName name="Excel_BuiltIn_Print_Titles_22">#REF!</definedName>
    <definedName name="Excel_BuiltIn_Print_Titles_23">#REF!</definedName>
    <definedName name="Excel_BuiltIn_Print_Titles_24">#REF!</definedName>
    <definedName name="Excel_BuiltIn_Print_Titles_26">#REF!</definedName>
    <definedName name="Excel_BuiltIn_Print_Titles_28">#REF!</definedName>
    <definedName name="Excel_BuiltIn_Print_Titles_29">#REF!</definedName>
    <definedName name="Excel_BuiltIn_Print_Titles_31">#REF!</definedName>
    <definedName name="Excel_BuiltIn_Print_Titles_33">#REF!</definedName>
    <definedName name="Excel_BuiltIn_Print_Titles_34">#REF!</definedName>
    <definedName name="Excel_BuiltIn_Print_Titles_36">#REF!</definedName>
    <definedName name="Excel_BuiltIn_Print_Titles_38">#REF!</definedName>
    <definedName name="Excel_BuiltIn_Print_Titles_39">#REF!</definedName>
    <definedName name="Excel_BuiltIn_Print_Titles_41">#REF!</definedName>
    <definedName name="Excel_BuiltIn_Print_Titles_43">#REF!</definedName>
    <definedName name="Excel_BuiltIn_Print_Titles_44">#REF!</definedName>
    <definedName name="Excel_BuiltIn_Print_Titles_46">#REF!</definedName>
    <definedName name="Excel_BuiltIn_Print_Titles_48">#REF!</definedName>
    <definedName name="Excel_BuiltIn_Print_Titles_49">#REF!</definedName>
    <definedName name="Excel_BuiltIn_Print_Titles_51">#REF!</definedName>
    <definedName name="Excel_BuiltIn_Print_Titles_53">#REF!</definedName>
    <definedName name="Excel_BuiltIn_Print_Titles_56">#REF!</definedName>
    <definedName name="Excel_BuiltIn_Print_Titles_57">#REF!</definedName>
    <definedName name="Excel_BuiltIn_Print_Titles_58">#REF!</definedName>
    <definedName name="Excel_BuiltIn_Print_Titles_8">#REF!</definedName>
    <definedName name="EXPUNIT">#REF!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[2]A!#REF!</definedName>
    <definedName name="faizin" localSheetId="8">[11]!Select_RefAct2</definedName>
    <definedName name="faizin" localSheetId="7">[11]!Select_RefAct2</definedName>
    <definedName name="faizin" localSheetId="3">[11]!Select_RefAct2</definedName>
    <definedName name="faizin" localSheetId="5">[11]!Select_RefAct2</definedName>
    <definedName name="faizin" localSheetId="6">[11]!Select_RefAct2</definedName>
    <definedName name="faizin" localSheetId="4">[11]!Select_RefAct2</definedName>
    <definedName name="faizin" localSheetId="10">[11]!Select_RefAct2</definedName>
    <definedName name="faizin" localSheetId="9">[11]!Select_RefAct2</definedName>
    <definedName name="faizin">[11]!Select_RefAct2</definedName>
    <definedName name="FILE">#REF!</definedName>
    <definedName name="FOBJPN">#REF!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hidden="1">#REF!</definedName>
    <definedName name="KD材生産共通費率">#REF!</definedName>
    <definedName name="KD材補助部門費率">#REF!</definedName>
    <definedName name="kouzoku">#REF!</definedName>
    <definedName name="kurs">#REF!</definedName>
    <definedName name="Labor" hidden="1">{#N/A,#N/A,FALSE,"Aging Summary";#N/A,#N/A,FALSE,"Ratio Analysis";#N/A,#N/A,FALSE,"Test 120 Day Accts";#N/A,#N/A,FALSE,"Tickmarks"}</definedName>
    <definedName name="LCﾒｰﾙﾃﾞｰ金利率">#REF!</definedName>
    <definedName name="LICASEAN">#REF!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#REF!</definedName>
    <definedName name="Monthly_Change">#REF!</definedName>
    <definedName name="Mth_Default">[14]SUMMARY!#REF!</definedName>
    <definedName name="name">[15]GeneralInfo!$I$5</definedName>
    <definedName name="novita">#REF!</definedName>
    <definedName name="nurhakim">#REF!</definedName>
    <definedName name="OUTPUT">#REF!</definedName>
    <definedName name="PART">[2]A!#REF!</definedName>
    <definedName name="PLAN92">#REF!</definedName>
    <definedName name="PLAN92VA">#REF!</definedName>
    <definedName name="_xlnm.Print_Area" localSheetId="1">'BERAT CONT'!$A$1:$R$52</definedName>
    <definedName name="_xlnm.Print_Area" localSheetId="2">Data!$B$296:$L$314</definedName>
    <definedName name="_xlnm.Print_Area" localSheetId="11">'Data (6)'!$C$295:$M$313</definedName>
    <definedName name="_xlnm.Print_Area" localSheetId="8">'Hangzhou (AGUSTUS)'!$A$1:$V$44</definedName>
    <definedName name="_xlnm.Print_Area" localSheetId="7">'Hangzhou (AGUSTUS) (2)'!$A$1:$V$44</definedName>
    <definedName name="_xlnm.Print_Area" localSheetId="3">'Hangzhou (APR)'!$A$1:$V$50</definedName>
    <definedName name="_xlnm.Print_Area" localSheetId="5">'Hangzhou (JULI)'!$A$1:$V$45</definedName>
    <definedName name="_xlnm.Print_Area" localSheetId="6">'Hangzhou (Keyboard)'!$A$1:$V$45</definedName>
    <definedName name="_xlnm.Print_Area" localSheetId="4">'Hangzhou (MAY-JUNI) '!$A$1:$V$54</definedName>
    <definedName name="_xlnm.Print_Area" localSheetId="10">'Hangzhou (SEPT) (Hammer)'!$A$1:$V$44</definedName>
    <definedName name="_xlnm.Print_Area" localSheetId="9">'Hangzhou (SEPTEMBER)'!$A$1:$V$44</definedName>
    <definedName name="_xlnm.Print_Area" localSheetId="0">Kubikasi!$A$1:$U$59</definedName>
    <definedName name="_xlnm.Print_Area" hidden="1">#REF!</definedName>
    <definedName name="PRINT_AREA_MI">#REF!</definedName>
    <definedName name="_xlnm.Print_Titles" localSheetId="2">Data!$1:$3</definedName>
    <definedName name="_xlnm.Print_Titles" localSheetId="11">'Data (6)'!$1:$3</definedName>
    <definedName name="_xlnm.Print_Titles" hidden="1">#REF!</definedName>
    <definedName name="PRINT_TITLES_MI">#REF!</definedName>
    <definedName name="PRV3UNIT">#REF!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[16]Trial!#REF!</definedName>
    <definedName name="Rx_ETHICAL__PT_BII">#REF!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hidden="1">#REF!</definedName>
    <definedName name="SE">#REF!</definedName>
    <definedName name="Select_ACat1" localSheetId="8">[11]!Select_ACat1</definedName>
    <definedName name="Select_ACat1" localSheetId="7">[11]!Select_ACat1</definedName>
    <definedName name="Select_ACat1" localSheetId="3">[11]!Select_ACat1</definedName>
    <definedName name="Select_ACat1" localSheetId="5">[11]!Select_ACat1</definedName>
    <definedName name="Select_ACat1" localSheetId="6">[11]!Select_ACat1</definedName>
    <definedName name="Select_ACat1" localSheetId="4">[11]!Select_ACat1</definedName>
    <definedName name="Select_ACat1" localSheetId="10">[11]!Select_ACat1</definedName>
    <definedName name="Select_ACat1" localSheetId="9">[11]!Select_ACat1</definedName>
    <definedName name="Select_ACat1">[11]!Select_ACat1</definedName>
    <definedName name="Select_ACat2" localSheetId="8">[11]!Select_ACat2</definedName>
    <definedName name="Select_ACat2" localSheetId="7">[11]!Select_ACat2</definedName>
    <definedName name="Select_ACat2" localSheetId="3">[11]!Select_ACat2</definedName>
    <definedName name="Select_ACat2" localSheetId="5">[11]!Select_ACat2</definedName>
    <definedName name="Select_ACat2" localSheetId="6">[11]!Select_ACat2</definedName>
    <definedName name="Select_ACat2" localSheetId="4">[11]!Select_ACat2</definedName>
    <definedName name="Select_ACat2" localSheetId="10">[11]!Select_ACat2</definedName>
    <definedName name="Select_ACat2" localSheetId="9">[11]!Select_ACat2</definedName>
    <definedName name="Select_ACat2">[11]!Select_ACat2</definedName>
    <definedName name="Select_ACat3" localSheetId="8">[11]!Select_ACat3</definedName>
    <definedName name="Select_ACat3" localSheetId="7">[11]!Select_ACat3</definedName>
    <definedName name="Select_ACat3" localSheetId="3">[11]!Select_ACat3</definedName>
    <definedName name="Select_ACat3" localSheetId="5">[11]!Select_ACat3</definedName>
    <definedName name="Select_ACat3" localSheetId="6">[11]!Select_ACat3</definedName>
    <definedName name="Select_ACat3" localSheetId="4">[11]!Select_ACat3</definedName>
    <definedName name="Select_ACat3" localSheetId="10">[11]!Select_ACat3</definedName>
    <definedName name="Select_ACat3" localSheetId="9">[11]!Select_ACat3</definedName>
    <definedName name="Select_ACat3">[11]!Select_ACat3</definedName>
    <definedName name="Select_Cat1" localSheetId="8">[17]!Select_Cat1</definedName>
    <definedName name="Select_Cat1" localSheetId="7">[17]!Select_Cat1</definedName>
    <definedName name="Select_Cat1" localSheetId="3">[17]!Select_Cat1</definedName>
    <definedName name="Select_Cat1" localSheetId="5">[17]!Select_Cat1</definedName>
    <definedName name="Select_Cat1" localSheetId="6">[17]!Select_Cat1</definedName>
    <definedName name="Select_Cat1" localSheetId="4">[17]!Select_Cat1</definedName>
    <definedName name="Select_Cat1" localSheetId="10">[17]!Select_Cat1</definedName>
    <definedName name="Select_Cat1" localSheetId="9">[17]!Select_Cat1</definedName>
    <definedName name="Select_Cat1">[17]!Select_Cat1</definedName>
    <definedName name="Select_Cat2" localSheetId="8">[17]!Select_Cat2</definedName>
    <definedName name="Select_Cat2" localSheetId="7">[17]!Select_Cat2</definedName>
    <definedName name="Select_Cat2" localSheetId="3">[17]!Select_Cat2</definedName>
    <definedName name="Select_Cat2" localSheetId="5">[17]!Select_Cat2</definedName>
    <definedName name="Select_Cat2" localSheetId="6">[17]!Select_Cat2</definedName>
    <definedName name="Select_Cat2" localSheetId="4">[17]!Select_Cat2</definedName>
    <definedName name="Select_Cat2" localSheetId="10">[17]!Select_Cat2</definedName>
    <definedName name="Select_Cat2" localSheetId="9">[17]!Select_Cat2</definedName>
    <definedName name="Select_Cat2">[17]!Select_Cat2</definedName>
    <definedName name="Select_Cat3" localSheetId="8">[17]!Select_Cat3</definedName>
    <definedName name="Select_Cat3" localSheetId="7">[17]!Select_Cat3</definedName>
    <definedName name="Select_Cat3" localSheetId="3">[17]!Select_Cat3</definedName>
    <definedName name="Select_Cat3" localSheetId="5">[17]!Select_Cat3</definedName>
    <definedName name="Select_Cat3" localSheetId="6">[17]!Select_Cat3</definedName>
    <definedName name="Select_Cat3" localSheetId="4">[17]!Select_Cat3</definedName>
    <definedName name="Select_Cat3" localSheetId="10">[17]!Select_Cat3</definedName>
    <definedName name="Select_Cat3" localSheetId="9">[17]!Select_Cat3</definedName>
    <definedName name="Select_Cat3">[17]!Select_Cat3</definedName>
    <definedName name="Select_CCat1" localSheetId="8">[18]!Select_CCat1</definedName>
    <definedName name="Select_CCat1" localSheetId="7">[18]!Select_CCat1</definedName>
    <definedName name="Select_CCat1" localSheetId="3">[18]!Select_CCat1</definedName>
    <definedName name="Select_CCat1" localSheetId="5">[18]!Select_CCat1</definedName>
    <definedName name="Select_CCat1" localSheetId="6">[18]!Select_CCat1</definedName>
    <definedName name="Select_CCat1" localSheetId="4">[18]!Select_CCat1</definedName>
    <definedName name="Select_CCat1" localSheetId="10">[18]!Select_CCat1</definedName>
    <definedName name="Select_CCat1" localSheetId="9">[18]!Select_CCat1</definedName>
    <definedName name="Select_CCat1">[18]!Select_CCat1</definedName>
    <definedName name="Select_CCat2" localSheetId="8">[18]!Select_CCat2</definedName>
    <definedName name="Select_CCat2" localSheetId="7">[18]!Select_CCat2</definedName>
    <definedName name="Select_CCat2" localSheetId="3">[18]!Select_CCat2</definedName>
    <definedName name="Select_CCat2" localSheetId="5">[18]!Select_CCat2</definedName>
    <definedName name="Select_CCat2" localSheetId="6">[18]!Select_CCat2</definedName>
    <definedName name="Select_CCat2" localSheetId="4">[18]!Select_CCat2</definedName>
    <definedName name="Select_CCat2" localSheetId="10">[18]!Select_CCat2</definedName>
    <definedName name="Select_CCat2" localSheetId="9">[18]!Select_CCat2</definedName>
    <definedName name="Select_CCat2">[18]!Select_CCat2</definedName>
    <definedName name="Select_CCat3" localSheetId="8">[18]!Select_CCat3</definedName>
    <definedName name="Select_CCat3" localSheetId="7">[18]!Select_CCat3</definedName>
    <definedName name="Select_CCat3" localSheetId="3">[18]!Select_CCat3</definedName>
    <definedName name="Select_CCat3" localSheetId="5">[18]!Select_CCat3</definedName>
    <definedName name="Select_CCat3" localSheetId="6">[18]!Select_CCat3</definedName>
    <definedName name="Select_CCat3" localSheetId="4">[18]!Select_CCat3</definedName>
    <definedName name="Select_CCat3" localSheetId="10">[18]!Select_CCat3</definedName>
    <definedName name="Select_CCat3" localSheetId="9">[18]!Select_CCat3</definedName>
    <definedName name="Select_CCat3">[18]!Select_CCat3</definedName>
    <definedName name="Select_FCat1" localSheetId="8">[11]!Select_FCat1</definedName>
    <definedName name="Select_FCat1" localSheetId="7">[11]!Select_FCat1</definedName>
    <definedName name="Select_FCat1" localSheetId="3">[11]!Select_FCat1</definedName>
    <definedName name="Select_FCat1" localSheetId="5">[11]!Select_FCat1</definedName>
    <definedName name="Select_FCat1" localSheetId="6">[11]!Select_FCat1</definedName>
    <definedName name="Select_FCat1" localSheetId="4">[11]!Select_FCat1</definedName>
    <definedName name="Select_FCat1" localSheetId="10">[11]!Select_FCat1</definedName>
    <definedName name="Select_FCat1" localSheetId="9">[11]!Select_FCat1</definedName>
    <definedName name="Select_FCat1">[11]!Select_FCat1</definedName>
    <definedName name="Select_FCat2" localSheetId="8">[11]!Select_FCat2</definedName>
    <definedName name="Select_FCat2" localSheetId="7">[11]!Select_FCat2</definedName>
    <definedName name="Select_FCat2" localSheetId="3">[11]!Select_FCat2</definedName>
    <definedName name="Select_FCat2" localSheetId="5">[11]!Select_FCat2</definedName>
    <definedName name="Select_FCat2" localSheetId="6">[11]!Select_FCat2</definedName>
    <definedName name="Select_FCat2" localSheetId="4">[11]!Select_FCat2</definedName>
    <definedName name="Select_FCat2" localSheetId="10">[11]!Select_FCat2</definedName>
    <definedName name="Select_FCat2" localSheetId="9">[11]!Select_FCat2</definedName>
    <definedName name="Select_FCat2">[11]!Select_FCat2</definedName>
    <definedName name="Select_FCat3" localSheetId="8">[11]!Select_FCat3</definedName>
    <definedName name="Select_FCat3" localSheetId="7">[11]!Select_FCat3</definedName>
    <definedName name="Select_FCat3" localSheetId="3">[11]!Select_FCat3</definedName>
    <definedName name="Select_FCat3" localSheetId="5">[11]!Select_FCat3</definedName>
    <definedName name="Select_FCat3" localSheetId="6">[11]!Select_FCat3</definedName>
    <definedName name="Select_FCat3" localSheetId="4">[11]!Select_FCat3</definedName>
    <definedName name="Select_FCat3" localSheetId="10">[11]!Select_FCat3</definedName>
    <definedName name="Select_FCat3" localSheetId="9">[11]!Select_FCat3</definedName>
    <definedName name="Select_FCat3">[11]!Select_FCat3</definedName>
    <definedName name="Select_OCat1" localSheetId="8">[11]!Select_OCat1</definedName>
    <definedName name="Select_OCat1" localSheetId="7">[11]!Select_OCat1</definedName>
    <definedName name="Select_OCat1" localSheetId="3">[11]!Select_OCat1</definedName>
    <definedName name="Select_OCat1" localSheetId="5">[11]!Select_OCat1</definedName>
    <definedName name="Select_OCat1" localSheetId="6">[11]!Select_OCat1</definedName>
    <definedName name="Select_OCat1" localSheetId="4">[11]!Select_OCat1</definedName>
    <definedName name="Select_OCat1" localSheetId="10">[11]!Select_OCat1</definedName>
    <definedName name="Select_OCat1" localSheetId="9">[11]!Select_OCat1</definedName>
    <definedName name="Select_OCat1">[11]!Select_OCat1</definedName>
    <definedName name="Select_OCat2" localSheetId="8">[11]!Select_OCat2</definedName>
    <definedName name="Select_OCat2" localSheetId="7">[11]!Select_OCat2</definedName>
    <definedName name="Select_OCat2" localSheetId="3">[11]!Select_OCat2</definedName>
    <definedName name="Select_OCat2" localSheetId="5">[11]!Select_OCat2</definedName>
    <definedName name="Select_OCat2" localSheetId="6">[11]!Select_OCat2</definedName>
    <definedName name="Select_OCat2" localSheetId="4">[11]!Select_OCat2</definedName>
    <definedName name="Select_OCat2" localSheetId="10">[11]!Select_OCat2</definedName>
    <definedName name="Select_OCat2" localSheetId="9">[11]!Select_OCat2</definedName>
    <definedName name="Select_OCat2">[11]!Select_OCat2</definedName>
    <definedName name="Select_OCat3" localSheetId="8">[11]!Select_OCat3</definedName>
    <definedName name="Select_OCat3" localSheetId="7">[11]!Select_OCat3</definedName>
    <definedName name="Select_OCat3" localSheetId="3">[11]!Select_OCat3</definedName>
    <definedName name="Select_OCat3" localSheetId="5">[11]!Select_OCat3</definedName>
    <definedName name="Select_OCat3" localSheetId="6">[11]!Select_OCat3</definedName>
    <definedName name="Select_OCat3" localSheetId="4">[11]!Select_OCat3</definedName>
    <definedName name="Select_OCat3" localSheetId="10">[11]!Select_OCat3</definedName>
    <definedName name="Select_OCat3" localSheetId="9">[11]!Select_OCat3</definedName>
    <definedName name="Select_OCat3">[11]!Select_OCat3</definedName>
    <definedName name="Select_RefAct" localSheetId="8">[17]!Select_RefAct</definedName>
    <definedName name="Select_RefAct" localSheetId="7">[17]!Select_RefAct</definedName>
    <definedName name="Select_RefAct" localSheetId="3">[17]!Select_RefAct</definedName>
    <definedName name="Select_RefAct" localSheetId="5">[17]!Select_RefAct</definedName>
    <definedName name="Select_RefAct" localSheetId="6">[17]!Select_RefAct</definedName>
    <definedName name="Select_RefAct" localSheetId="4">[17]!Select_RefAct</definedName>
    <definedName name="Select_RefAct" localSheetId="10">[17]!Select_RefAct</definedName>
    <definedName name="Select_RefAct" localSheetId="9">[17]!Select_RefAct</definedName>
    <definedName name="Select_RefAct">[17]!Select_RefAct</definedName>
    <definedName name="Select_RefAct1" localSheetId="8">[11]!Select_RefAct1</definedName>
    <definedName name="Select_RefAct1" localSheetId="7">[11]!Select_RefAct1</definedName>
    <definedName name="Select_RefAct1" localSheetId="3">[11]!Select_RefAct1</definedName>
    <definedName name="Select_RefAct1" localSheetId="5">[11]!Select_RefAct1</definedName>
    <definedName name="Select_RefAct1" localSheetId="6">[11]!Select_RefAct1</definedName>
    <definedName name="Select_RefAct1" localSheetId="4">[11]!Select_RefAct1</definedName>
    <definedName name="Select_RefAct1" localSheetId="10">[11]!Select_RefAct1</definedName>
    <definedName name="Select_RefAct1" localSheetId="9">[11]!Select_RefAct1</definedName>
    <definedName name="Select_RefAct1">[11]!Select_RefAct1</definedName>
    <definedName name="Select_RefAct2" localSheetId="8">[11]!Select_RefAct2</definedName>
    <definedName name="Select_RefAct2" localSheetId="7">[11]!Select_RefAct2</definedName>
    <definedName name="Select_RefAct2" localSheetId="3">[11]!Select_RefAct2</definedName>
    <definedName name="Select_RefAct2" localSheetId="5">[11]!Select_RefAct2</definedName>
    <definedName name="Select_RefAct2" localSheetId="6">[11]!Select_RefAct2</definedName>
    <definedName name="Select_RefAct2" localSheetId="4">[11]!Select_RefAct2</definedName>
    <definedName name="Select_RefAct2" localSheetId="10">[11]!Select_RefAct2</definedName>
    <definedName name="Select_RefAct2" localSheetId="9">[11]!Select_RefAct2</definedName>
    <definedName name="Select_RefAct2">[11]!Select_RefAct2</definedName>
    <definedName name="Select_RefAct3" localSheetId="8">[11]!Select_RefAct3</definedName>
    <definedName name="Select_RefAct3" localSheetId="7">[11]!Select_RefAct3</definedName>
    <definedName name="Select_RefAct3" localSheetId="3">[11]!Select_RefAct3</definedName>
    <definedName name="Select_RefAct3" localSheetId="5">[11]!Select_RefAct3</definedName>
    <definedName name="Select_RefAct3" localSheetId="6">[11]!Select_RefAct3</definedName>
    <definedName name="Select_RefAct3" localSheetId="4">[11]!Select_RefAct3</definedName>
    <definedName name="Select_RefAct3" localSheetId="10">[11]!Select_RefAct3</definedName>
    <definedName name="Select_RefAct3" localSheetId="9">[11]!Select_RefAct3</definedName>
    <definedName name="Select_RefAct3">[11]!Select_RefAct3</definedName>
    <definedName name="Select_RefEve" localSheetId="8">[18]!Select_RefEve</definedName>
    <definedName name="Select_RefEve" localSheetId="7">[18]!Select_RefEve</definedName>
    <definedName name="Select_RefEve" localSheetId="3">[18]!Select_RefEve</definedName>
    <definedName name="Select_RefEve" localSheetId="5">[18]!Select_RefEve</definedName>
    <definedName name="Select_RefEve" localSheetId="6">[18]!Select_RefEve</definedName>
    <definedName name="Select_RefEve" localSheetId="4">[18]!Select_RefEve</definedName>
    <definedName name="Select_RefEve" localSheetId="10">[18]!Select_RefEve</definedName>
    <definedName name="Select_RefEve" localSheetId="9">[18]!Select_RefEve</definedName>
    <definedName name="Select_RefEve">[18]!Select_RefEve</definedName>
    <definedName name="Select_RefGamen" localSheetId="8">[18]!Select_RefGamen</definedName>
    <definedName name="Select_RefGamen" localSheetId="7">[18]!Select_RefGamen</definedName>
    <definedName name="Select_RefGamen" localSheetId="3">[18]!Select_RefGamen</definedName>
    <definedName name="Select_RefGamen" localSheetId="5">[18]!Select_RefGamen</definedName>
    <definedName name="Select_RefGamen" localSheetId="6">[18]!Select_RefGamen</definedName>
    <definedName name="Select_RefGamen" localSheetId="4">[18]!Select_RefGamen</definedName>
    <definedName name="Select_RefGamen" localSheetId="10">[18]!Select_RefGamen</definedName>
    <definedName name="Select_RefGamen" localSheetId="9">[18]!Select_RefGamen</definedName>
    <definedName name="Select_RefGamen">[18]!Select_RefGamen</definedName>
    <definedName name="Select_RefObj" localSheetId="8">[18]!Select_RefObj</definedName>
    <definedName name="Select_RefObj" localSheetId="7">[18]!Select_RefObj</definedName>
    <definedName name="Select_RefObj" localSheetId="3">[18]!Select_RefObj</definedName>
    <definedName name="Select_RefObj" localSheetId="5">[18]!Select_RefObj</definedName>
    <definedName name="Select_RefObj" localSheetId="6">[18]!Select_RefObj</definedName>
    <definedName name="Select_RefObj" localSheetId="4">[18]!Select_RefObj</definedName>
    <definedName name="Select_RefObj" localSheetId="10">[18]!Select_RefObj</definedName>
    <definedName name="Select_RefObj" localSheetId="9">[18]!Select_RefObj</definedName>
    <definedName name="Select_RefObj">[18]!Select_RefObj</definedName>
    <definedName name="Select_RefObj1" localSheetId="8">[11]!Select_RefObj1</definedName>
    <definedName name="Select_RefObj1" localSheetId="7">[11]!Select_RefObj1</definedName>
    <definedName name="Select_RefObj1" localSheetId="3">[11]!Select_RefObj1</definedName>
    <definedName name="Select_RefObj1" localSheetId="5">[11]!Select_RefObj1</definedName>
    <definedName name="Select_RefObj1" localSheetId="6">[11]!Select_RefObj1</definedName>
    <definedName name="Select_RefObj1" localSheetId="4">[11]!Select_RefObj1</definedName>
    <definedName name="Select_RefObj1" localSheetId="10">[11]!Select_RefObj1</definedName>
    <definedName name="Select_RefObj1" localSheetId="9">[11]!Select_RefObj1</definedName>
    <definedName name="Select_RefObj1">[11]!Select_RefObj1</definedName>
    <definedName name="Select_RefObj2" localSheetId="8">[11]!Select_RefObj2</definedName>
    <definedName name="Select_RefObj2" localSheetId="7">[11]!Select_RefObj2</definedName>
    <definedName name="Select_RefObj2" localSheetId="3">[11]!Select_RefObj2</definedName>
    <definedName name="Select_RefObj2" localSheetId="5">[11]!Select_RefObj2</definedName>
    <definedName name="Select_RefObj2" localSheetId="6">[11]!Select_RefObj2</definedName>
    <definedName name="Select_RefObj2" localSheetId="4">[11]!Select_RefObj2</definedName>
    <definedName name="Select_RefObj2" localSheetId="10">[11]!Select_RefObj2</definedName>
    <definedName name="Select_RefObj2" localSheetId="9">[11]!Select_RefObj2</definedName>
    <definedName name="Select_RefObj2">[11]!Select_RefObj2</definedName>
    <definedName name="Select_RefOitm" localSheetId="8">[17]!Select_RefOitm</definedName>
    <definedName name="Select_RefOitm" localSheetId="7">[17]!Select_RefOitm</definedName>
    <definedName name="Select_RefOitm" localSheetId="3">[17]!Select_RefOitm</definedName>
    <definedName name="Select_RefOitm" localSheetId="5">[17]!Select_RefOitm</definedName>
    <definedName name="Select_RefOitm" localSheetId="6">[17]!Select_RefOitm</definedName>
    <definedName name="Select_RefOitm" localSheetId="4">[17]!Select_RefOitm</definedName>
    <definedName name="Select_RefOitm" localSheetId="10">[17]!Select_RefOitm</definedName>
    <definedName name="Select_RefOitm" localSheetId="9">[17]!Select_RefOitm</definedName>
    <definedName name="Select_RefOitm">[17]!Select_RefOitm</definedName>
    <definedName name="Select_RefOpe1" localSheetId="8">[18]!Select_RefOpe1</definedName>
    <definedName name="Select_RefOpe1" localSheetId="7">[18]!Select_RefOpe1</definedName>
    <definedName name="Select_RefOpe1" localSheetId="3">[18]!Select_RefOpe1</definedName>
    <definedName name="Select_RefOpe1" localSheetId="5">[18]!Select_RefOpe1</definedName>
    <definedName name="Select_RefOpe1" localSheetId="6">[18]!Select_RefOpe1</definedName>
    <definedName name="Select_RefOpe1" localSheetId="4">[18]!Select_RefOpe1</definedName>
    <definedName name="Select_RefOpe1" localSheetId="10">[18]!Select_RefOpe1</definedName>
    <definedName name="Select_RefOpe1" localSheetId="9">[18]!Select_RefOpe1</definedName>
    <definedName name="Select_RefOpe1">[18]!Select_RefOpe1</definedName>
    <definedName name="Select_RefOpe2" localSheetId="8">[18]!Select_RefOpe2</definedName>
    <definedName name="Select_RefOpe2" localSheetId="7">[18]!Select_RefOpe2</definedName>
    <definedName name="Select_RefOpe2" localSheetId="3">[18]!Select_RefOpe2</definedName>
    <definedName name="Select_RefOpe2" localSheetId="5">[18]!Select_RefOpe2</definedName>
    <definedName name="Select_RefOpe2" localSheetId="6">[18]!Select_RefOpe2</definedName>
    <definedName name="Select_RefOpe2" localSheetId="4">[18]!Select_RefOpe2</definedName>
    <definedName name="Select_RefOpe2" localSheetId="10">[18]!Select_RefOpe2</definedName>
    <definedName name="Select_RefOpe2" localSheetId="9">[18]!Select_RefOpe2</definedName>
    <definedName name="Select_RefOpe2">[18]!Select_RefOpe2</definedName>
    <definedName name="Select_RefOpe3" localSheetId="8">[18]!Select_RefOpe3</definedName>
    <definedName name="Select_RefOpe3" localSheetId="7">[18]!Select_RefOpe3</definedName>
    <definedName name="Select_RefOpe3" localSheetId="3">[18]!Select_RefOpe3</definedName>
    <definedName name="Select_RefOpe3" localSheetId="5">[18]!Select_RefOpe3</definedName>
    <definedName name="Select_RefOpe3" localSheetId="6">[18]!Select_RefOpe3</definedName>
    <definedName name="Select_RefOpe3" localSheetId="4">[18]!Select_RefOpe3</definedName>
    <definedName name="Select_RefOpe3" localSheetId="10">[18]!Select_RefOpe3</definedName>
    <definedName name="Select_RefOpe3" localSheetId="9">[18]!Select_RefOpe3</definedName>
    <definedName name="Select_RefOpe3">[18]!Select_RefOpe3</definedName>
    <definedName name="Select_RefTbl" localSheetId="8">[17]!Select_RefTbl</definedName>
    <definedName name="Select_RefTbl" localSheetId="7">[17]!Select_RefTbl</definedName>
    <definedName name="Select_RefTbl" localSheetId="3">[17]!Select_RefTbl</definedName>
    <definedName name="Select_RefTbl" localSheetId="5">[17]!Select_RefTbl</definedName>
    <definedName name="Select_RefTbl" localSheetId="6">[17]!Select_RefTbl</definedName>
    <definedName name="Select_RefTbl" localSheetId="4">[17]!Select_RefTbl</definedName>
    <definedName name="Select_RefTbl" localSheetId="10">[17]!Select_RefTbl</definedName>
    <definedName name="Select_RefTbl" localSheetId="9">[17]!Select_RefTbl</definedName>
    <definedName name="Select_RefTbl">[17]!Select_RefTbl</definedName>
    <definedName name="Select_RefTblI" localSheetId="8">[19]!Select_RefTblI</definedName>
    <definedName name="Select_RefTblI" localSheetId="7">[19]!Select_RefTblI</definedName>
    <definedName name="Select_RefTblI" localSheetId="3">[19]!Select_RefTblI</definedName>
    <definedName name="Select_RefTblI" localSheetId="5">[19]!Select_RefTblI</definedName>
    <definedName name="Select_RefTblI" localSheetId="6">[19]!Select_RefTblI</definedName>
    <definedName name="Select_RefTblI" localSheetId="4">[19]!Select_RefTblI</definedName>
    <definedName name="Select_RefTblI" localSheetId="10">[19]!Select_RefTblI</definedName>
    <definedName name="Select_RefTblI" localSheetId="9">[19]!Select_RefTblI</definedName>
    <definedName name="Select_RefTblI">[19]!Select_RefTblI</definedName>
    <definedName name="Select_TBL" localSheetId="8">[20]!Select_TBL</definedName>
    <definedName name="Select_TBL" localSheetId="7">[20]!Select_TBL</definedName>
    <definedName name="Select_TBL" localSheetId="3">[20]!Select_TBL</definedName>
    <definedName name="Select_TBL" localSheetId="5">[20]!Select_TBL</definedName>
    <definedName name="Select_TBL" localSheetId="6">[20]!Select_TBL</definedName>
    <definedName name="Select_TBL" localSheetId="4">[20]!Select_TBL</definedName>
    <definedName name="Select_TBL" localSheetId="10">[20]!Select_TBL</definedName>
    <definedName name="Select_TBL" localSheetId="9">[20]!Select_TBL</definedName>
    <definedName name="Select_TBL">[20]!Select_TBL</definedName>
    <definedName name="SELF_MEDICATION___PT_BII">#REF!</definedName>
    <definedName name="SelFileGExp" localSheetId="8">[17]!SelFileGExp</definedName>
    <definedName name="SelFileGExp" localSheetId="7">[17]!SelFileGExp</definedName>
    <definedName name="SelFileGExp" localSheetId="3">[17]!SelFileGExp</definedName>
    <definedName name="SelFileGExp" localSheetId="5">[17]!SelFileGExp</definedName>
    <definedName name="SelFileGExp" localSheetId="6">[17]!SelFileGExp</definedName>
    <definedName name="SelFileGExp" localSheetId="4">[17]!SelFileGExp</definedName>
    <definedName name="SelFileGExp" localSheetId="10">[17]!SelFileGExp</definedName>
    <definedName name="SelFileGExp" localSheetId="9">[17]!SelFileGExp</definedName>
    <definedName name="SelFileGExp">[17]!SelFileGExp</definedName>
    <definedName name="SelFileTblExp" localSheetId="8">[19]!SelFileTblExp</definedName>
    <definedName name="SelFileTblExp" localSheetId="7">[19]!SelFileTblExp</definedName>
    <definedName name="SelFileTblExp" localSheetId="3">[19]!SelFileTblExp</definedName>
    <definedName name="SelFileTblExp" localSheetId="5">[19]!SelFileTblExp</definedName>
    <definedName name="SelFileTblExp" localSheetId="6">[19]!SelFileTblExp</definedName>
    <definedName name="SelFileTblExp" localSheetId="4">[19]!SelFileTblExp</definedName>
    <definedName name="SelFileTblExp" localSheetId="10">[19]!SelFileTblExp</definedName>
    <definedName name="SelFileTblExp" localSheetId="9">[19]!SelFileTblExp</definedName>
    <definedName name="SelFileTblExp">[19]!SelFileTblExp</definedName>
    <definedName name="SOFT">[2]A!$D$4:$J$8</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#REF!</definedName>
    <definedName name="susan">"Comment 15"</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#REF!</definedName>
    <definedName name="Update_Act" localSheetId="8">[11]!Update_Act</definedName>
    <definedName name="Update_Act" localSheetId="7">[11]!Update_Act</definedName>
    <definedName name="Update_Act" localSheetId="3">[11]!Update_Act</definedName>
    <definedName name="Update_Act" localSheetId="5">[11]!Update_Act</definedName>
    <definedName name="Update_Act" localSheetId="6">[11]!Update_Act</definedName>
    <definedName name="Update_Act" localSheetId="4">[11]!Update_Act</definedName>
    <definedName name="Update_Act" localSheetId="10">[11]!Update_Act</definedName>
    <definedName name="Update_Act" localSheetId="9">[11]!Update_Act</definedName>
    <definedName name="Update_Act">[11]!Update_Act</definedName>
    <definedName name="Update_Flow" localSheetId="8">[11]!Update_Flow</definedName>
    <definedName name="Update_Flow" localSheetId="7">[11]!Update_Flow</definedName>
    <definedName name="Update_Flow" localSheetId="3">[11]!Update_Flow</definedName>
    <definedName name="Update_Flow" localSheetId="5">[11]!Update_Flow</definedName>
    <definedName name="Update_Flow" localSheetId="6">[11]!Update_Flow</definedName>
    <definedName name="Update_Flow" localSheetId="4">[11]!Update_Flow</definedName>
    <definedName name="Update_Flow" localSheetId="10">[11]!Update_Flow</definedName>
    <definedName name="Update_Flow" localSheetId="9">[11]!Update_Flow</definedName>
    <definedName name="Update_Flow">[11]!Update_Flow</definedName>
    <definedName name="Update_Gamen" localSheetId="8">[17]!Update_Gamen</definedName>
    <definedName name="Update_Gamen" localSheetId="7">[17]!Update_Gamen</definedName>
    <definedName name="Update_Gamen" localSheetId="3">[17]!Update_Gamen</definedName>
    <definedName name="Update_Gamen" localSheetId="5">[17]!Update_Gamen</definedName>
    <definedName name="Update_Gamen" localSheetId="6">[17]!Update_Gamen</definedName>
    <definedName name="Update_Gamen" localSheetId="4">[17]!Update_Gamen</definedName>
    <definedName name="Update_Gamen" localSheetId="10">[17]!Update_Gamen</definedName>
    <definedName name="Update_Gamen" localSheetId="9">[17]!Update_Gamen</definedName>
    <definedName name="Update_Gamen">[17]!Update_Gamen</definedName>
    <definedName name="Update_Layer" localSheetId="8">[11]!Update_Layer</definedName>
    <definedName name="Update_Layer" localSheetId="7">[11]!Update_Layer</definedName>
    <definedName name="Update_Layer" localSheetId="3">[11]!Update_Layer</definedName>
    <definedName name="Update_Layer" localSheetId="5">[11]!Update_Layer</definedName>
    <definedName name="Update_Layer" localSheetId="6">[11]!Update_Layer</definedName>
    <definedName name="Update_Layer" localSheetId="4">[11]!Update_Layer</definedName>
    <definedName name="Update_Layer" localSheetId="10">[11]!Update_Layer</definedName>
    <definedName name="Update_Layer" localSheetId="9">[11]!Update_Layer</definedName>
    <definedName name="Update_Layer">[11]!Update_Layer</definedName>
    <definedName name="Update_Obj" localSheetId="8">[11]!Update_Obj</definedName>
    <definedName name="Update_Obj" localSheetId="7">[11]!Update_Obj</definedName>
    <definedName name="Update_Obj" localSheetId="3">[11]!Update_Obj</definedName>
    <definedName name="Update_Obj" localSheetId="5">[11]!Update_Obj</definedName>
    <definedName name="Update_Obj" localSheetId="6">[11]!Update_Obj</definedName>
    <definedName name="Update_Obj" localSheetId="4">[11]!Update_Obj</definedName>
    <definedName name="Update_Obj" localSheetId="10">[11]!Update_Obj</definedName>
    <definedName name="Update_Obj" localSheetId="9">[11]!Update_Obj</definedName>
    <definedName name="Update_Obj">[11]!Update_Obj</definedName>
    <definedName name="Update_Table" localSheetId="8">[19]!Update_Table</definedName>
    <definedName name="Update_Table" localSheetId="7">[19]!Update_Table</definedName>
    <definedName name="Update_Table" localSheetId="3">[19]!Update_Table</definedName>
    <definedName name="Update_Table" localSheetId="5">[19]!Update_Table</definedName>
    <definedName name="Update_Table" localSheetId="6">[19]!Update_Table</definedName>
    <definedName name="Update_Table" localSheetId="4">[19]!Update_Table</definedName>
    <definedName name="Update_Table" localSheetId="10">[19]!Update_Table</definedName>
    <definedName name="Update_Table" localSheetId="9">[19]!Update_Table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#REF!</definedName>
    <definedName name="Z_079E5118_88DF_4C17_8DD7_4C23E21C216B_.wvu.Cols" hidden="1">#REF!</definedName>
    <definedName name="Z_079E5118_88DF_4C17_8DD7_4C23E21C216B_.wvu.PrintArea" hidden="1">#REF!</definedName>
    <definedName name="Z_079E5118_88DF_4C17_8DD7_4C23E21C216B_.wvu.Rows" hidden="1">#REF!</definedName>
    <definedName name="Z_66E11401_3E20_11D5_9ADD_00609724276F_.wvu.PrintArea" hidden="1">#REF!</definedName>
    <definedName name="あ">#REF!</definedName>
    <definedName name="あ１２５">[21]MAIN時間見積り!#REF!</definedName>
    <definedName name="あ４２０">[22]処理機能記述!#REF!</definedName>
    <definedName name="あ４５０">[22]処理機能記述!#REF!</definedName>
    <definedName name="あ５００">#REF!</definedName>
    <definedName name="あああ">#REF!</definedName>
    <definedName name="いいい">#REF!</definedName>
    <definedName name="ｽﾐﾄﾛ材CIF単価ﾄﾞﾙ">#REF!</definedName>
    <definedName name="ｽﾐﾄﾛ材CIF率">#REF!</definedName>
    <definedName name="ｽﾐﾄﾛ材FOB率">#REF!</definedName>
    <definedName name="テーブルレイアウト作成">#REF!</definedName>
    <definedName name="プログラム区分名称">[23]選択項目一覧!$A$1</definedName>
    <definedName name="ﾚｰﾄKD">#REF!</definedName>
    <definedName name="ﾚｰﾄKD外">#REF!</definedName>
    <definedName name="為替レート">[24]D1BOX原価表!$C$6</definedName>
    <definedName name="為替ﾚﾄ円ﾄﾞﾙ">#REF!</definedName>
    <definedName name="為替ﾚﾄ円元">#REF!</definedName>
    <definedName name="為替ﾚﾄ元ﾄﾞﾙ">#REF!</definedName>
    <definedName name="移行">#REF!</definedName>
    <definedName name="一般為替ﾚｰﾄ円ﾄﾞﾙ">#REF!</definedName>
    <definedName name="一般為替ﾚｰﾄ円元">#REF!</definedName>
    <definedName name="一般為替ﾚｰﾄ元ﾄﾞﾙ">#REF!</definedName>
    <definedName name="印刷用">[25]レポートレイアウト!#REF!</definedName>
    <definedName name="円ドル">#REF!</definedName>
    <definedName name="海上運賃率">#REF!</definedName>
    <definedName name="開始行">[26]書換え条件!#REF!</definedName>
    <definedName name="基礎">#REF!</definedName>
    <definedName name="機能">#REF!</definedName>
    <definedName name="検索">#REF!</definedName>
    <definedName name="現地共通費率">#REF!</definedName>
    <definedName name="現地材増値税除外品部品単価ﾄﾞﾙ">#REF!</definedName>
    <definedName name="現地材増値税対象部品単価元">#REF!</definedName>
    <definedName name="現地調達材増値税率">#REF!</definedName>
    <definedName name="現地販売管理費率">#REF!</definedName>
    <definedName name="現地補助費">#REF!</definedName>
    <definedName name="現地補助部門費率">#REF!</definedName>
    <definedName name="現地利益率">#REF!</definedName>
    <definedName name="更新">#REF!</definedName>
    <definedName name="材料減耗費率">'[27]125円ﾃﾞｰﾀ'!$E$119</definedName>
    <definedName name="材料減耗費率FOB">#REF!</definedName>
    <definedName name="材料総合率">#REF!</definedName>
    <definedName name="材料調達資金金利率">#REF!</definedName>
    <definedName name="社内加工賃率平均元分">#REF!</definedName>
    <definedName name="社内梱包費率">#REF!</definedName>
    <definedName name="終了行">[26]書換え条件!#REF!</definedName>
    <definedName name="所要量1">#REF!</definedName>
    <definedName name="所要量2">#REF!</definedName>
    <definedName name="所要量3">#REF!</definedName>
    <definedName name="所要量4">#REF!</definedName>
    <definedName name="所要量5">#REF!</definedName>
    <definedName name="身上">#REF!</definedName>
    <definedName name="設備投資2011.2.19" hidden="1">"P80"</definedName>
    <definedName name="損耗費">#REF!</definedName>
    <definedName name="他社輸入一般為替ﾚｰﾄ円ﾄﾞﾙ">#REF!</definedName>
    <definedName name="他社輸入材CIF単価ﾄﾞﾙ">#REF!</definedName>
    <definedName name="他社輸入材一般CIF率">#REF!</definedName>
    <definedName name="帳票">#REF!</definedName>
    <definedName name="賃率CLEL組立">#REF!</definedName>
    <definedName name="賃率MKｹｰｽ成形">#REF!</definedName>
    <definedName name="賃率MKｹｰｽ塗装">#REF!</definedName>
    <definedName name="賃率MK組立GH">#REF!</definedName>
    <definedName name="賃率MK部品GH">#REF!</definedName>
    <definedName name="賃率ｼｰﾄSMT">#REF!</definedName>
    <definedName name="賃率ｼｰﾄ自挿">#REF!</definedName>
    <definedName name="賃率ｼｰﾄ手挿">#REF!</definedName>
    <definedName name="賃率木工機械">#REF!</definedName>
    <definedName name="賃率木工組立">#REF!</definedName>
    <definedName name="日本支給材CIF単価ﾄﾞﾙ">#REF!</definedName>
    <definedName name="日本支給材KDCIF率">#REF!</definedName>
    <definedName name="日本支給材KD為替円ﾄﾞﾙ">#REF!</definedName>
    <definedName name="日本支給材為替ﾚﾄ円ﾄﾞﾙ">#REF!</definedName>
    <definedName name="日本支給材確定単価円">#REF!</definedName>
    <definedName name="日本支給材実勢単価計円">#REF!</definedName>
    <definedName name="能率CLEL組立て">#REF!</definedName>
    <definedName name="能率MK組立GH">#REF!</definedName>
    <definedName name="能率MK部品GH">#REF!</definedName>
    <definedName name="能率ｹｰｽ成形">#REF!</definedName>
    <definedName name="能率ｹｰｽ塗装">#REF!</definedName>
    <definedName name="能率ｼｰﾄSMT">#REF!</definedName>
    <definedName name="能率ｼｰﾄ自挿">#REF!</definedName>
    <definedName name="能率ｼｰﾄ手挿">#REF!</definedName>
    <definedName name="能率木工機械">#REF!</definedName>
    <definedName name="能率木工組立">#REF!</definedName>
    <definedName name="保険料率">#REF!</definedName>
    <definedName name="本社管理費率">#REF!</definedName>
    <definedName name="本社生産共通費率">#REF!</definedName>
    <definedName name="本社補助部門費率">#REF!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9698" l="1"/>
  <c r="U28" i="9699"/>
  <c r="M28" i="9699"/>
  <c r="D28" i="9699"/>
  <c r="G27" i="9699"/>
  <c r="V26" i="9699"/>
  <c r="L26" i="9699"/>
  <c r="K26" i="9699"/>
  <c r="I26" i="9699"/>
  <c r="H26" i="9699"/>
  <c r="G26" i="9699"/>
  <c r="F26" i="9699"/>
  <c r="C26" i="9699"/>
  <c r="V25" i="9699"/>
  <c r="L25" i="9699"/>
  <c r="K25" i="9699"/>
  <c r="I25" i="9699"/>
  <c r="H25" i="9699"/>
  <c r="G25" i="9699"/>
  <c r="F25" i="9699"/>
  <c r="C25" i="9699"/>
  <c r="I24" i="9699"/>
  <c r="H24" i="9699"/>
  <c r="F24" i="9699"/>
  <c r="G24" i="9699" s="1"/>
  <c r="C24" i="9699"/>
  <c r="I23" i="9699"/>
  <c r="F23" i="9699"/>
  <c r="G23" i="9699" s="1"/>
  <c r="C23" i="9699"/>
  <c r="I22" i="9699"/>
  <c r="H22" i="9699"/>
  <c r="F22" i="9699"/>
  <c r="G22" i="9699" s="1"/>
  <c r="C22" i="9699"/>
  <c r="Y21" i="9699"/>
  <c r="L21" i="9699"/>
  <c r="I21" i="9699"/>
  <c r="F21" i="9699"/>
  <c r="G21" i="9699" s="1"/>
  <c r="C21" i="9699"/>
  <c r="L20" i="9699"/>
  <c r="I20" i="9699"/>
  <c r="G20" i="9699"/>
  <c r="F20" i="9699"/>
  <c r="C20" i="9699"/>
  <c r="Y19" i="9699"/>
  <c r="L28" i="9699"/>
  <c r="G19" i="9699"/>
  <c r="V18" i="9699"/>
  <c r="V28" i="9699" s="1"/>
  <c r="L18" i="9699"/>
  <c r="K18" i="9699"/>
  <c r="K28" i="9699" s="1"/>
  <c r="I18" i="9699"/>
  <c r="H18" i="9699"/>
  <c r="G18" i="9699"/>
  <c r="F18" i="9699"/>
  <c r="C18" i="9699"/>
  <c r="I5" i="9699"/>
  <c r="V24" i="9698"/>
  <c r="L24" i="9698"/>
  <c r="K24" i="9698"/>
  <c r="I24" i="9698"/>
  <c r="H24" i="9698"/>
  <c r="F24" i="9698"/>
  <c r="G24" i="9698" s="1"/>
  <c r="C24" i="9698"/>
  <c r="U28" i="9698"/>
  <c r="M28" i="9698"/>
  <c r="G27" i="9698"/>
  <c r="V26" i="9698"/>
  <c r="L26" i="9698"/>
  <c r="K26" i="9698"/>
  <c r="I26" i="9698"/>
  <c r="H26" i="9698"/>
  <c r="G26" i="9698"/>
  <c r="F26" i="9698"/>
  <c r="C26" i="9698"/>
  <c r="V25" i="9698"/>
  <c r="L25" i="9698"/>
  <c r="K25" i="9698"/>
  <c r="I25" i="9698"/>
  <c r="H25" i="9698"/>
  <c r="G25" i="9698"/>
  <c r="F25" i="9698"/>
  <c r="C25" i="9698"/>
  <c r="Y21" i="9698"/>
  <c r="Y19" i="9698"/>
  <c r="V18" i="9698"/>
  <c r="V28" i="9698" s="1"/>
  <c r="L18" i="9698"/>
  <c r="K18" i="9698"/>
  <c r="I18" i="9698"/>
  <c r="H18" i="9698"/>
  <c r="G18" i="9698"/>
  <c r="F18" i="9698"/>
  <c r="C18" i="9698"/>
  <c r="I5" i="9698"/>
  <c r="U28" i="9697"/>
  <c r="M28" i="9697"/>
  <c r="D28" i="9697"/>
  <c r="G27" i="9697"/>
  <c r="V26" i="9697"/>
  <c r="L26" i="9697"/>
  <c r="K26" i="9697"/>
  <c r="I26" i="9697"/>
  <c r="H26" i="9697"/>
  <c r="G26" i="9697"/>
  <c r="F26" i="9697"/>
  <c r="C26" i="9697"/>
  <c r="V25" i="9697"/>
  <c r="L25" i="9697"/>
  <c r="K25" i="9697"/>
  <c r="I25" i="9697"/>
  <c r="H25" i="9697"/>
  <c r="G25" i="9697"/>
  <c r="F25" i="9697"/>
  <c r="C25" i="9697"/>
  <c r="L24" i="9697"/>
  <c r="I24" i="9697"/>
  <c r="F24" i="9697"/>
  <c r="G24" i="9697" s="1"/>
  <c r="C24" i="9697"/>
  <c r="Y23" i="9697"/>
  <c r="L23" i="9697"/>
  <c r="I23" i="9697"/>
  <c r="G23" i="9697"/>
  <c r="F23" i="9697"/>
  <c r="C23" i="9697"/>
  <c r="L22" i="9697"/>
  <c r="I22" i="9697"/>
  <c r="H22" i="9697"/>
  <c r="F22" i="9697"/>
  <c r="G22" i="9697" s="1"/>
  <c r="C22" i="9697"/>
  <c r="Y21" i="9697"/>
  <c r="L21" i="9697"/>
  <c r="I21" i="9697"/>
  <c r="F21" i="9697"/>
  <c r="G21" i="9697" s="1"/>
  <c r="C21" i="9697"/>
  <c r="L20" i="9697"/>
  <c r="I20" i="9697"/>
  <c r="F20" i="9697"/>
  <c r="G20" i="9697" s="1"/>
  <c r="C20" i="9697"/>
  <c r="Y19" i="9697"/>
  <c r="L19" i="9697"/>
  <c r="I19" i="9697"/>
  <c r="H19" i="9697"/>
  <c r="F19" i="9697"/>
  <c r="G19" i="9697" s="1"/>
  <c r="C19" i="9697"/>
  <c r="V18" i="9697"/>
  <c r="V28" i="9697" s="1"/>
  <c r="L18" i="9697"/>
  <c r="K18" i="9697"/>
  <c r="I18" i="9697"/>
  <c r="H18" i="9697"/>
  <c r="G18" i="9697"/>
  <c r="F18" i="9697"/>
  <c r="C18" i="9697"/>
  <c r="I5" i="9697"/>
  <c r="D28" i="9696"/>
  <c r="H22" i="9696"/>
  <c r="C24" i="9696"/>
  <c r="F24" i="9696"/>
  <c r="G24" i="9696" s="1"/>
  <c r="I24" i="9696"/>
  <c r="L24" i="9696"/>
  <c r="G28" i="9699" l="1"/>
  <c r="K28" i="9698"/>
  <c r="K28" i="9697"/>
  <c r="L28" i="9697"/>
  <c r="G28" i="9697"/>
  <c r="G19" i="9695"/>
  <c r="G20" i="9695"/>
  <c r="U28" i="9696" l="1"/>
  <c r="M28" i="9696"/>
  <c r="G27" i="9696"/>
  <c r="V26" i="9696"/>
  <c r="L26" i="9696"/>
  <c r="K26" i="9696"/>
  <c r="I26" i="9696"/>
  <c r="H26" i="9696"/>
  <c r="G26" i="9696"/>
  <c r="F26" i="9696"/>
  <c r="C26" i="9696"/>
  <c r="V25" i="9696"/>
  <c r="L25" i="9696"/>
  <c r="K25" i="9696"/>
  <c r="I25" i="9696"/>
  <c r="H25" i="9696"/>
  <c r="G25" i="9696"/>
  <c r="F25" i="9696"/>
  <c r="C25" i="9696"/>
  <c r="Y21" i="9696"/>
  <c r="L21" i="9696"/>
  <c r="I21" i="9696"/>
  <c r="F21" i="9696"/>
  <c r="G21" i="9696" s="1"/>
  <c r="C21" i="9696"/>
  <c r="L22" i="9696"/>
  <c r="I22" i="9696"/>
  <c r="F22" i="9696"/>
  <c r="G22" i="9696" s="1"/>
  <c r="C22" i="9696"/>
  <c r="Y23" i="9696"/>
  <c r="L23" i="9696"/>
  <c r="I23" i="9696"/>
  <c r="F23" i="9696"/>
  <c r="G23" i="9696" s="1"/>
  <c r="C23" i="9696"/>
  <c r="L20" i="9696"/>
  <c r="I20" i="9696"/>
  <c r="F20" i="9696"/>
  <c r="G20" i="9696" s="1"/>
  <c r="C20" i="9696"/>
  <c r="Y19" i="9696"/>
  <c r="L19" i="9696"/>
  <c r="I19" i="9696"/>
  <c r="H19" i="9696"/>
  <c r="F19" i="9696"/>
  <c r="G19" i="9696" s="1"/>
  <c r="C19" i="9696"/>
  <c r="V18" i="9696"/>
  <c r="V28" i="9696" s="1"/>
  <c r="L18" i="9696"/>
  <c r="K18" i="9696"/>
  <c r="K28" i="9696" s="1"/>
  <c r="I18" i="9696"/>
  <c r="H18" i="9696"/>
  <c r="G18" i="9696"/>
  <c r="F18" i="9696"/>
  <c r="C18" i="9696"/>
  <c r="I5" i="9696"/>
  <c r="H21" i="9694"/>
  <c r="K23" i="9694"/>
  <c r="U29" i="9695"/>
  <c r="M29" i="9695"/>
  <c r="D29" i="9695"/>
  <c r="G28" i="9695"/>
  <c r="V27" i="9695"/>
  <c r="L27" i="9695"/>
  <c r="K27" i="9695"/>
  <c r="I27" i="9695"/>
  <c r="H27" i="9695"/>
  <c r="G27" i="9695"/>
  <c r="F27" i="9695"/>
  <c r="C27" i="9695"/>
  <c r="V26" i="9695"/>
  <c r="L26" i="9695"/>
  <c r="K26" i="9695"/>
  <c r="I26" i="9695"/>
  <c r="H26" i="9695"/>
  <c r="G26" i="9695"/>
  <c r="F26" i="9695"/>
  <c r="C26" i="9695"/>
  <c r="Y25" i="9695"/>
  <c r="I25" i="9695"/>
  <c r="H25" i="9695"/>
  <c r="F25" i="9695"/>
  <c r="G25" i="9695" s="1"/>
  <c r="C25" i="9695"/>
  <c r="V24" i="9695"/>
  <c r="I24" i="9695"/>
  <c r="H24" i="9695"/>
  <c r="G24" i="9695"/>
  <c r="F24" i="9695"/>
  <c r="C24" i="9695"/>
  <c r="I23" i="9695"/>
  <c r="H23" i="9695"/>
  <c r="F23" i="9695"/>
  <c r="G23" i="9695" s="1"/>
  <c r="C23" i="9695"/>
  <c r="Y22" i="9695"/>
  <c r="I22" i="9695"/>
  <c r="H22" i="9695"/>
  <c r="F22" i="9695"/>
  <c r="G22" i="9695" s="1"/>
  <c r="C22" i="9695"/>
  <c r="L21" i="9695"/>
  <c r="I21" i="9695"/>
  <c r="F21" i="9695"/>
  <c r="G21" i="9695" s="1"/>
  <c r="C21" i="9695"/>
  <c r="Y19" i="9695"/>
  <c r="V18" i="9695"/>
  <c r="V29" i="9695" s="1"/>
  <c r="L18" i="9695"/>
  <c r="K18" i="9695"/>
  <c r="K29" i="9695" s="1"/>
  <c r="I18" i="9695"/>
  <c r="H18" i="9695"/>
  <c r="G18" i="9695"/>
  <c r="F18" i="9695"/>
  <c r="C18" i="9695"/>
  <c r="I5" i="9695"/>
  <c r="H23" i="9694"/>
  <c r="L19" i="9694"/>
  <c r="L21" i="9694"/>
  <c r="L20" i="9694"/>
  <c r="V20" i="9694" s="1"/>
  <c r="L22" i="9694"/>
  <c r="L23" i="9694"/>
  <c r="L24" i="9694"/>
  <c r="L25" i="9694"/>
  <c r="L26" i="9694"/>
  <c r="K24" i="9694"/>
  <c r="K25" i="9694"/>
  <c r="K26" i="9694"/>
  <c r="U29" i="9694"/>
  <c r="M29" i="9694"/>
  <c r="D29" i="9694"/>
  <c r="G28" i="9694"/>
  <c r="V27" i="9694"/>
  <c r="L27" i="9694"/>
  <c r="K27" i="9694"/>
  <c r="I27" i="9694"/>
  <c r="H27" i="9694"/>
  <c r="G27" i="9694"/>
  <c r="F27" i="9694"/>
  <c r="C27" i="9694"/>
  <c r="V26" i="9694"/>
  <c r="I26" i="9694"/>
  <c r="H26" i="9694"/>
  <c r="G26" i="9694"/>
  <c r="F26" i="9694"/>
  <c r="C26" i="9694"/>
  <c r="Y25" i="9694"/>
  <c r="I25" i="9694"/>
  <c r="H25" i="9694"/>
  <c r="F25" i="9694"/>
  <c r="G25" i="9694" s="1"/>
  <c r="C25" i="9694"/>
  <c r="V24" i="9694"/>
  <c r="I24" i="9694"/>
  <c r="H24" i="9694"/>
  <c r="G24" i="9694"/>
  <c r="F24" i="9694"/>
  <c r="C24" i="9694"/>
  <c r="I23" i="9694"/>
  <c r="F23" i="9694"/>
  <c r="G23" i="9694" s="1"/>
  <c r="C23" i="9694"/>
  <c r="Y22" i="9694"/>
  <c r="I22" i="9694"/>
  <c r="F22" i="9694"/>
  <c r="G22" i="9694" s="1"/>
  <c r="C22" i="9694"/>
  <c r="I20" i="9694"/>
  <c r="F20" i="9694"/>
  <c r="G20" i="9694" s="1"/>
  <c r="C20" i="9694"/>
  <c r="V21" i="9694"/>
  <c r="I21" i="9694"/>
  <c r="F21" i="9694"/>
  <c r="G21" i="9694" s="1"/>
  <c r="C21" i="9694"/>
  <c r="Y19" i="9694"/>
  <c r="I19" i="9694"/>
  <c r="H19" i="9694"/>
  <c r="F19" i="9694"/>
  <c r="G19" i="9694" s="1"/>
  <c r="C19" i="9694"/>
  <c r="V18" i="9694"/>
  <c r="L18" i="9694"/>
  <c r="K18" i="9694"/>
  <c r="I18" i="9694"/>
  <c r="H18" i="9694"/>
  <c r="G18" i="9694"/>
  <c r="F18" i="9694"/>
  <c r="C18" i="9694"/>
  <c r="I5" i="9694"/>
  <c r="L33" i="9693"/>
  <c r="H33" i="9693"/>
  <c r="V22" i="9694" l="1"/>
  <c r="G28" i="9696"/>
  <c r="L28" i="9696"/>
  <c r="G29" i="9695"/>
  <c r="L29" i="9695"/>
  <c r="V23" i="9694"/>
  <c r="V25" i="9694"/>
  <c r="K29" i="9694"/>
  <c r="V19" i="9694"/>
  <c r="G29" i="9694"/>
  <c r="L29" i="9694"/>
  <c r="V34" i="9693"/>
  <c r="L34" i="9693"/>
  <c r="K34" i="9693"/>
  <c r="I34" i="9693"/>
  <c r="H34" i="9693"/>
  <c r="F34" i="9693"/>
  <c r="G34" i="9693" s="1"/>
  <c r="C34" i="9693"/>
  <c r="L30" i="9693"/>
  <c r="I30" i="9693"/>
  <c r="F30" i="9693"/>
  <c r="G30" i="9693" s="1"/>
  <c r="C30" i="9693"/>
  <c r="L32" i="9693"/>
  <c r="I32" i="9693"/>
  <c r="F32" i="9693"/>
  <c r="G32" i="9693" s="1"/>
  <c r="C32" i="9693"/>
  <c r="Y29" i="9693"/>
  <c r="L29" i="9693"/>
  <c r="I29" i="9693"/>
  <c r="F29" i="9693"/>
  <c r="G29" i="9693" s="1"/>
  <c r="C29" i="9693"/>
  <c r="I33" i="9693"/>
  <c r="F33" i="9693"/>
  <c r="G33" i="9693" s="1"/>
  <c r="C33" i="9693"/>
  <c r="L31" i="9693"/>
  <c r="I31" i="9693"/>
  <c r="F31" i="9693"/>
  <c r="G31" i="9693" s="1"/>
  <c r="C31" i="9693"/>
  <c r="Y28" i="9693"/>
  <c r="L28" i="9693"/>
  <c r="I28" i="9693"/>
  <c r="H28" i="9693"/>
  <c r="F28" i="9693"/>
  <c r="G28" i="9693" s="1"/>
  <c r="C28" i="9693"/>
  <c r="V27" i="9693"/>
  <c r="L27" i="9693"/>
  <c r="K27" i="9693"/>
  <c r="I27" i="9693"/>
  <c r="H27" i="9693"/>
  <c r="G27" i="9693"/>
  <c r="F27" i="9693"/>
  <c r="C27" i="9693"/>
  <c r="U38" i="9693"/>
  <c r="M38" i="9693"/>
  <c r="D38" i="9693"/>
  <c r="G37" i="9693"/>
  <c r="V36" i="9693"/>
  <c r="L36" i="9693"/>
  <c r="K36" i="9693"/>
  <c r="I36" i="9693"/>
  <c r="H36" i="9693"/>
  <c r="G36" i="9693"/>
  <c r="F36" i="9693"/>
  <c r="C36" i="9693"/>
  <c r="V35" i="9693"/>
  <c r="L35" i="9693"/>
  <c r="K35" i="9693"/>
  <c r="I35" i="9693"/>
  <c r="H35" i="9693"/>
  <c r="G35" i="9693"/>
  <c r="F35" i="9693"/>
  <c r="C35" i="9693"/>
  <c r="V26" i="9693"/>
  <c r="L26" i="9693"/>
  <c r="K26" i="9693"/>
  <c r="I26" i="9693"/>
  <c r="H26" i="9693"/>
  <c r="F26" i="9693"/>
  <c r="G26" i="9693" s="1"/>
  <c r="C26" i="9693"/>
  <c r="V25" i="9693"/>
  <c r="L25" i="9693"/>
  <c r="K25" i="9693"/>
  <c r="I25" i="9693"/>
  <c r="H25" i="9693"/>
  <c r="F25" i="9693"/>
  <c r="G25" i="9693" s="1"/>
  <c r="C25" i="9693"/>
  <c r="L24" i="9693"/>
  <c r="I24" i="9693"/>
  <c r="F24" i="9693"/>
  <c r="G24" i="9693" s="1"/>
  <c r="C24" i="9693"/>
  <c r="L23" i="9693"/>
  <c r="I23" i="9693"/>
  <c r="F23" i="9693"/>
  <c r="G23" i="9693" s="1"/>
  <c r="C23" i="9693"/>
  <c r="Y22" i="9693"/>
  <c r="L22" i="9693"/>
  <c r="V22" i="9693" s="1"/>
  <c r="I22" i="9693"/>
  <c r="F22" i="9693"/>
  <c r="G22" i="9693" s="1"/>
  <c r="C22" i="9693"/>
  <c r="L21" i="9693"/>
  <c r="V21" i="9693" s="1"/>
  <c r="I21" i="9693"/>
  <c r="F21" i="9693"/>
  <c r="G21" i="9693" s="1"/>
  <c r="C21" i="9693"/>
  <c r="L20" i="9693"/>
  <c r="V20" i="9693" s="1"/>
  <c r="I20" i="9693"/>
  <c r="F20" i="9693"/>
  <c r="G20" i="9693" s="1"/>
  <c r="C20" i="9693"/>
  <c r="Y19" i="9693"/>
  <c r="L19" i="9693"/>
  <c r="I19" i="9693"/>
  <c r="H19" i="9693"/>
  <c r="F19" i="9693"/>
  <c r="G19" i="9693" s="1"/>
  <c r="C19" i="9693"/>
  <c r="V18" i="9693"/>
  <c r="L18" i="9693"/>
  <c r="K18" i="9693"/>
  <c r="I18" i="9693"/>
  <c r="H18" i="9693"/>
  <c r="G18" i="9693"/>
  <c r="F18" i="9693"/>
  <c r="C18" i="9693"/>
  <c r="I5" i="9693"/>
  <c r="H19" i="9692"/>
  <c r="Y22" i="9692"/>
  <c r="K19" i="9692"/>
  <c r="D30" i="9692"/>
  <c r="J433" i="152"/>
  <c r="J432" i="152"/>
  <c r="J431" i="152"/>
  <c r="J430" i="152"/>
  <c r="J429" i="152"/>
  <c r="J428" i="152"/>
  <c r="J427" i="152"/>
  <c r="J426" i="152"/>
  <c r="J421" i="152"/>
  <c r="J420" i="152"/>
  <c r="J419" i="152"/>
  <c r="J416" i="152"/>
  <c r="J415" i="152"/>
  <c r="J414" i="152"/>
  <c r="V32" i="9693" l="1"/>
  <c r="V19" i="9693"/>
  <c r="V29" i="9694"/>
  <c r="V28" i="9693"/>
  <c r="V30" i="9693"/>
  <c r="V31" i="9693"/>
  <c r="V33" i="9693"/>
  <c r="V29" i="9693"/>
  <c r="V23" i="9693"/>
  <c r="V38" i="9693" s="1"/>
  <c r="V24" i="9693"/>
  <c r="K38" i="9693"/>
  <c r="G38" i="9693"/>
  <c r="L38" i="9693"/>
  <c r="V25" i="9692"/>
  <c r="L25" i="9692"/>
  <c r="K25" i="9692"/>
  <c r="I25" i="9692"/>
  <c r="H25" i="9692"/>
  <c r="F25" i="9692"/>
  <c r="G25" i="9692" s="1"/>
  <c r="C25" i="9692"/>
  <c r="U30" i="9692"/>
  <c r="M30" i="9692"/>
  <c r="G29" i="9692"/>
  <c r="V28" i="9692"/>
  <c r="L28" i="9692"/>
  <c r="K28" i="9692"/>
  <c r="I28" i="9692"/>
  <c r="H28" i="9692"/>
  <c r="G28" i="9692"/>
  <c r="F28" i="9692"/>
  <c r="C28" i="9692"/>
  <c r="V27" i="9692"/>
  <c r="L27" i="9692"/>
  <c r="K27" i="9692"/>
  <c r="I27" i="9692"/>
  <c r="H27" i="9692"/>
  <c r="G27" i="9692"/>
  <c r="F27" i="9692"/>
  <c r="C27" i="9692"/>
  <c r="V26" i="9692"/>
  <c r="L26" i="9692"/>
  <c r="K26" i="9692"/>
  <c r="I26" i="9692"/>
  <c r="H26" i="9692"/>
  <c r="F26" i="9692"/>
  <c r="G26" i="9692" s="1"/>
  <c r="C26" i="9692"/>
  <c r="L21" i="9692"/>
  <c r="I21" i="9692"/>
  <c r="F21" i="9692"/>
  <c r="G21" i="9692" s="1"/>
  <c r="C21" i="9692"/>
  <c r="L23" i="9692"/>
  <c r="V23" i="9692" s="1"/>
  <c r="I23" i="9692"/>
  <c r="F23" i="9692"/>
  <c r="G23" i="9692" s="1"/>
  <c r="C23" i="9692"/>
  <c r="Y19" i="9692"/>
  <c r="L19" i="9692"/>
  <c r="V19" i="9692" s="1"/>
  <c r="I19" i="9692"/>
  <c r="F19" i="9692"/>
  <c r="G19" i="9692" s="1"/>
  <c r="C19" i="9692"/>
  <c r="L24" i="9692"/>
  <c r="V24" i="9692" s="1"/>
  <c r="I24" i="9692"/>
  <c r="F24" i="9692"/>
  <c r="G24" i="9692" s="1"/>
  <c r="C24" i="9692"/>
  <c r="L22" i="9692"/>
  <c r="V22" i="9692" s="1"/>
  <c r="I22" i="9692"/>
  <c r="F22" i="9692"/>
  <c r="G22" i="9692" s="1"/>
  <c r="C22" i="9692"/>
  <c r="L20" i="9692"/>
  <c r="V20" i="9692" s="1"/>
  <c r="I20" i="9692"/>
  <c r="H20" i="9692"/>
  <c r="F20" i="9692"/>
  <c r="G20" i="9692" s="1"/>
  <c r="C20" i="9692"/>
  <c r="V18" i="9692"/>
  <c r="L18" i="9692"/>
  <c r="K18" i="9692"/>
  <c r="I18" i="9692"/>
  <c r="H18" i="9692"/>
  <c r="G18" i="9692"/>
  <c r="F18" i="9692"/>
  <c r="C18" i="9692"/>
  <c r="I5" i="9692"/>
  <c r="V21" i="9692" l="1"/>
  <c r="G30" i="9692"/>
  <c r="L30" i="9692"/>
  <c r="K30" i="9692"/>
  <c r="V30" i="9692"/>
  <c r="E8" i="5589"/>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 r="I20" i="9698" l="1"/>
  <c r="L20" i="9698"/>
  <c r="C20" i="9698"/>
  <c r="F20" i="9698"/>
  <c r="G20" i="9698" s="1"/>
  <c r="I21" i="9698"/>
  <c r="F21" i="9698"/>
  <c r="G21" i="9698" s="1"/>
  <c r="C21" i="9698"/>
  <c r="L21" i="9698"/>
  <c r="L22" i="9698"/>
  <c r="F22" i="9698"/>
  <c r="G22" i="9698" s="1"/>
  <c r="I22" i="9698"/>
  <c r="C22" i="9698"/>
  <c r="F23" i="9698"/>
  <c r="G23" i="9698" s="1"/>
  <c r="I23" i="9698"/>
  <c r="C23" i="9698"/>
  <c r="L23" i="9698"/>
  <c r="L19" i="9698"/>
  <c r="I19" i="9698"/>
  <c r="H19" i="9698"/>
  <c r="D28" i="9698"/>
  <c r="C19" i="9698"/>
  <c r="F19" i="9698"/>
  <c r="G19" i="9698" s="1"/>
  <c r="G28" i="9698" l="1"/>
  <c r="L28" i="9698"/>
</calcChain>
</file>

<file path=xl/sharedStrings.xml><?xml version="1.0" encoding="utf-8"?>
<sst xmlns="http://schemas.openxmlformats.org/spreadsheetml/2006/main" count="6372" uniqueCount="974">
  <si>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</si>
  <si>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</si>
  <si>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</si>
  <si>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</si>
  <si>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</si>
  <si>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</si>
  <si>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</si>
  <si>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</si>
  <si>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</si>
  <si>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</si>
  <si>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</si>
  <si>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</si>
  <si>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</si>
  <si>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</si>
  <si>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</si>
  <si>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</si>
  <si>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</si>
  <si>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</si>
  <si>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</si>
  <si>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</si>
  <si>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</si>
  <si>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</si>
  <si>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</si>
  <si>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</si>
  <si>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</si>
  <si>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</si>
  <si>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</si>
  <si>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</si>
  <si>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</si>
  <si>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</si>
  <si>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</si>
  <si>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</si>
  <si>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</si>
  <si>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</si>
  <si>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</si>
  <si>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</si>
  <si>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</si>
  <si>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</si>
  <si>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</si>
  <si>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</si>
  <si>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</si>
  <si>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</si>
  <si>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</si>
  <si>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</si>
  <si>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</si>
  <si>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</si>
  <si>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</si>
  <si>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</si>
  <si>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</si>
  <si>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</si>
  <si>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</si>
  <si>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</si>
  <si>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</si>
  <si>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</si>
  <si>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</si>
  <si>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</si>
  <si>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</si>
  <si>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</si>
  <si>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</si>
  <si>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</si>
  <si>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</si>
  <si>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</si>
  <si>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</si>
  <si>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</si>
  <si>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</si>
  <si>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</si>
  <si>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</si>
  <si>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</si>
  <si>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</si>
  <si>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</si>
  <si>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</si>
  <si>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</si>
  <si>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</si>
  <si>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</si>
  <si>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</si>
  <si>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</si>
  <si>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</si>
  <si>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</si>
  <si>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</si>
  <si>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</si>
  <si>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</si>
  <si>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</si>
  <si>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</si>
  <si>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</si>
  <si>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</si>
  <si>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</si>
  <si>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</si>
  <si>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</si>
  <si>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</si>
  <si>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</si>
  <si>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</si>
  <si>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</si>
  <si>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</si>
  <si>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</si>
  <si>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</si>
  <si>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</si>
  <si>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</si>
  <si>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</si>
  <si>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</si>
  <si>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</si>
  <si>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</si>
  <si>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</si>
  <si>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</si>
  <si>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</si>
  <si>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</si>
  <si>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</si>
  <si>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</si>
  <si>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</si>
  <si>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</si>
  <si>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</si>
  <si>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</si>
  <si>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</si>
  <si>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</si>
  <si>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</si>
  <si>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</si>
  <si>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</si>
  <si>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</si>
  <si>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</si>
  <si>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</si>
  <si>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</si>
  <si>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</si>
  <si>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</si>
  <si>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</si>
  <si>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</si>
  <si>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</si>
  <si>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</si>
  <si>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</si>
  <si>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</si>
  <si>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</si>
  <si>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</si>
  <si>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</si>
  <si>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</si>
  <si>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</si>
  <si>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</si>
  <si>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</si>
  <si>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</si>
  <si>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</si>
  <si>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</si>
  <si>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</si>
  <si>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</si>
  <si>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</si>
  <si>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</si>
  <si>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</si>
  <si>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</si>
  <si>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</si>
  <si>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</si>
  <si>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</si>
  <si>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</si>
  <si>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</si>
  <si>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</si>
  <si>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</si>
  <si>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</si>
  <si>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</si>
  <si>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</si>
  <si>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</si>
  <si>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</si>
  <si>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</si>
  <si>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</si>
  <si>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</si>
  <si>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</si>
  <si>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</si>
  <si>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</si>
  <si>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</si>
  <si>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</si>
  <si>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</si>
  <si>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</si>
  <si>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</si>
  <si>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</si>
  <si>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</si>
  <si>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</si>
  <si>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</si>
  <si>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</si>
  <si>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</si>
  <si>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</si>
  <si>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</si>
  <si>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</si>
  <si>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</si>
  <si>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</si>
  <si>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</si>
  <si>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</si>
  <si>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</si>
  <si>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</si>
  <si>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</si>
  <si>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</si>
  <si>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</si>
  <si>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</si>
  <si>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</si>
  <si>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</si>
  <si>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</si>
  <si>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</si>
  <si>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</si>
  <si>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</si>
  <si>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</si>
  <si>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</si>
  <si>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</si>
  <si>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</si>
  <si>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</si>
  <si>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</si>
  <si>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</si>
  <si>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</si>
  <si>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</si>
  <si>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</si>
  <si>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</si>
  <si>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</si>
  <si>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</si>
  <si>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</si>
  <si>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</si>
  <si>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</si>
  <si>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</si>
  <si>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</si>
  <si>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</si>
  <si>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</si>
  <si>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</si>
  <si>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</si>
  <si>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</si>
  <si>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</si>
  <si>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</si>
  <si>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</si>
  <si>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</si>
  <si>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</si>
  <si>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</si>
  <si>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</si>
  <si>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</si>
  <si>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</si>
  <si>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</si>
  <si>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</si>
  <si>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</si>
  <si>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</si>
  <si>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</si>
  <si>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</si>
  <si>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</si>
  <si>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</si>
  <si>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</si>
  <si>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</si>
  <si>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</si>
  <si>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</si>
  <si>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</si>
  <si>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</si>
  <si>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</si>
  <si>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</si>
  <si>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</si>
  <si>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</si>
  <si>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</si>
  <si>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</si>
  <si>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</si>
  <si>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</si>
  <si>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</si>
  <si>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</si>
  <si>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</si>
  <si>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</si>
  <si>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</si>
  <si>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</si>
  <si>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</si>
  <si>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</si>
  <si>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</si>
  <si>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</si>
  <si>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</si>
  <si>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</si>
  <si>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</si>
  <si>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</si>
  <si>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</si>
  <si>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</si>
  <si>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</si>
  <si>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</si>
  <si>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</si>
  <si>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</si>
  <si>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</si>
  <si>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</si>
  <si>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</si>
  <si>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</si>
  <si>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</si>
  <si>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</si>
  <si>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</si>
  <si>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</si>
  <si>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</si>
  <si>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</si>
  <si>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</si>
  <si>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</si>
  <si>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</si>
  <si>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</si>
  <si>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</si>
  <si>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</si>
  <si>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</si>
  <si>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</si>
  <si>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</si>
  <si>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</si>
  <si>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</si>
  <si>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</si>
  <si>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</si>
  <si>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</si>
  <si>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</si>
  <si>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</si>
  <si>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</si>
  <si>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</si>
  <si>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</si>
  <si>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</si>
  <si>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</si>
  <si>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</si>
  <si>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</si>
  <si>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</si>
  <si>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</si>
  <si>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</si>
  <si>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</si>
  <si>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</si>
  <si>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</si>
  <si>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</si>
  <si>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</si>
  <si>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</si>
  <si>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</si>
  <si>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</si>
  <si>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</si>
  <si>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</si>
  <si>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</si>
  <si>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</si>
  <si>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</si>
  <si>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</si>
  <si>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</si>
  <si>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</si>
  <si>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</si>
  <si>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</si>
  <si>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</si>
  <si>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</si>
  <si>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</si>
  <si>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</si>
  <si>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</si>
  <si>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</si>
  <si>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</si>
  <si>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</si>
  <si>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</si>
  <si>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</si>
  <si>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</si>
  <si>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</si>
  <si>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</si>
  <si>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</si>
  <si>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</si>
  <si>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</si>
  <si>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</si>
  <si>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</si>
  <si>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</si>
  <si>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</si>
  <si>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</si>
  <si>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</si>
  <si>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</si>
  <si>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</si>
  <si>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</si>
  <si>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</si>
  <si>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</si>
  <si>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</si>
  <si>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</si>
  <si>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</si>
  <si>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</si>
  <si>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</si>
  <si>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</si>
  <si>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</si>
  <si>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</si>
  <si>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</si>
  <si>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</si>
  <si>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</si>
  <si>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</si>
  <si>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</si>
  <si>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</si>
  <si>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</si>
  <si>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</si>
  <si>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</si>
  <si>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</si>
  <si>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</si>
  <si>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</si>
  <si>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</si>
  <si>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</si>
  <si>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</si>
  <si>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</si>
  <si>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</si>
  <si>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</si>
  <si>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</si>
  <si>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</si>
  <si>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</si>
  <si>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</si>
  <si>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</si>
  <si>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</si>
  <si>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</si>
  <si>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</si>
  <si>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</si>
  <si>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</si>
  <si>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</si>
  <si>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</si>
  <si>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</si>
  <si>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</si>
  <si>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</si>
  <si>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</si>
  <si>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</si>
  <si>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</si>
  <si>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</si>
  <si>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</si>
  <si>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</si>
  <si>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</si>
  <si>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</si>
  <si>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</si>
  <si>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</si>
  <si>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</si>
  <si>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</si>
  <si>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</si>
  <si>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</si>
  <si>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</si>
  <si>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</si>
  <si>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</si>
  <si>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</si>
  <si>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</si>
  <si>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</si>
  <si>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</si>
  <si>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</si>
  <si>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</si>
  <si>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</si>
  <si>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</si>
  <si>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</si>
  <si>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</si>
  <si>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</si>
  <si>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</si>
  <si>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</si>
  <si>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</si>
  <si>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</si>
  <si>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</si>
  <si>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</si>
  <si>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</si>
  <si>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</si>
  <si>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</si>
  <si>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</si>
  <si>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</si>
  <si>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</si>
  <si>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</si>
  <si>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</si>
  <si>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</si>
  <si>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</si>
  <si>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</si>
  <si>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</si>
  <si>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</si>
  <si>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</si>
  <si>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</si>
  <si>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</si>
  <si>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</si>
  <si>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</si>
  <si>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</si>
  <si>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</si>
  <si>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</si>
  <si>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</si>
  <si>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</si>
  <si>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</si>
  <si>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</si>
  <si>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</si>
  <si>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</si>
  <si>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</si>
  <si>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</si>
  <si>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</si>
  <si>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</si>
  <si>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</si>
  <si>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</si>
  <si>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</si>
  <si>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</si>
  <si>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</si>
  <si>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</si>
  <si>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</si>
  <si>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</si>
  <si>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</si>
  <si>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</si>
  <si>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</si>
  <si>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</si>
  <si>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</si>
  <si>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</si>
  <si>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</si>
  <si>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</si>
  <si>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</si>
  <si>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</si>
  <si>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</si>
  <si>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</si>
  <si>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</si>
  <si>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</si>
  <si>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</si>
  <si>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</si>
  <si>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</si>
  <si>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</si>
  <si>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</si>
  <si>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</si>
  <si>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</si>
  <si>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</si>
  <si>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</si>
  <si>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</si>
  <si>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</si>
  <si>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</si>
  <si>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</si>
  <si>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</si>
  <si>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</si>
  <si>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</si>
  <si>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</si>
  <si>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</si>
  <si>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</si>
  <si>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</si>
  <si>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</si>
  <si>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</si>
  <si>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</si>
  <si>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</si>
  <si>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</si>
  <si>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</si>
  <si>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</si>
  <si>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</si>
  <si>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</si>
  <si>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</si>
  <si>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</si>
  <si>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</si>
  <si>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</si>
  <si>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</si>
  <si>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</si>
  <si>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</si>
  <si>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</si>
  <si>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</si>
  <si>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</si>
  <si>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</si>
  <si>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</si>
  <si>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</si>
  <si>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</si>
  <si>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FACILTY</t>
  </si>
  <si>
    <t>Jl. Rawagelam I No.5</t>
  </si>
  <si>
    <t>[    ]   Please Combine</t>
  </si>
  <si>
    <t>GB1K PWH//AZ</t>
  </si>
  <si>
    <t>ZJ54420</t>
  </si>
  <si>
    <t>ZW44850</t>
  </si>
  <si>
    <t>ZW44840</t>
  </si>
  <si>
    <t>ZW44860</t>
  </si>
  <si>
    <t>ZW44870</t>
  </si>
  <si>
    <t>U. FRONT BOARD BACK YI KURO</t>
  </si>
  <si>
    <t>U. FRONT BOARD BACK YI KIJI</t>
  </si>
  <si>
    <t>Fall Board YU121C PE (V/P)</t>
  </si>
  <si>
    <t>WE94850</t>
  </si>
  <si>
    <t>PERFORMA INV.           :</t>
  </si>
  <si>
    <t>FINAL INV                      :</t>
  </si>
  <si>
    <t>SALES ORDER              :</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</si>
  <si>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</si>
  <si>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</si>
  <si>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</si>
  <si>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</si>
  <si>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</si>
  <si>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</si>
  <si>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</si>
  <si>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</si>
  <si>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</si>
  <si>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</si>
  <si>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</si>
  <si>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</si>
  <si>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</si>
  <si>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</si>
  <si>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</si>
  <si>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</si>
  <si>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</si>
  <si>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</si>
  <si>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</si>
  <si>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</si>
  <si>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</si>
  <si>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</si>
  <si>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</si>
  <si>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</si>
  <si>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</si>
  <si>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</si>
  <si>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</si>
  <si>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</si>
  <si>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</si>
  <si>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</si>
  <si>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</si>
  <si>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</si>
  <si>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</si>
  <si>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</si>
  <si>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</si>
  <si>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</si>
  <si>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</si>
  <si>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</si>
  <si>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</si>
  <si>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</si>
  <si>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</si>
  <si>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</si>
  <si>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</si>
  <si>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</si>
  <si>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</si>
  <si>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</si>
  <si>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</si>
  <si>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</si>
  <si>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</si>
  <si>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</si>
  <si>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</si>
  <si>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</si>
  <si>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</si>
  <si>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</si>
  <si>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</si>
  <si>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</si>
  <si>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</si>
  <si>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</si>
  <si>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</si>
  <si>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</si>
  <si>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</si>
  <si>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</si>
  <si>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</si>
  <si>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</si>
  <si>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</si>
  <si>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</si>
  <si>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</si>
  <si>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</si>
  <si>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</si>
  <si>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</si>
  <si>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</si>
  <si>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</si>
  <si>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</si>
  <si>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</si>
  <si>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</si>
  <si>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</si>
  <si>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</si>
  <si>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</si>
  <si>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</si>
  <si>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</si>
  <si>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</si>
  <si>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</si>
  <si>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</si>
  <si>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</si>
  <si>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</si>
  <si>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</si>
  <si>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</si>
  <si>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</si>
  <si>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</si>
  <si>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</si>
  <si>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</si>
  <si>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</si>
  <si>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</si>
  <si>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</si>
  <si>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</si>
  <si>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</si>
  <si>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</si>
  <si>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</si>
  <si>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</si>
  <si>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</si>
  <si>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</si>
  <si>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</si>
  <si>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</si>
  <si>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</si>
  <si>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</si>
  <si>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</si>
  <si>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</si>
  <si>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</si>
  <si>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</si>
  <si>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</si>
  <si>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</si>
  <si>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</si>
  <si>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</si>
  <si>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</si>
  <si>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</si>
  <si>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</si>
  <si>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</si>
  <si>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</si>
  <si>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</si>
  <si>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</si>
  <si>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</si>
  <si>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</si>
  <si>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</si>
  <si>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</si>
  <si>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</si>
  <si>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</si>
  <si>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</si>
  <si>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</si>
  <si>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</si>
  <si>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</si>
  <si>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</si>
  <si>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</si>
  <si>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</si>
  <si>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</si>
  <si>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</si>
  <si>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</si>
  <si>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</si>
  <si>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</si>
  <si>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</si>
  <si>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</si>
  <si>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</si>
  <si>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</si>
  <si>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</si>
  <si>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</si>
  <si>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</si>
  <si>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</si>
  <si>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</si>
  <si>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</si>
  <si>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</si>
  <si>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</si>
  <si>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</si>
  <si>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</si>
  <si>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</si>
  <si>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</si>
  <si>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</si>
  <si>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</si>
  <si>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</si>
  <si>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</si>
  <si>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</si>
  <si>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</si>
  <si>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</si>
  <si>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</si>
  <si>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</si>
  <si>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</si>
  <si>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</si>
  <si>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</si>
  <si>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</si>
  <si>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</si>
  <si>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</si>
  <si>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</si>
  <si>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</si>
  <si>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</si>
  <si>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</si>
  <si>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</si>
  <si>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</si>
  <si>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</si>
  <si>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</si>
  <si>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</si>
  <si>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</si>
  <si>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</si>
  <si>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</si>
  <si>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</si>
  <si>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</si>
  <si>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</si>
  <si>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</si>
  <si>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</si>
  <si>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</si>
  <si>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</si>
  <si>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</si>
  <si>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</si>
  <si>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</si>
  <si>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</si>
  <si>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</si>
  <si>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</si>
  <si>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</si>
  <si>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</si>
  <si>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</si>
  <si>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</si>
  <si>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</si>
  <si>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</si>
  <si>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</si>
  <si>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</si>
  <si>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</si>
  <si>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</si>
  <si>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</si>
  <si>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</si>
  <si>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</si>
  <si>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</si>
  <si>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</si>
  <si>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</si>
  <si>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</si>
  <si>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</si>
  <si>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</si>
  <si>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</si>
  <si>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</si>
  <si>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</si>
  <si>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</si>
  <si>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</si>
  <si>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</si>
  <si>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</si>
  <si>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</si>
  <si>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</si>
  <si>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</si>
  <si>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</si>
  <si>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</si>
  <si>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</si>
  <si>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</si>
  <si>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</si>
  <si>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</si>
  <si>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</si>
  <si>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</si>
  <si>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</si>
  <si>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</si>
  <si>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</si>
  <si>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</si>
  <si>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</si>
  <si>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</si>
  <si>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</si>
  <si>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</si>
  <si>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</si>
  <si>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</si>
  <si>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</si>
  <si>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</si>
  <si>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</si>
  <si>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</si>
  <si>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</si>
  <si>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</si>
  <si>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</si>
  <si>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</si>
  <si>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</si>
  <si>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</si>
  <si>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</si>
  <si>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</si>
  <si>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</si>
  <si>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</si>
  <si>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</si>
  <si>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</si>
  <si>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</si>
  <si>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</si>
  <si>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</si>
  <si>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</si>
  <si>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</si>
  <si>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</si>
  <si>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</si>
  <si>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</si>
  <si>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</si>
  <si>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</si>
  <si>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</si>
  <si>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</si>
  <si>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</si>
  <si>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</si>
  <si>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</si>
  <si>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</si>
  <si>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</si>
  <si>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</si>
  <si>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</si>
  <si>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</si>
  <si>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</si>
  <si>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</si>
  <si>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</si>
  <si>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</si>
  <si>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</si>
  <si>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</si>
  <si>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</si>
  <si>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</si>
  <si>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</si>
  <si>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</si>
  <si>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</si>
  <si>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</si>
  <si>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</si>
  <si>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</si>
  <si>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</si>
  <si>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</si>
  <si>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</si>
  <si>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</si>
  <si>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</si>
  <si>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</si>
  <si>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</si>
  <si>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</si>
  <si>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</si>
  <si>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</si>
  <si>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</si>
  <si>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</si>
  <si>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</si>
  <si>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</si>
  <si>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</si>
  <si>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</si>
  <si>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</si>
  <si>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</si>
  <si>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</si>
  <si>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</si>
  <si>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</si>
  <si>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</si>
  <si>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</si>
  <si>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</si>
  <si>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</si>
  <si>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</si>
  <si>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</si>
  <si>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</si>
  <si>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</si>
  <si>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</si>
  <si>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</si>
  <si>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</si>
  <si>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</si>
  <si>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</si>
  <si>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</si>
  <si>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B121 SC2 PE//LCP</t>
  </si>
  <si>
    <t>B121 SC2 PE//ACP</t>
  </si>
  <si>
    <t>VEH3630</t>
  </si>
  <si>
    <t xml:space="preserve">VEH3640 </t>
  </si>
  <si>
    <t xml:space="preserve">BENCH NO.210 SM//YI </t>
  </si>
  <si>
    <t>VFA1020</t>
  </si>
  <si>
    <t>VEH3640</t>
  </si>
  <si>
    <t>KEYBOARD ASSY/PWSP YU1 YE121 YI</t>
  </si>
  <si>
    <t>VFK302Z</t>
  </si>
  <si>
    <t>HANGZHOU YAMAHA MUSICAL INSTRUMENT CO.,LTD</t>
  </si>
  <si>
    <t>SHATIANTOUCUN,  GUALI,  XIAOSHAN,</t>
  </si>
  <si>
    <t>HANGZHOU,  ZHEJIANG</t>
  </si>
  <si>
    <t>[     ]   YCJ</t>
  </si>
  <si>
    <r>
      <t xml:space="preserve">[  V   ]   </t>
    </r>
    <r>
      <rPr>
        <b/>
        <sz val="8"/>
        <rFont val="Arial"/>
        <family val="2"/>
      </rPr>
      <t>SEA</t>
    </r>
    <r>
      <rPr>
        <sz val="8"/>
        <rFont val="Arial"/>
        <family val="2"/>
      </rPr>
      <t xml:space="preserve"> FREIGHT</t>
    </r>
    <r>
      <rPr>
        <sz val="10"/>
        <rFont val="Arial"/>
        <family val="2"/>
      </rPr>
      <t xml:space="preserve"> (LCL)</t>
    </r>
  </si>
  <si>
    <t>PURCHASING AND LOGISTIC DIVISION</t>
  </si>
  <si>
    <t>Y83200</t>
  </si>
  <si>
    <r>
      <t xml:space="preserve">[  V    ]   </t>
    </r>
    <r>
      <rPr>
        <sz val="8"/>
        <rFont val="Arial"/>
        <family val="2"/>
      </rPr>
      <t>SAME AS CONSIGNE</t>
    </r>
  </si>
  <si>
    <t>Attn.     : YEHUA JIANG</t>
  </si>
  <si>
    <t>TELP. 86-571-83501259</t>
  </si>
  <si>
    <r>
      <t xml:space="preserve">[     ]   </t>
    </r>
    <r>
      <rPr>
        <sz val="8"/>
        <rFont val="Arial"/>
        <family val="2"/>
      </rPr>
      <t>DROP</t>
    </r>
  </si>
  <si>
    <t>FAX:  86-571-82505111</t>
  </si>
  <si>
    <t>[   V  ]   DIRECT</t>
  </si>
  <si>
    <t>YAMAHA PIANO PART</t>
  </si>
  <si>
    <t>[ V  ]  FOB      [    ]  C &amp; F</t>
  </si>
  <si>
    <t>[    ]    KITE</t>
  </si>
  <si>
    <t>[  V  ]    NON KITE</t>
  </si>
  <si>
    <t>SHANGHAI</t>
  </si>
  <si>
    <t xml:space="preserve">  </t>
  </si>
  <si>
    <t xml:space="preserve">SHIPMENT ORDER       : </t>
  </si>
  <si>
    <t>99 x 86 x 60</t>
  </si>
  <si>
    <t xml:space="preserve">DELIVERY ORDER       :  </t>
  </si>
  <si>
    <t>N</t>
  </si>
  <si>
    <t>O</t>
  </si>
  <si>
    <t>Q</t>
  </si>
  <si>
    <t>PRICE LIST 198</t>
  </si>
  <si>
    <t>PC</t>
  </si>
  <si>
    <t>VFV5520</t>
  </si>
  <si>
    <t>VFV5530</t>
  </si>
  <si>
    <t>SETS</t>
  </si>
  <si>
    <t>VFV5540</t>
  </si>
  <si>
    <t>VFV5550</t>
  </si>
  <si>
    <t>VFV5560</t>
  </si>
  <si>
    <t>VFV5570</t>
  </si>
  <si>
    <t>VFV5580</t>
  </si>
  <si>
    <t>VFV5590</t>
  </si>
  <si>
    <t>VFV5600</t>
  </si>
  <si>
    <t>VFV5610</t>
  </si>
  <si>
    <t>VFV5620</t>
  </si>
  <si>
    <t>VFV5630</t>
  </si>
  <si>
    <t>BENCH No.600 SW//YI</t>
  </si>
  <si>
    <t>April 13 ,2022</t>
  </si>
  <si>
    <t>April 16 ,2022</t>
  </si>
  <si>
    <t>PO : 64992 (212680)</t>
  </si>
  <si>
    <t>122 X 100 X 60</t>
  </si>
  <si>
    <t>30 X 25 X 25</t>
  </si>
  <si>
    <t>Juni 16 ,2022</t>
  </si>
  <si>
    <t>Juni 19 ,2022</t>
  </si>
  <si>
    <t>:</t>
  </si>
  <si>
    <t xml:space="preserve">SALES ORDER              </t>
  </si>
  <si>
    <t xml:space="preserve">DELIVERY ORDER         </t>
  </si>
  <si>
    <t xml:space="preserve">SHIPMENT ORDER        </t>
  </si>
  <si>
    <t xml:space="preserve">PERFORMA INV.           </t>
  </si>
  <si>
    <t xml:space="preserve">FINAL INV                      </t>
  </si>
  <si>
    <t>Juli 18 ,2022</t>
  </si>
  <si>
    <t>PO : 66247 (215716)</t>
  </si>
  <si>
    <t>PO : 66246 (215715)</t>
  </si>
  <si>
    <t>PO : 66169 (214534)</t>
  </si>
  <si>
    <t>PO : 66168 (213821)</t>
  </si>
  <si>
    <t>ITEM CODE</t>
  </si>
  <si>
    <t>NAMA</t>
  </si>
  <si>
    <t>NO CASE</t>
  </si>
  <si>
    <t>TGL IN</t>
  </si>
  <si>
    <t>INVOICE</t>
  </si>
  <si>
    <t>NO LOT</t>
  </si>
  <si>
    <t>DIMENSI</t>
  </si>
  <si>
    <t>VOLUME</t>
  </si>
  <si>
    <t>BERAT</t>
  </si>
  <si>
    <t>Panjang (cm)</t>
  </si>
  <si>
    <t>Lebar (cm)</t>
  </si>
  <si>
    <t>Tinggi (cm)</t>
  </si>
  <si>
    <t>KG</t>
  </si>
  <si>
    <t>VAQ0550</t>
  </si>
  <si>
    <t>KEYBOARD ASSY M110</t>
  </si>
  <si>
    <t>15 MEI 2020</t>
  </si>
  <si>
    <t>XGN013</t>
  </si>
  <si>
    <t>907962/92</t>
  </si>
  <si>
    <t>1 Set</t>
  </si>
  <si>
    <t>0,2065</t>
  </si>
  <si>
    <t>VAQ0510</t>
  </si>
  <si>
    <t>KEYBOARD ASSY C108</t>
  </si>
  <si>
    <t>907962/67</t>
  </si>
  <si>
    <t>135 x 85 x 18</t>
  </si>
  <si>
    <t>CHINA</t>
  </si>
  <si>
    <t>Juli 15 ,2022</t>
  </si>
  <si>
    <t>Attn.     : Shasha ni</t>
  </si>
  <si>
    <r>
      <t xml:space="preserve">[       ]   </t>
    </r>
    <r>
      <rPr>
        <sz val="8"/>
        <rFont val="Arial"/>
        <family val="2"/>
      </rPr>
      <t>CHARGED</t>
    </r>
  </si>
  <si>
    <r>
      <t xml:space="preserve">[   V   ]   </t>
    </r>
    <r>
      <rPr>
        <sz val="7"/>
        <rFont val="Arial"/>
        <family val="2"/>
      </rPr>
      <t>FREE OF CHARGE</t>
    </r>
  </si>
  <si>
    <t>Agustus 21 ,2022</t>
  </si>
  <si>
    <t>PO : 66564 (216490)</t>
  </si>
  <si>
    <t>Agustus 1 ,2022</t>
  </si>
  <si>
    <t>Agustus 5 ,2022</t>
  </si>
  <si>
    <t>Agustus 16 ,2022</t>
  </si>
  <si>
    <t>September 15 ,2022</t>
  </si>
  <si>
    <t>September 18 ,2022</t>
  </si>
  <si>
    <t>122 x 100 x 60</t>
  </si>
  <si>
    <t>PO : 66901 (217353)</t>
  </si>
  <si>
    <t>Hammer Assy U10</t>
  </si>
  <si>
    <t>WU21280</t>
  </si>
  <si>
    <t>110 X 83 X 48</t>
  </si>
  <si>
    <t>PO : HY20220906</t>
  </si>
  <si>
    <t>Attn.     :JIANAN WU</t>
  </si>
  <si>
    <r>
      <t xml:space="preserve">[     ]   </t>
    </r>
    <r>
      <rPr>
        <sz val="8"/>
        <rFont val="Arial"/>
        <family val="2"/>
      </rPr>
      <t>CHARGED</t>
    </r>
  </si>
  <si>
    <r>
      <t xml:space="preserve">[  V    ]   </t>
    </r>
    <r>
      <rPr>
        <sz val="7"/>
        <rFont val="Arial"/>
        <family val="2"/>
      </rPr>
      <t>FREE OF CHARGE</t>
    </r>
  </si>
  <si>
    <t>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</si>
</sst>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99">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14"/>
      <name val="Arial"/>
      <family val="2"/>
      <charset val="128"/>
    </font>
    <font>
      <sz val="14"/>
      <color indexed="8"/>
      <name val="Arial"/>
      <family val="2"/>
      <charset val="128"/>
    </font>
    <font>
      <sz val="14"/>
      <name val="Arial"/>
      <family val="2"/>
      <charset val="128"/>
    </font>
    <font>
      <sz val="14"/>
      <color indexed="8"/>
      <name val="Times New Roman"/>
      <family val="1"/>
      <charset val="128"/>
    </font>
    <font>
      <sz val="14"/>
      <color indexed="10"/>
      <name val="Arial"/>
      <family val="2"/>
      <charset val="128"/>
    </font>
    <font>
      <sz val="11"/>
      <color rgb="FF000000"/>
      <name val="Calibri"/>
      <family val="2"/>
    </font>
    <font>
      <sz val="11"/>
      <name val="Calibri"/>
      <family val="2"/>
    </font>
  </fonts>
  <fills count="7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rgb="FF000000"/>
      </top>
      <bottom/>
      <diagonal/>
    </border>
  </borders>
  <cellStyleXfs count="911">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8" borderId="0" applyNumberFormat="0" applyBorder="0" applyAlignment="0" applyProtection="0">
      <alignment vertical="center"/>
    </xf>
    <xf numFmtId="0" fontId="42" fillId="11" borderId="0" applyNumberFormat="0" applyBorder="0" applyAlignment="0" applyProtection="0">
      <alignment vertical="center"/>
    </xf>
    <xf numFmtId="0" fontId="42"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2" fillId="16"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18" borderId="0" applyNumberFormat="0" applyBorder="0" applyAlignment="0" applyProtection="0">
      <alignment vertical="center"/>
    </xf>
    <xf numFmtId="0" fontId="42"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65"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5" fillId="0" borderId="0"/>
    <xf numFmtId="0" fontId="39" fillId="0" borderId="0"/>
    <xf numFmtId="0" fontId="11" fillId="0" borderId="0"/>
    <xf numFmtId="0" fontId="39" fillId="31" borderId="7" applyNumberFormat="0" applyFont="0" applyAlignment="0" applyProtection="0"/>
    <xf numFmtId="0" fontId="24" fillId="28" borderId="8" applyNumberFormat="0" applyAlignment="0" applyProtection="0"/>
    <xf numFmtId="0" fontId="44" fillId="14" borderId="9" applyNumberFormat="0" applyProtection="0">
      <alignment horizontal="right" vertical="center"/>
    </xf>
    <xf numFmtId="0" fontId="44"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3" fillId="23"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3" fillId="23" borderId="0" applyNumberFormat="0" applyBorder="0" applyAlignment="0" applyProtection="0">
      <alignment vertical="center"/>
    </xf>
    <xf numFmtId="0" fontId="43" fillId="36" borderId="0" applyNumberFormat="0" applyBorder="0" applyAlignment="0" applyProtection="0">
      <alignment vertical="center"/>
    </xf>
    <xf numFmtId="0" fontId="45" fillId="0" borderId="0" applyNumberFormat="0" applyFill="0" applyBorder="0" applyAlignment="0" applyProtection="0">
      <alignment vertical="center"/>
    </xf>
    <xf numFmtId="0" fontId="46" fillId="37" borderId="2" applyNumberFormat="0" applyAlignment="0" applyProtection="0">
      <alignment vertical="center"/>
    </xf>
    <xf numFmtId="0" fontId="47" fillId="17" borderId="0" applyNumberFormat="0" applyBorder="0" applyAlignment="0" applyProtection="0">
      <alignment vertical="center"/>
    </xf>
    <xf numFmtId="0" fontId="39" fillId="10" borderId="7" applyNumberFormat="0" applyFont="0" applyAlignment="0" applyProtection="0">
      <alignment vertical="center"/>
    </xf>
    <xf numFmtId="0" fontId="48" fillId="0" borderId="6" applyNumberFormat="0" applyFill="0" applyAlignment="0" applyProtection="0">
      <alignment vertical="center"/>
    </xf>
    <xf numFmtId="0" fontId="49" fillId="17" borderId="1" applyNumberFormat="0" applyAlignment="0" applyProtection="0">
      <alignment vertical="center"/>
    </xf>
    <xf numFmtId="0" fontId="50" fillId="38" borderId="8" applyNumberFormat="0" applyAlignment="0" applyProtection="0">
      <alignment vertical="center"/>
    </xf>
    <xf numFmtId="0" fontId="51" fillId="39" borderId="0" applyNumberFormat="0" applyBorder="0" applyAlignment="0" applyProtection="0">
      <alignment vertical="center"/>
    </xf>
    <xf numFmtId="0" fontId="52" fillId="0" borderId="0"/>
    <xf numFmtId="0" fontId="53" fillId="40" borderId="0" applyNumberFormat="0" applyBorder="0" applyAlignment="0" applyProtection="0">
      <alignment vertical="center"/>
    </xf>
    <xf numFmtId="0" fontId="54" fillId="0" borderId="11" applyNumberFormat="0" applyFill="0" applyAlignment="0" applyProtection="0">
      <alignment vertical="center"/>
    </xf>
    <xf numFmtId="0" fontId="55" fillId="0" borderId="4" applyNumberFormat="0" applyFill="0" applyAlignment="0" applyProtection="0">
      <alignment vertical="center"/>
    </xf>
    <xf numFmtId="0" fontId="56" fillId="0" borderId="12" applyNumberFormat="0" applyFill="0" applyAlignment="0" applyProtection="0">
      <alignment vertical="center"/>
    </xf>
    <xf numFmtId="0" fontId="56" fillId="0" borderId="0" applyNumberFormat="0" applyFill="0" applyBorder="0" applyAlignment="0" applyProtection="0">
      <alignment vertical="center"/>
    </xf>
    <xf numFmtId="0" fontId="57" fillId="38" borderId="1"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68" fillId="0" borderId="0">
      <alignment vertical="center"/>
    </xf>
    <xf numFmtId="0" fontId="5" fillId="0" borderId="0"/>
    <xf numFmtId="0" fontId="39"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9" fontId="39" fillId="0" borderId="0" applyFont="0" applyFill="0" applyBorder="0" applyAlignment="0" applyProtection="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0" fontId="70" fillId="0" borderId="0">
      <alignment vertical="center"/>
    </xf>
    <xf numFmtId="0" fontId="71" fillId="0" borderId="0">
      <alignment vertical="center"/>
    </xf>
    <xf numFmtId="38" fontId="71" fillId="0" borderId="0" applyFont="0" applyFill="0" applyBorder="0" applyAlignment="0" applyProtection="0">
      <alignment vertical="center"/>
    </xf>
    <xf numFmtId="0" fontId="39" fillId="0" borderId="0"/>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0" fontId="39" fillId="0" borderId="0"/>
    <xf numFmtId="0" fontId="72" fillId="0" borderId="0">
      <alignment vertical="center"/>
    </xf>
    <xf numFmtId="0" fontId="72" fillId="0" borderId="0">
      <alignment vertical="center"/>
    </xf>
    <xf numFmtId="0" fontId="71" fillId="0" borderId="0">
      <alignment vertical="center"/>
    </xf>
    <xf numFmtId="38" fontId="71" fillId="0" borderId="0" applyFont="0" applyFill="0" applyBorder="0" applyAlignment="0" applyProtection="0">
      <alignment vertical="center"/>
    </xf>
    <xf numFmtId="38" fontId="73" fillId="0" borderId="0" applyFont="0" applyFill="0" applyBorder="0" applyAlignment="0" applyProtection="0">
      <alignment vertical="center"/>
    </xf>
    <xf numFmtId="0" fontId="71" fillId="0" borderId="0">
      <alignment vertical="center"/>
    </xf>
    <xf numFmtId="38" fontId="69" fillId="0" borderId="0" applyFont="0" applyFill="0" applyBorder="0" applyAlignment="0" applyProtection="0">
      <alignment vertical="center"/>
    </xf>
    <xf numFmtId="0" fontId="69" fillId="0" borderId="0">
      <alignment vertical="center"/>
    </xf>
    <xf numFmtId="0" fontId="5"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69" fillId="0" borderId="0" applyFont="0" applyFill="0" applyBorder="0" applyAlignment="0" applyProtection="0"/>
    <xf numFmtId="0" fontId="3" fillId="0" borderId="0"/>
    <xf numFmtId="9" fontId="69" fillId="0" borderId="0" applyFont="0" applyFill="0" applyBorder="0" applyAlignment="0" applyProtection="0">
      <alignment vertical="center"/>
    </xf>
    <xf numFmtId="0" fontId="3" fillId="0" borderId="0"/>
    <xf numFmtId="0" fontId="69" fillId="0" borderId="0"/>
    <xf numFmtId="0" fontId="69" fillId="0" borderId="0"/>
    <xf numFmtId="41" fontId="68" fillId="0" borderId="0" applyFont="0" applyFill="0" applyBorder="0" applyAlignment="0" applyProtection="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41" fontId="68" fillId="0" borderId="0" applyFont="0" applyFill="0" applyBorder="0" applyAlignment="0" applyProtection="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0" fontId="3" fillId="0" borderId="0"/>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9" fontId="68" fillId="0" borderId="0" applyFont="0" applyFill="0" applyBorder="0" applyAlignment="0" applyProtection="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41" fontId="68" fillId="0" borderId="0" applyFont="0" applyFill="0" applyBorder="0" applyAlignment="0" applyProtection="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41" fontId="68" fillId="0" borderId="0" applyFont="0" applyFill="0" applyBorder="0" applyAlignment="0" applyProtection="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3" fillId="0" borderId="0"/>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9" fontId="69" fillId="0" borderId="0" applyFont="0" applyFill="0" applyBorder="0" applyAlignment="0" applyProtection="0">
      <alignment vertical="center"/>
    </xf>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alignment vertical="center"/>
    </xf>
    <xf numFmtId="9" fontId="69" fillId="0" borderId="0" applyFont="0" applyFill="0" applyBorder="0" applyAlignment="0" applyProtection="0">
      <alignment vertical="center"/>
    </xf>
    <xf numFmtId="0" fontId="69" fillId="0" borderId="0">
      <alignment vertical="center"/>
    </xf>
    <xf numFmtId="38" fontId="69" fillId="0" borderId="0" applyFont="0" applyFill="0" applyBorder="0" applyAlignment="0" applyProtection="0">
      <alignment vertical="center"/>
    </xf>
    <xf numFmtId="0" fontId="69" fillId="0" borderId="0">
      <alignment vertical="center"/>
    </xf>
    <xf numFmtId="0" fontId="69" fillId="0" borderId="0"/>
    <xf numFmtId="0" fontId="69" fillId="0" borderId="0"/>
    <xf numFmtId="0" fontId="76" fillId="0" borderId="0" applyNumberFormat="0" applyFill="0" applyBorder="0" applyAlignment="0" applyProtection="0"/>
    <xf numFmtId="0" fontId="77" fillId="0" borderId="54" applyNumberFormat="0" applyFill="0" applyAlignment="0" applyProtection="0"/>
    <xf numFmtId="0" fontId="78" fillId="0" borderId="55" applyNumberFormat="0" applyFill="0" applyAlignment="0" applyProtection="0"/>
    <xf numFmtId="0" fontId="79" fillId="0" borderId="56" applyNumberFormat="0" applyFill="0" applyAlignment="0" applyProtection="0"/>
    <xf numFmtId="0" fontId="79" fillId="0" borderId="0" applyNumberFormat="0" applyFill="0" applyBorder="0" applyAlignment="0" applyProtection="0"/>
    <xf numFmtId="0" fontId="80" fillId="45" borderId="0" applyNumberFormat="0" applyBorder="0" applyAlignment="0" applyProtection="0"/>
    <xf numFmtId="0" fontId="81" fillId="46" borderId="0" applyNumberFormat="0" applyBorder="0" applyAlignment="0" applyProtection="0"/>
    <xf numFmtId="0" fontId="82" fillId="47" borderId="0" applyNumberFormat="0" applyBorder="0" applyAlignment="0" applyProtection="0"/>
    <xf numFmtId="0" fontId="83" fillId="48" borderId="57" applyNumberFormat="0" applyAlignment="0" applyProtection="0"/>
    <xf numFmtId="0" fontId="84" fillId="49" borderId="58" applyNumberFormat="0" applyAlignment="0" applyProtection="0"/>
    <xf numFmtId="0" fontId="85" fillId="49" borderId="57" applyNumberFormat="0" applyAlignment="0" applyProtection="0"/>
    <xf numFmtId="0" fontId="86" fillId="0" borderId="59" applyNumberFormat="0" applyFill="0" applyAlignment="0" applyProtection="0"/>
    <xf numFmtId="0" fontId="87" fillId="50" borderId="60" applyNumberFormat="0" applyAlignment="0" applyProtection="0"/>
    <xf numFmtId="0" fontId="88" fillId="0" borderId="0" applyNumberFormat="0" applyFill="0" applyBorder="0" applyAlignment="0" applyProtection="0"/>
    <xf numFmtId="0" fontId="69" fillId="51" borderId="61" applyNumberFormat="0" applyFont="0" applyAlignment="0" applyProtection="0"/>
    <xf numFmtId="0" fontId="89" fillId="0" borderId="0" applyNumberFormat="0" applyFill="0" applyBorder="0" applyAlignment="0" applyProtection="0"/>
    <xf numFmtId="0" fontId="75" fillId="0" borderId="62" applyNumberFormat="0" applyFill="0" applyAlignment="0" applyProtection="0"/>
    <xf numFmtId="0" fontId="90"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0"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0"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0"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0"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0"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68" fillId="0" borderId="0" applyFont="0" applyFill="0" applyBorder="0" applyAlignment="0" applyProtection="0"/>
    <xf numFmtId="0" fontId="3" fillId="0" borderId="0"/>
    <xf numFmtId="0" fontId="3" fillId="0" borderId="0"/>
    <xf numFmtId="41" fontId="68" fillId="0" borderId="0" applyFont="0" applyFill="0" applyBorder="0" applyAlignment="0" applyProtection="0"/>
    <xf numFmtId="0" fontId="3" fillId="0" borderId="0"/>
    <xf numFmtId="0" fontId="3" fillId="0" borderId="0"/>
    <xf numFmtId="0" fontId="68"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68"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68"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1" fillId="0" borderId="0"/>
    <xf numFmtId="0" fontId="39" fillId="0" borderId="0"/>
  </cellStyleXfs>
  <cellXfs count="468">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0" fillId="0" borderId="18" xfId="0"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7" fillId="41" borderId="23" xfId="0" applyFont="1" applyFill="1" applyBorder="1" applyAlignment="1">
      <alignment horizontal="center"/>
    </xf>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0" fontId="0" fillId="41" borderId="0" xfId="0" applyFill="1"/>
    <xf numFmtId="165" fontId="39" fillId="41" borderId="0" xfId="46" applyFont="1" applyFill="1" applyAlignment="1">
      <alignment vertical="center"/>
    </xf>
    <xf numFmtId="0" fontId="38" fillId="41" borderId="0" xfId="0" applyFont="1" applyFill="1"/>
    <xf numFmtId="167" fontId="0" fillId="41" borderId="0" xfId="0" applyNumberFormat="1" applyFill="1" applyAlignment="1">
      <alignment horizontal="centerContinuous"/>
    </xf>
    <xf numFmtId="165" fontId="40" fillId="41" borderId="0" xfId="46" applyFont="1" applyFill="1"/>
    <xf numFmtId="166" fontId="40" fillId="41" borderId="0" xfId="46" applyNumberFormat="1" applyFont="1" applyFill="1"/>
    <xf numFmtId="0" fontId="61" fillId="0" borderId="24" xfId="0" applyFont="1" applyBorder="1" applyAlignment="1">
      <alignment horizontal="center"/>
    </xf>
    <xf numFmtId="172" fontId="61" fillId="0" borderId="24" xfId="46" applyNumberFormat="1" applyFont="1" applyBorder="1" applyAlignment="1">
      <alignment horizontal="center"/>
    </xf>
    <xf numFmtId="172" fontId="61" fillId="0" borderId="25" xfId="46" applyNumberFormat="1" applyFont="1" applyBorder="1" applyAlignment="1">
      <alignment horizontal="center"/>
    </xf>
    <xf numFmtId="165" fontId="40" fillId="41" borderId="24" xfId="46" applyFont="1" applyFill="1" applyBorder="1"/>
    <xf numFmtId="0" fontId="62" fillId="0" borderId="0" xfId="0" applyFont="1"/>
    <xf numFmtId="0" fontId="62" fillId="42" borderId="0" xfId="0" applyFont="1" applyFill="1"/>
    <xf numFmtId="0" fontId="0" fillId="42" borderId="0" xfId="0" applyFont="1" applyFill="1"/>
    <xf numFmtId="165" fontId="40" fillId="42" borderId="0" xfId="46" applyFont="1" applyFill="1"/>
    <xf numFmtId="165" fontId="41" fillId="41" borderId="24" xfId="46" applyFont="1" applyFill="1" applyBorder="1"/>
    <xf numFmtId="165" fontId="64"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2" fillId="30" borderId="0" xfId="0" applyFont="1" applyFill="1"/>
    <xf numFmtId="0" fontId="0" fillId="30" borderId="0" xfId="0" applyFont="1" applyFill="1"/>
    <xf numFmtId="165" fontId="40" fillId="30" borderId="0" xfId="46" applyFont="1" applyFill="1"/>
    <xf numFmtId="0" fontId="62"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2"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66"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2" fillId="43" borderId="0" xfId="0" applyFont="1" applyFill="1"/>
    <xf numFmtId="0" fontId="67"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2"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0" xfId="0" applyFill="1" applyAlignment="1">
      <alignment horizontal="right"/>
    </xf>
    <xf numFmtId="0" fontId="0" fillId="41" borderId="14" xfId="0" applyFill="1" applyBorder="1"/>
    <xf numFmtId="0" fontId="0" fillId="41" borderId="19" xfId="0" applyFill="1" applyBorder="1"/>
    <xf numFmtId="0" fontId="0" fillId="41" borderId="17" xfId="0" applyFill="1" applyBorder="1"/>
    <xf numFmtId="0" fontId="0" fillId="41" borderId="19" xfId="0" applyFill="1" applyBorder="1" applyAlignment="1">
      <alignment horizontal="center"/>
    </xf>
    <xf numFmtId="0" fontId="0" fillId="41" borderId="16" xfId="0" applyFill="1"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41" borderId="22" xfId="0" applyFill="1" applyBorder="1"/>
    <xf numFmtId="0" fontId="7" fillId="41" borderId="23" xfId="0" applyFont="1" applyFill="1" applyBorder="1"/>
    <xf numFmtId="0" fontId="0" fillId="41" borderId="25" xfId="0" applyFill="1" applyBorder="1"/>
    <xf numFmtId="0" fontId="33" fillId="41" borderId="18" xfId="0" applyFont="1" applyFill="1" applyBorder="1"/>
    <xf numFmtId="0" fontId="33" fillId="41" borderId="0" xfId="0" applyFont="1" applyFill="1"/>
    <xf numFmtId="0" fontId="31" fillId="41" borderId="0" xfId="0" applyFont="1" applyFill="1"/>
    <xf numFmtId="0" fontId="31" fillId="41" borderId="0" xfId="0" applyFont="1" applyFill="1" applyAlignment="1">
      <alignment horizontal="centerContinuous"/>
    </xf>
    <xf numFmtId="0" fontId="0" fillId="41" borderId="28" xfId="0" applyFill="1" applyBorder="1"/>
    <xf numFmtId="0" fontId="0" fillId="41" borderId="29" xfId="0" applyFill="1" applyBorder="1"/>
    <xf numFmtId="0" fontId="0" fillId="41" borderId="22" xfId="0" applyFill="1" applyBorder="1" applyAlignment="1">
      <alignment horizontal="center"/>
    </xf>
    <xf numFmtId="0" fontId="30" fillId="0" borderId="0" xfId="0" applyFont="1" applyAlignment="1">
      <alignment horizontal="centerContinuous"/>
    </xf>
    <xf numFmtId="0" fontId="8" fillId="0" borderId="16" xfId="0" applyFont="1" applyBorder="1"/>
    <xf numFmtId="0" fontId="8" fillId="0" borderId="20" xfId="0" applyFont="1" applyBorder="1" applyAlignment="1">
      <alignment horizontal="centerContinuous"/>
    </xf>
    <xf numFmtId="0" fontId="0" fillId="0" borderId="16" xfId="0" applyBorder="1"/>
    <xf numFmtId="0" fontId="7" fillId="0" borderId="24" xfId="0" applyFont="1" applyBorder="1" applyAlignment="1">
      <alignment horizontal="center"/>
    </xf>
    <xf numFmtId="0" fontId="7" fillId="0" borderId="25" xfId="0" applyFont="1" applyBorder="1" applyAlignment="1">
      <alignment horizontal="center"/>
    </xf>
    <xf numFmtId="0" fontId="31" fillId="0" borderId="27" xfId="0" applyFont="1" applyBorder="1"/>
    <xf numFmtId="0" fontId="0" fillId="41" borderId="26" xfId="0" applyFill="1" applyBorder="1"/>
    <xf numFmtId="0" fontId="0" fillId="0" borderId="26" xfId="0" applyBorder="1"/>
    <xf numFmtId="0" fontId="0" fillId="0" borderId="17" xfId="0"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6" fillId="43" borderId="32" xfId="0" applyNumberFormat="1" applyFont="1" applyFill="1" applyBorder="1" applyAlignment="1">
      <alignment horizontal="center"/>
    </xf>
    <xf numFmtId="0" fontId="0" fillId="43" borderId="0" xfId="0" applyFill="1"/>
    <xf numFmtId="166" fontId="39" fillId="41" borderId="0" xfId="46" applyNumberFormat="1" applyFont="1" applyFill="1" applyAlignment="1">
      <alignment vertical="center"/>
    </xf>
    <xf numFmtId="0" fontId="8" fillId="41" borderId="0" xfId="0" applyFont="1" applyFill="1"/>
    <xf numFmtId="0" fontId="35" fillId="41" borderId="0" xfId="0" applyFont="1" applyFill="1"/>
    <xf numFmtId="165" fontId="39" fillId="41" borderId="0" xfId="46" applyFont="1" applyFill="1" applyAlignment="1">
      <alignment horizontal="centerContinuous"/>
    </xf>
    <xf numFmtId="165" fontId="39" fillId="41" borderId="0" xfId="46" applyFont="1" applyFill="1" applyAlignment="1">
      <alignment horizontal="right"/>
    </xf>
    <xf numFmtId="165" fontId="39" fillId="41" borderId="18" xfId="46" applyFont="1" applyFill="1" applyBorder="1" applyAlignment="1">
      <alignment vertical="center"/>
    </xf>
    <xf numFmtId="165" fontId="39" fillId="41" borderId="19" xfId="46" applyFont="1" applyFill="1" applyBorder="1" applyAlignment="1">
      <alignment vertical="center"/>
    </xf>
    <xf numFmtId="165" fontId="39" fillId="41" borderId="17" xfId="46" applyFont="1" applyFill="1" applyBorder="1" applyAlignment="1">
      <alignment vertical="center"/>
    </xf>
    <xf numFmtId="166" fontId="39" fillId="41" borderId="14" xfId="46" applyNumberFormat="1" applyFont="1" applyFill="1" applyBorder="1" applyAlignment="1">
      <alignment vertical="center"/>
    </xf>
    <xf numFmtId="165" fontId="39" fillId="41" borderId="0" xfId="46" applyFont="1" applyFill="1" applyBorder="1" applyAlignment="1">
      <alignment vertical="center"/>
    </xf>
    <xf numFmtId="166" fontId="39" fillId="41" borderId="19" xfId="46" applyNumberFormat="1" applyFont="1" applyFill="1" applyBorder="1" applyAlignment="1">
      <alignment vertical="center"/>
    </xf>
    <xf numFmtId="165" fontId="39" fillId="41" borderId="20" xfId="46" applyFont="1" applyFill="1" applyBorder="1" applyAlignment="1">
      <alignment vertical="center"/>
    </xf>
    <xf numFmtId="165" fontId="39" fillId="41" borderId="22" xfId="46" applyFont="1" applyFill="1" applyBorder="1" applyAlignment="1">
      <alignment vertical="center"/>
    </xf>
    <xf numFmtId="165" fontId="39" fillId="41" borderId="21" xfId="46" applyFont="1" applyFill="1" applyBorder="1" applyAlignment="1">
      <alignment vertical="center"/>
    </xf>
    <xf numFmtId="166" fontId="39" fillId="41" borderId="22" xfId="46" applyNumberFormat="1" applyFont="1" applyFill="1" applyBorder="1" applyAlignment="1">
      <alignment vertical="center"/>
    </xf>
    <xf numFmtId="0" fontId="92" fillId="41" borderId="30" xfId="0" applyFont="1" applyFill="1" applyBorder="1" applyAlignment="1">
      <alignment horizontal="right" vertical="center"/>
    </xf>
    <xf numFmtId="0" fontId="92" fillId="0" borderId="33" xfId="0" applyFont="1" applyBorder="1" applyAlignment="1">
      <alignment horizontal="left" vertical="center"/>
    </xf>
    <xf numFmtId="165" fontId="93" fillId="41" borderId="30" xfId="46" applyFont="1" applyFill="1" applyBorder="1" applyAlignment="1" applyProtection="1">
      <alignment vertical="center"/>
      <protection locked="0"/>
    </xf>
    <xf numFmtId="0" fontId="93" fillId="43" borderId="30" xfId="0" applyFont="1" applyFill="1" applyBorder="1"/>
    <xf numFmtId="0" fontId="92" fillId="41" borderId="30" xfId="0" applyFont="1" applyFill="1" applyBorder="1" applyAlignment="1">
      <alignment horizontal="center"/>
    </xf>
    <xf numFmtId="165" fontId="94" fillId="41" borderId="30" xfId="46" applyFont="1" applyFill="1" applyBorder="1" applyAlignment="1">
      <alignment horizontal="center"/>
    </xf>
    <xf numFmtId="168" fontId="93" fillId="41" borderId="30" xfId="47" applyNumberFormat="1" applyFont="1" applyFill="1" applyBorder="1" applyAlignment="1" applyProtection="1">
      <alignment vertical="center"/>
      <protection locked="0"/>
    </xf>
    <xf numFmtId="168" fontId="95" fillId="41" borderId="30" xfId="47" applyNumberFormat="1" applyFont="1" applyFill="1" applyBorder="1" applyAlignment="1" applyProtection="1">
      <alignment horizontal="center" vertical="center"/>
      <protection locked="0"/>
    </xf>
    <xf numFmtId="165" fontId="94" fillId="41" borderId="32" xfId="46" applyFont="1" applyFill="1" applyBorder="1" applyAlignment="1">
      <alignment horizontal="center" vertical="center"/>
    </xf>
    <xf numFmtId="165" fontId="94" fillId="41" borderId="33" xfId="46" applyFont="1" applyFill="1" applyBorder="1" applyAlignment="1">
      <alignment horizontal="center" vertical="center"/>
    </xf>
    <xf numFmtId="166" fontId="93" fillId="41" borderId="35" xfId="46" applyNumberFormat="1" applyFont="1" applyFill="1" applyBorder="1" applyAlignment="1" applyProtection="1">
      <alignment vertical="center"/>
      <protection locked="0"/>
    </xf>
    <xf numFmtId="0" fontId="28" fillId="41" borderId="0" xfId="0" applyFont="1" applyFill="1"/>
    <xf numFmtId="0" fontId="28" fillId="41" borderId="0" xfId="0" applyFont="1" applyFill="1" applyAlignment="1">
      <alignment vertical="center"/>
    </xf>
    <xf numFmtId="0" fontId="94" fillId="43" borderId="34" xfId="0" applyFont="1" applyFill="1" applyBorder="1"/>
    <xf numFmtId="0" fontId="93" fillId="0" borderId="30" xfId="0" applyFont="1" applyFill="1" applyBorder="1"/>
    <xf numFmtId="165" fontId="93" fillId="0" borderId="30" xfId="46" applyFont="1" applyFill="1" applyBorder="1" applyAlignment="1" applyProtection="1">
      <alignment vertical="center"/>
      <protection locked="0"/>
    </xf>
    <xf numFmtId="0" fontId="94" fillId="0" borderId="33" xfId="0" applyFont="1" applyBorder="1" applyAlignment="1">
      <alignment horizontal="left" vertical="center"/>
    </xf>
    <xf numFmtId="0" fontId="94" fillId="41" borderId="27" xfId="0" applyFont="1" applyFill="1" applyBorder="1" applyAlignment="1">
      <alignment horizontal="right"/>
    </xf>
    <xf numFmtId="0" fontId="96" fillId="41" borderId="18" xfId="0" applyFont="1" applyFill="1" applyBorder="1"/>
    <xf numFmtId="0" fontId="94" fillId="41" borderId="19" xfId="0" applyFont="1" applyFill="1" applyBorder="1"/>
    <xf numFmtId="0" fontId="94" fillId="0" borderId="27" xfId="0" applyFont="1" applyBorder="1"/>
    <xf numFmtId="0" fontId="94" fillId="41" borderId="27" xfId="0" applyFont="1" applyFill="1" applyBorder="1"/>
    <xf numFmtId="165" fontId="93" fillId="41" borderId="15" xfId="46" applyFont="1" applyFill="1" applyBorder="1" applyAlignment="1" applyProtection="1">
      <alignment vertical="center"/>
      <protection locked="0"/>
    </xf>
    <xf numFmtId="165" fontId="94" fillId="41" borderId="31" xfId="46" applyFont="1" applyFill="1" applyBorder="1" applyAlignment="1">
      <alignment horizontal="center" vertical="center"/>
    </xf>
    <xf numFmtId="165" fontId="94" fillId="41" borderId="27" xfId="46" applyFont="1" applyFill="1" applyBorder="1" applyAlignment="1">
      <alignment horizontal="center"/>
    </xf>
    <xf numFmtId="0" fontId="94" fillId="41" borderId="18" xfId="0" applyFont="1" applyFill="1" applyBorder="1"/>
    <xf numFmtId="0" fontId="94" fillId="0" borderId="25" xfId="0" applyFont="1" applyBorder="1"/>
    <xf numFmtId="0" fontId="94" fillId="41" borderId="25" xfId="0" applyFont="1" applyFill="1" applyBorder="1"/>
    <xf numFmtId="165" fontId="94" fillId="41" borderId="24" xfId="46" applyFont="1" applyFill="1" applyBorder="1" applyAlignment="1">
      <alignment vertical="center"/>
    </xf>
    <xf numFmtId="166" fontId="94" fillId="41" borderId="24" xfId="46" applyNumberFormat="1" applyFont="1" applyFill="1" applyBorder="1" applyAlignment="1">
      <alignment vertical="center"/>
    </xf>
    <xf numFmtId="165" fontId="39" fillId="41" borderId="23" xfId="46" applyFont="1" applyFill="1" applyBorder="1" applyAlignment="1">
      <alignment vertical="center"/>
    </xf>
    <xf numFmtId="165" fontId="39" fillId="41" borderId="26" xfId="46" applyFont="1" applyFill="1" applyBorder="1" applyAlignment="1">
      <alignment vertical="center"/>
    </xf>
    <xf numFmtId="165" fontId="39" fillId="41" borderId="0" xfId="46" applyFont="1" applyFill="1" applyBorder="1" applyAlignment="1"/>
    <xf numFmtId="0" fontId="31" fillId="41" borderId="0" xfId="0" applyFont="1" applyFill="1" applyAlignment="1">
      <alignment horizontal="right"/>
    </xf>
    <xf numFmtId="165" fontId="32" fillId="41" borderId="0" xfId="46" applyFont="1" applyFill="1" applyBorder="1" applyAlignment="1" applyProtection="1">
      <alignment vertical="center"/>
      <protection locked="0"/>
    </xf>
    <xf numFmtId="0" fontId="31" fillId="0" borderId="0" xfId="0" applyFont="1"/>
    <xf numFmtId="0" fontId="39" fillId="41" borderId="0" xfId="0" applyFont="1" applyFill="1"/>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69" fontId="94" fillId="41" borderId="31" xfId="46" applyNumberFormat="1" applyFont="1" applyFill="1" applyBorder="1" applyAlignment="1">
      <alignment horizontal="center" vertical="center"/>
    </xf>
    <xf numFmtId="0" fontId="92" fillId="0" borderId="30" xfId="0" applyFont="1" applyFill="1" applyBorder="1" applyAlignment="1">
      <alignment horizontal="right" vertical="center"/>
    </xf>
    <xf numFmtId="0" fontId="94" fillId="0" borderId="34" xfId="0" applyFont="1" applyFill="1" applyBorder="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76" borderId="15" xfId="0" applyFont="1" applyFill="1" applyBorder="1"/>
    <xf numFmtId="0" fontId="28" fillId="76" borderId="36" xfId="0" applyFont="1" applyFill="1" applyBorder="1" applyAlignment="1">
      <alignment horizontal="center"/>
    </xf>
    <xf numFmtId="171" fontId="28" fillId="76" borderId="34" xfId="0" applyNumberFormat="1" applyFont="1" applyFill="1" applyBorder="1"/>
    <xf numFmtId="170" fontId="34" fillId="76" borderId="15" xfId="0" applyNumberFormat="1" applyFont="1" applyFill="1" applyBorder="1"/>
    <xf numFmtId="0" fontId="28" fillId="76" borderId="15" xfId="0" applyFont="1" applyFill="1" applyBorder="1" applyAlignment="1">
      <alignment horizontal="center"/>
    </xf>
    <xf numFmtId="2" fontId="34" fillId="76" borderId="19" xfId="0" applyNumberFormat="1" applyFont="1" applyFill="1" applyBorder="1" applyAlignment="1">
      <alignment horizontal="center"/>
    </xf>
    <xf numFmtId="0" fontId="28" fillId="76" borderId="32" xfId="0" applyFont="1" applyFill="1" applyBorder="1" applyAlignment="1">
      <alignment horizontal="center"/>
    </xf>
    <xf numFmtId="0" fontId="28" fillId="76" borderId="0" xfId="0" applyFont="1" applyFill="1" applyAlignment="1">
      <alignment horizontal="center"/>
    </xf>
    <xf numFmtId="168" fontId="28" fillId="76" borderId="0" xfId="47" applyNumberFormat="1" applyFont="1" applyFill="1" applyBorder="1" applyAlignment="1">
      <alignment horizontal="center"/>
    </xf>
    <xf numFmtId="0" fontId="8" fillId="76" borderId="46" xfId="0" applyFont="1" applyFill="1" applyBorder="1" applyAlignment="1">
      <alignment horizontal="center"/>
    </xf>
    <xf numFmtId="0" fontId="39" fillId="76" borderId="0" xfId="0" applyFont="1" applyFill="1"/>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2" fontId="34" fillId="44" borderId="19" xfId="0" applyNumberFormat="1" applyFont="1" applyFill="1" applyBorder="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0" fontId="41" fillId="41" borderId="0" xfId="0" applyFont="1" applyFill="1"/>
    <xf numFmtId="0" fontId="0" fillId="41" borderId="18" xfId="0" applyFill="1" applyBorder="1" applyAlignment="1">
      <alignment horizontal="center"/>
    </xf>
    <xf numFmtId="0" fontId="0" fillId="41" borderId="0" xfId="0" applyFill="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97" fillId="0" borderId="63" xfId="0" applyFont="1" applyBorder="1" applyAlignment="1">
      <alignment horizontal="center" vertical="center"/>
    </xf>
    <xf numFmtId="0" fontId="97" fillId="0" borderId="64" xfId="0" applyFont="1" applyBorder="1" applyAlignment="1">
      <alignment horizontal="center" vertical="center"/>
    </xf>
    <xf numFmtId="0" fontId="97" fillId="0" borderId="67" xfId="0" applyFont="1" applyBorder="1" applyAlignment="1">
      <alignment horizontal="center" vertical="center"/>
    </xf>
    <xf numFmtId="0" fontId="97" fillId="0" borderId="68" xfId="0" applyFont="1" applyBorder="1" applyAlignment="1">
      <alignment horizontal="center" vertical="center"/>
    </xf>
    <xf numFmtId="0" fontId="97" fillId="0" borderId="69" xfId="0" applyFont="1" applyBorder="1" applyAlignment="1">
      <alignment horizontal="center" vertical="center"/>
    </xf>
    <xf numFmtId="0" fontId="97" fillId="0" borderId="70" xfId="0" applyFont="1" applyBorder="1" applyAlignment="1">
      <alignment horizontal="center" vertical="center"/>
    </xf>
    <xf numFmtId="0" fontId="97" fillId="0" borderId="71" xfId="0" applyFont="1" applyBorder="1" applyAlignment="1">
      <alignment horizontal="left" vertical="center"/>
    </xf>
    <xf numFmtId="0" fontId="97" fillId="0" borderId="72" xfId="0" applyFont="1" applyBorder="1" applyAlignment="1">
      <alignment horizontal="center" vertical="center"/>
    </xf>
    <xf numFmtId="0" fontId="97" fillId="0" borderId="72" xfId="0" applyFont="1" applyBorder="1" applyAlignment="1">
      <alignment horizontal="right" vertical="center"/>
    </xf>
    <xf numFmtId="0" fontId="97" fillId="0" borderId="73" xfId="0" applyFont="1" applyBorder="1" applyAlignment="1">
      <alignment horizontal="center" vertical="center"/>
    </xf>
    <xf numFmtId="0" fontId="97" fillId="0" borderId="72" xfId="0" applyFont="1" applyBorder="1" applyAlignment="1">
      <alignment horizontal="left" vertical="center"/>
    </xf>
    <xf numFmtId="0" fontId="98" fillId="0" borderId="0" xfId="0" applyFont="1" applyAlignment="1">
      <alignment horizontal="justify" vertical="center"/>
    </xf>
    <xf numFmtId="168" fontId="93" fillId="41" borderId="30" xfId="47" applyNumberFormat="1" applyFont="1" applyFill="1" applyBorder="1" applyAlignment="1" applyProtection="1">
      <alignment horizontal="center" vertical="center"/>
      <protection locked="0"/>
    </xf>
    <xf numFmtId="0" fontId="39" fillId="41" borderId="18" xfId="0" applyFont="1" applyFill="1" applyBorder="1"/>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30" fillId="43" borderId="0" xfId="0" applyFont="1" applyFill="1" applyAlignment="1">
      <alignment horizontal="centerContinuous"/>
    </xf>
    <xf numFmtId="0" fontId="8" fillId="43" borderId="16" xfId="0" applyFont="1" applyFill="1" applyBorder="1"/>
    <xf numFmtId="0" fontId="8" fillId="43" borderId="20" xfId="0" applyFont="1" applyFill="1" applyBorder="1" applyAlignment="1">
      <alignment horizontal="centerContinuous"/>
    </xf>
    <xf numFmtId="0" fontId="0" fillId="43" borderId="18" xfId="0" applyFill="1" applyBorder="1"/>
    <xf numFmtId="0" fontId="0" fillId="43" borderId="16" xfId="0" applyFill="1" applyBorder="1"/>
    <xf numFmtId="0" fontId="7" fillId="43" borderId="24" xfId="0" applyFont="1" applyFill="1" applyBorder="1" applyAlignment="1">
      <alignment horizontal="center"/>
    </xf>
    <xf numFmtId="0" fontId="7" fillId="43" borderId="25" xfId="0" applyFont="1" applyFill="1" applyBorder="1" applyAlignment="1">
      <alignment horizontal="center"/>
    </xf>
    <xf numFmtId="0" fontId="31" fillId="43" borderId="27" xfId="0" applyFont="1" applyFill="1" applyBorder="1"/>
    <xf numFmtId="0" fontId="94" fillId="43" borderId="27" xfId="0" applyFont="1" applyFill="1" applyBorder="1"/>
    <xf numFmtId="0" fontId="94" fillId="43" borderId="25" xfId="0" applyFont="1" applyFill="1" applyBorder="1"/>
    <xf numFmtId="0" fontId="0" fillId="43" borderId="26" xfId="0" applyFill="1" applyBorder="1"/>
    <xf numFmtId="0" fontId="0" fillId="43" borderId="17" xfId="0" applyFill="1" applyBorder="1"/>
    <xf numFmtId="0" fontId="0" fillId="43" borderId="21" xfId="0" applyFill="1" applyBorder="1"/>
    <xf numFmtId="0" fontId="31" fillId="43" borderId="0" xfId="0" applyFont="1" applyFill="1"/>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3" fillId="14" borderId="25" xfId="0" applyFont="1" applyFill="1" applyBorder="1" applyAlignment="1">
      <alignment horizontal="center" vertical="center"/>
    </xf>
    <xf numFmtId="0" fontId="63"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49" fontId="39" fillId="41" borderId="18" xfId="46" applyNumberFormat="1" applyFont="1" applyFill="1" applyBorder="1" applyAlignment="1">
      <alignment horizontal="center"/>
    </xf>
    <xf numFmtId="49" fontId="39" fillId="41" borderId="19"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6" fontId="39" fillId="41" borderId="19" xfId="46" applyNumberFormat="1" applyFont="1" applyFill="1" applyBorder="1" applyAlignment="1">
      <alignment horizontal="center"/>
    </xf>
    <xf numFmtId="15" fontId="28" fillId="41" borderId="20" xfId="99" quotePrefix="1" applyNumberFormat="1" applyFont="1" applyFill="1" applyBorder="1" applyAlignment="1">
      <alignment horizontal="center" vertical="center"/>
    </xf>
    <xf numFmtId="15" fontId="28" fillId="41" borderId="51" xfId="99" applyNumberFormat="1" applyFont="1" applyFill="1" applyBorder="1" applyAlignment="1">
      <alignment horizontal="center" vertical="center"/>
    </xf>
    <xf numFmtId="0" fontId="0" fillId="41" borderId="20" xfId="0" applyFill="1" applyBorder="1" applyAlignment="1">
      <alignment horizontal="center"/>
    </xf>
    <xf numFmtId="0" fontId="0" fillId="41" borderId="21" xfId="0" applyFill="1" applyBorder="1" applyAlignment="1">
      <alignment horizontal="center"/>
    </xf>
    <xf numFmtId="166" fontId="39" fillId="41" borderId="22" xfId="46" applyNumberFormat="1" applyFont="1" applyFill="1" applyBorder="1" applyAlignment="1">
      <alignment horizontal="center"/>
    </xf>
    <xf numFmtId="169" fontId="94" fillId="41" borderId="31" xfId="46" applyNumberFormat="1" applyFont="1" applyFill="1" applyBorder="1" applyAlignment="1">
      <alignment horizontal="center" vertical="center"/>
    </xf>
    <xf numFmtId="169" fontId="94" fillId="41" borderId="33" xfId="46" applyNumberFormat="1" applyFont="1" applyFill="1" applyBorder="1" applyAlignment="1">
      <alignment horizontal="center" vertical="center"/>
    </xf>
    <xf numFmtId="169" fontId="94" fillId="41" borderId="32" xfId="46" applyNumberFormat="1" applyFont="1" applyFill="1" applyBorder="1" applyAlignment="1">
      <alignment horizontal="center" vertical="center"/>
    </xf>
    <xf numFmtId="169" fontId="94" fillId="41" borderId="31" xfId="46" quotePrefix="1" applyNumberFormat="1" applyFont="1" applyFill="1" applyBorder="1" applyAlignment="1">
      <alignment horizontal="center" vertic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xf numFmtId="0" fontId="97" fillId="0" borderId="64" xfId="0" applyFont="1" applyBorder="1" applyAlignment="1">
      <alignment horizontal="center" vertical="center"/>
    </xf>
    <xf numFmtId="0" fontId="97" fillId="0" borderId="73" xfId="0" applyFont="1" applyBorder="1" applyAlignment="1">
      <alignment horizontal="center" vertical="center"/>
    </xf>
    <xf numFmtId="0" fontId="97" fillId="0" borderId="74" xfId="0" applyFont="1" applyBorder="1" applyAlignment="1">
      <alignment horizontal="center" vertical="center"/>
    </xf>
    <xf numFmtId="0" fontId="97" fillId="0" borderId="66" xfId="0" applyFont="1" applyBorder="1" applyAlignment="1">
      <alignment horizontal="center" vertical="center"/>
    </xf>
    <xf numFmtId="0" fontId="97" fillId="0" borderId="71" xfId="0" applyFont="1" applyBorder="1" applyAlignment="1">
      <alignment horizontal="center" vertical="center"/>
    </xf>
    <xf numFmtId="0" fontId="97" fillId="0" borderId="75" xfId="0" applyFont="1" applyBorder="1" applyAlignment="1">
      <alignment horizontal="center" vertical="center"/>
    </xf>
    <xf numFmtId="0" fontId="97" fillId="0" borderId="65" xfId="0" applyFont="1" applyBorder="1" applyAlignment="1">
      <alignment horizontal="center" vertical="center"/>
    </xf>
    <xf numFmtId="169" fontId="94" fillId="41" borderId="33" xfId="46" quotePrefix="1" applyNumberFormat="1" applyFont="1" applyFill="1" applyBorder="1" applyAlignment="1">
      <alignment horizontal="center" vertical="center"/>
    </xf>
    <xf numFmtId="169" fontId="94" fillId="41" borderId="32" xfId="46" quotePrefix="1" applyNumberFormat="1" applyFont="1" applyFill="1" applyBorder="1" applyAlignment="1">
      <alignment horizontal="center" vertical="center"/>
    </xf>
  </cellXfs>
  <cellStyles count="911">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3" Type="http://schemas.openxmlformats.org/officeDocument/2006/relationships/worksheet" Target="worksheets/sheet3.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4C135030-3CA6-4BD7-97EF-B29BFEFE0199}"/>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37238B70-4FF5-4022-86B4-63B8ABD77D6F}"/>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2352BD2-3E2B-46CC-A151-6B18197AEE1B}"/>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03F28338-58B8-4FC3-AD4A-E92F83D24177}"/>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A3AB56C9-3E3C-4690-B137-F303B83DC6BD}"/>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4F26EF43-385F-46C1-B4D5-C18D782EB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325979DE-7B68-415B-8202-72B87FDF4F88}"/>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375204AE-7BAB-4D18-8CA9-649DFD2A97DE}"/>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EAF4EC7A-5A9B-4229-9ECC-6228F48BC71E}"/>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4D463BE1-D3F7-4C3E-9E60-E049D193A453}"/>
            </a:ext>
          </a:extLst>
        </xdr:cNvPr>
        <xdr:cNvSpPr txBox="1">
          <a:spLocks noChangeArrowheads="1"/>
        </xdr:cNvSpPr>
      </xdr:nvSpPr>
      <xdr:spPr bwMode="auto">
        <a:xfrm>
          <a:off x="1241833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400" b="1" i="0" u="none" strike="noStrike" baseline="0">
              <a:solidFill>
                <a:srgbClr val="000000"/>
              </a:solidFill>
              <a:latin typeface="Arial"/>
              <a:cs typeface="Arial"/>
            </a:rPr>
            <a:t>NO : </a:t>
          </a:r>
          <a:r>
            <a:rPr lang="en-US" sz="1400" b="1" i="0" baseline="0">
              <a:effectLst/>
              <a:latin typeface="+mn-lt"/>
              <a:ea typeface="+mn-ea"/>
              <a:cs typeface="+mn-cs"/>
            </a:rPr>
            <a:t>2022 SEPTEMBER 002</a:t>
          </a:r>
          <a:endParaRPr lang="en-US" sz="14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26F81209-F0C2-4C55-A149-31BF36C279E2}"/>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CE16E150-D843-481C-963D-147A9D00BD3F}"/>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3FE2C26D-E20F-4E51-A61B-521ED0F06404}"/>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36</xdr:row>
      <xdr:rowOff>1</xdr:rowOff>
    </xdr:from>
    <xdr:to>
      <xdr:col>21</xdr:col>
      <xdr:colOff>533400</xdr:colOff>
      <xdr:row>39</xdr:row>
      <xdr:rowOff>0</xdr:rowOff>
    </xdr:to>
    <xdr:sp macro="" textlink="">
      <xdr:nvSpPr>
        <xdr:cNvPr id="15" name="Text Box 14">
          <a:extLst>
            <a:ext uri="{FF2B5EF4-FFF2-40B4-BE49-F238E27FC236}">
              <a16:creationId xmlns:a16="http://schemas.microsoft.com/office/drawing/2014/main" id="{D3994DBE-39EC-4ABF-A1DB-CB59CBD0E4F7}"/>
            </a:ext>
          </a:extLst>
        </xdr:cNvPr>
        <xdr:cNvSpPr txBox="1">
          <a:spLocks noChangeArrowheads="1"/>
        </xdr:cNvSpPr>
      </xdr:nvSpPr>
      <xdr:spPr bwMode="auto">
        <a:xfrm>
          <a:off x="57150" y="6940551"/>
          <a:ext cx="15011400" cy="5651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1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92CC549A-90AB-4065-A21A-54F6FC3A4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A9232B86-03EC-4C9A-B15E-1760C913D976}"/>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6834D864-1876-4E27-A7AB-4AAB1DB83303}"/>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047EE009-B039-43B3-AABB-AABC2524E631}"/>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8D02F9D4-92D8-48D5-8243-84EE3DF7BDFA}"/>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DC81522B-9839-43AB-BD0A-31FB98140523}"/>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8E71F1DD-D0A9-4968-A020-5F055BEF3863}"/>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ACC697B4-8934-43E7-B317-B57D5D8FD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06D7F672-8B68-43D8-853B-1ABDB32695CE}"/>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F5BED658-301F-4BC7-A3EF-C7358001EDEC}"/>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705C4F5E-F3AA-46D9-B338-9B0F99ED9EFE}"/>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E38FAEAD-66F0-4C25-928D-21D1F22E8C72}"/>
            </a:ext>
          </a:extLst>
        </xdr:cNvPr>
        <xdr:cNvSpPr txBox="1">
          <a:spLocks noChangeArrowheads="1"/>
        </xdr:cNvSpPr>
      </xdr:nvSpPr>
      <xdr:spPr bwMode="auto">
        <a:xfrm>
          <a:off x="1232308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200" b="1" i="0" u="none" strike="noStrike" baseline="0">
              <a:solidFill>
                <a:srgbClr val="000000"/>
              </a:solidFill>
              <a:latin typeface="Arial"/>
              <a:cs typeface="Arial"/>
            </a:rPr>
            <a:t>NO : </a:t>
          </a:r>
          <a:r>
            <a:rPr lang="en-US" sz="1200" b="1" i="0" baseline="0">
              <a:effectLst/>
              <a:latin typeface="+mn-lt"/>
              <a:ea typeface="+mn-ea"/>
              <a:cs typeface="+mn-cs"/>
            </a:rPr>
            <a:t>2022 APRIL 001</a:t>
          </a:r>
          <a:endParaRPr lang="en-US" sz="12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1D639EC8-A775-4C94-BC42-57A9FF352ED5}"/>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5C20E59D-A3A0-460C-94C4-6BD6FF39CEC2}"/>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D0EE2949-E56B-41AC-BA55-16D0F8FCBEBD}"/>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38</xdr:row>
      <xdr:rowOff>1</xdr:rowOff>
    </xdr:from>
    <xdr:to>
      <xdr:col>21</xdr:col>
      <xdr:colOff>533400</xdr:colOff>
      <xdr:row>42</xdr:row>
      <xdr:rowOff>100854</xdr:rowOff>
    </xdr:to>
    <xdr:sp macro="" textlink="">
      <xdr:nvSpPr>
        <xdr:cNvPr id="15" name="Text Box 14">
          <a:extLst>
            <a:ext uri="{FF2B5EF4-FFF2-40B4-BE49-F238E27FC236}">
              <a16:creationId xmlns:a16="http://schemas.microsoft.com/office/drawing/2014/main" id="{9663671E-F09F-44DA-BB5A-82690B5F3C33}"/>
            </a:ext>
          </a:extLst>
        </xdr:cNvPr>
        <xdr:cNvSpPr txBox="1">
          <a:spLocks noChangeArrowheads="1"/>
        </xdr:cNvSpPr>
      </xdr:nvSpPr>
      <xdr:spPr bwMode="auto">
        <a:xfrm>
          <a:off x="57150" y="7181851"/>
          <a:ext cx="14916150" cy="73585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2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C8F35A2E-27D9-4D65-813E-EB9D3CD634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4FD5DC33-FA33-490F-A65C-399C583FEB72}"/>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56394547-A9FA-42BD-908C-D696C9320385}"/>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BB810268-40F2-4BBC-9AA6-8F36F9988A80}"/>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17DD69A5-C7FC-4202-AFCC-853349E4246E}"/>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3129D520-7D62-4118-BE0C-9CDF3789BCDE}"/>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9C057C69-2CF0-4A13-8939-720B2E9B8BC6}"/>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3792E013-EC05-4115-B9F1-944B0B348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9F57A734-18D8-4C4D-B5C4-8F956617A0F4}"/>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BA084418-586C-41D6-814D-1C58F6F724F2}"/>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5C772FC5-6914-49D9-8721-3B81718FA2B2}"/>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F3C5CD21-6942-4D10-95EA-E44EF292C5EA}"/>
            </a:ext>
          </a:extLst>
        </xdr:cNvPr>
        <xdr:cNvSpPr txBox="1">
          <a:spLocks noChangeArrowheads="1"/>
        </xdr:cNvSpPr>
      </xdr:nvSpPr>
      <xdr:spPr bwMode="auto">
        <a:xfrm>
          <a:off x="1232308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200" b="1" i="0" u="none" strike="noStrike" baseline="0">
              <a:solidFill>
                <a:srgbClr val="000000"/>
              </a:solidFill>
              <a:latin typeface="Arial"/>
              <a:cs typeface="Arial"/>
            </a:rPr>
            <a:t>NO : </a:t>
          </a:r>
          <a:r>
            <a:rPr lang="en-US" sz="1200" b="1" i="0" baseline="0">
              <a:effectLst/>
              <a:latin typeface="+mn-lt"/>
              <a:ea typeface="+mn-ea"/>
              <a:cs typeface="+mn-cs"/>
            </a:rPr>
            <a:t>2022 MAY 001</a:t>
          </a:r>
          <a:endParaRPr lang="en-US" sz="12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6946E971-4184-43CE-B453-030A8E28C232}"/>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51D5A671-E87B-4D37-8DB2-184395CFD99A}"/>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18FA96B2-E78A-42DF-B0F2-AE2EC04243A4}"/>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46</xdr:row>
      <xdr:rowOff>1</xdr:rowOff>
    </xdr:from>
    <xdr:to>
      <xdr:col>21</xdr:col>
      <xdr:colOff>533400</xdr:colOff>
      <xdr:row>49</xdr:row>
      <xdr:rowOff>0</xdr:rowOff>
    </xdr:to>
    <xdr:sp macro="" textlink="">
      <xdr:nvSpPr>
        <xdr:cNvPr id="15" name="Text Box 14">
          <a:extLst>
            <a:ext uri="{FF2B5EF4-FFF2-40B4-BE49-F238E27FC236}">
              <a16:creationId xmlns:a16="http://schemas.microsoft.com/office/drawing/2014/main" id="{3A38021F-3F7A-400C-A4C8-25B8FD4C9EA4}"/>
            </a:ext>
          </a:extLst>
        </xdr:cNvPr>
        <xdr:cNvSpPr txBox="1">
          <a:spLocks noChangeArrowheads="1"/>
        </xdr:cNvSpPr>
      </xdr:nvSpPr>
      <xdr:spPr bwMode="auto">
        <a:xfrm>
          <a:off x="57150" y="9479644"/>
          <a:ext cx="15026821" cy="55335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6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115210E6-B4AA-4D31-8C35-1C7722B4C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5B791816-446C-44E3-9714-70C7EBD2E067}"/>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3308D06D-3124-410C-BE62-989C7C9D7FD4}"/>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B2D7F4A9-D3FD-4801-BD76-D83BE31803B5}"/>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A3184A93-EF97-464B-BF3D-2719011B8830}"/>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DB25B37F-E430-4647-AD50-3F756ACD9DD6}"/>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24EFA3F5-969C-40FC-AF6F-0CF56B4E0136}"/>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9866C514-43DB-4805-BD08-48317F17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E2166018-FC51-4512-9189-A420A3BA8A06}"/>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27CB4A63-0A38-45A2-ADAE-16235E825899}"/>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B98463B9-1301-46DE-A06D-BFB3A8938A3C}"/>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D968DAD1-E3F1-44D2-A4C2-B97BF3D46F44}"/>
            </a:ext>
          </a:extLst>
        </xdr:cNvPr>
        <xdr:cNvSpPr txBox="1">
          <a:spLocks noChangeArrowheads="1"/>
        </xdr:cNvSpPr>
      </xdr:nvSpPr>
      <xdr:spPr bwMode="auto">
        <a:xfrm>
          <a:off x="1241198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200" b="1" i="0" u="none" strike="noStrike" baseline="0">
              <a:solidFill>
                <a:srgbClr val="000000"/>
              </a:solidFill>
              <a:latin typeface="Arial"/>
              <a:cs typeface="Arial"/>
            </a:rPr>
            <a:t>NO : </a:t>
          </a:r>
          <a:r>
            <a:rPr lang="en-US" sz="1200" b="1" i="0" baseline="0">
              <a:effectLst/>
              <a:latin typeface="+mn-lt"/>
              <a:ea typeface="+mn-ea"/>
              <a:cs typeface="+mn-cs"/>
            </a:rPr>
            <a:t>2022 JULI 001</a:t>
          </a:r>
          <a:endParaRPr lang="en-US" sz="12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F0B6C14F-A8A1-47C9-A162-65632F17BE3E}"/>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F987B149-3EE1-4D40-AD75-B4D209EC8731}"/>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2C27FDFF-C991-49E7-8C81-E6C122F437A6}"/>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37</xdr:row>
      <xdr:rowOff>1</xdr:rowOff>
    </xdr:from>
    <xdr:to>
      <xdr:col>21</xdr:col>
      <xdr:colOff>533400</xdr:colOff>
      <xdr:row>40</xdr:row>
      <xdr:rowOff>0</xdr:rowOff>
    </xdr:to>
    <xdr:sp macro="" textlink="">
      <xdr:nvSpPr>
        <xdr:cNvPr id="15" name="Text Box 14">
          <a:extLst>
            <a:ext uri="{FF2B5EF4-FFF2-40B4-BE49-F238E27FC236}">
              <a16:creationId xmlns:a16="http://schemas.microsoft.com/office/drawing/2014/main" id="{9930B4A0-8F1E-428B-B94E-8AB3AFB61354}"/>
            </a:ext>
          </a:extLst>
        </xdr:cNvPr>
        <xdr:cNvSpPr txBox="1">
          <a:spLocks noChangeArrowheads="1"/>
        </xdr:cNvSpPr>
      </xdr:nvSpPr>
      <xdr:spPr bwMode="auto">
        <a:xfrm>
          <a:off x="57150" y="9353551"/>
          <a:ext cx="15005050" cy="5651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4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363B7689-6691-408A-A1BA-DBBFF874E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A1EB7C17-F5D1-45D5-8C8F-646B096ED8D6}"/>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D67E05C3-6839-4C90-B631-9AEC4443E7E3}"/>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103868</xdr:colOff>
      <xdr:row>14</xdr:row>
      <xdr:rowOff>37193</xdr:rowOff>
    </xdr:from>
    <xdr:to>
      <xdr:col>3</xdr:col>
      <xdr:colOff>218168</xdr:colOff>
      <xdr:row>14</xdr:row>
      <xdr:rowOff>151493</xdr:rowOff>
    </xdr:to>
    <xdr:sp macro="" textlink="">
      <xdr:nvSpPr>
        <xdr:cNvPr id="3" name="Line 2">
          <a:extLst>
            <a:ext uri="{FF2B5EF4-FFF2-40B4-BE49-F238E27FC236}">
              <a16:creationId xmlns:a16="http://schemas.microsoft.com/office/drawing/2014/main" id="{BF5FB862-5111-4076-BC4D-5472FE07A448}"/>
            </a:ext>
          </a:extLst>
        </xdr:cNvPr>
        <xdr:cNvSpPr>
          <a:spLocks noChangeShapeType="1"/>
        </xdr:cNvSpPr>
      </xdr:nvSpPr>
      <xdr:spPr bwMode="auto">
        <a:xfrm flipV="1">
          <a:off x="4802868" y="2314122"/>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EF6504DF-6686-4143-83B5-CFDC54E55DCE}"/>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79E201EE-AEBF-4AEA-9CCA-D7E797B12D6E}"/>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8BF9E938-869C-4901-BA7C-FFC55FBC6879}"/>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AE50896E-A1A2-447B-8107-5A285F8DEA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F507B43D-C47C-425C-B4C1-4DB1425A22F8}"/>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120D391C-E6D4-4966-B629-629185E75407}"/>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D68175A5-F3DC-4539-8371-16050D7384D8}"/>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2C17D9F7-8696-4CB9-A48C-9E9F5E5CA35A}"/>
            </a:ext>
          </a:extLst>
        </xdr:cNvPr>
        <xdr:cNvSpPr txBox="1">
          <a:spLocks noChangeArrowheads="1"/>
        </xdr:cNvSpPr>
      </xdr:nvSpPr>
      <xdr:spPr bwMode="auto">
        <a:xfrm>
          <a:off x="1241198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200" b="1" i="0" u="none" strike="noStrike" baseline="0">
              <a:solidFill>
                <a:srgbClr val="000000"/>
              </a:solidFill>
              <a:latin typeface="Arial"/>
              <a:cs typeface="Arial"/>
            </a:rPr>
            <a:t>NO : </a:t>
          </a:r>
          <a:r>
            <a:rPr lang="en-US" sz="1200" b="1" i="0" baseline="0">
              <a:effectLst/>
              <a:latin typeface="+mn-lt"/>
              <a:ea typeface="+mn-ea"/>
              <a:cs typeface="+mn-cs"/>
            </a:rPr>
            <a:t>2022 JULI 001</a:t>
          </a:r>
          <a:endParaRPr lang="en-US" sz="12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19305109-D6F9-4CCB-914B-FA7E52A4F558}"/>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074C244C-60A3-46A0-A277-3D96489FE5EE}"/>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F247A377-139D-4A66-8218-6B66DF3D02E6}"/>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37</xdr:row>
      <xdr:rowOff>1</xdr:rowOff>
    </xdr:from>
    <xdr:to>
      <xdr:col>21</xdr:col>
      <xdr:colOff>533400</xdr:colOff>
      <xdr:row>40</xdr:row>
      <xdr:rowOff>0</xdr:rowOff>
    </xdr:to>
    <xdr:sp macro="" textlink="">
      <xdr:nvSpPr>
        <xdr:cNvPr id="15" name="Text Box 14">
          <a:extLst>
            <a:ext uri="{FF2B5EF4-FFF2-40B4-BE49-F238E27FC236}">
              <a16:creationId xmlns:a16="http://schemas.microsoft.com/office/drawing/2014/main" id="{956C6393-DCB8-4A0D-B16B-EFD5663B1E3C}"/>
            </a:ext>
          </a:extLst>
        </xdr:cNvPr>
        <xdr:cNvSpPr txBox="1">
          <a:spLocks noChangeArrowheads="1"/>
        </xdr:cNvSpPr>
      </xdr:nvSpPr>
      <xdr:spPr bwMode="auto">
        <a:xfrm>
          <a:off x="57150" y="7181851"/>
          <a:ext cx="15005050" cy="5651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TOTAL : 1 CARTON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75AF08E2-BF88-4DD0-9C90-73C8B5E25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7B58C379-C3CC-44AC-B931-352CAAE35030}"/>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FD1EAB32-3AA2-4743-81D1-491BDC3E0FBA}"/>
            </a:ext>
          </a:extLst>
        </xdr:cNvPr>
        <xdr:cNvSpPr>
          <a:spLocks noChangeShapeType="1"/>
        </xdr:cNvSpPr>
      </xdr:nvSpPr>
      <xdr:spPr bwMode="auto">
        <a:xfrm flipV="1">
          <a:off x="62979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3C94A0E5-29D1-449B-9BF0-40C66D627076}"/>
            </a:ext>
          </a:extLst>
        </xdr:cNvPr>
        <xdr:cNvSpPr>
          <a:spLocks noChangeShapeType="1"/>
        </xdr:cNvSpPr>
      </xdr:nvSpPr>
      <xdr:spPr bwMode="auto">
        <a:xfrm flipV="1">
          <a:off x="5069205" y="235077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4F06901E-8646-4419-8C6E-83DF7618A512}"/>
            </a:ext>
          </a:extLst>
        </xdr:cNvPr>
        <xdr:cNvSpPr>
          <a:spLocks noChangeShapeType="1"/>
        </xdr:cNvSpPr>
      </xdr:nvSpPr>
      <xdr:spPr bwMode="auto">
        <a:xfrm flipV="1">
          <a:off x="6507480" y="233172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C8BED787-A78B-4BC1-8188-18ED275DCCE6}"/>
            </a:ext>
          </a:extLst>
        </xdr:cNvPr>
        <xdr:cNvSpPr>
          <a:spLocks noChangeShapeType="1"/>
        </xdr:cNvSpPr>
      </xdr:nvSpPr>
      <xdr:spPr bwMode="auto">
        <a:xfrm flipV="1">
          <a:off x="71742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4CDD08DF-4752-4342-A923-D5839CB80C73}"/>
            </a:ext>
          </a:extLst>
        </xdr:cNvPr>
        <xdr:cNvSpPr>
          <a:spLocks noChangeShapeType="1"/>
        </xdr:cNvSpPr>
      </xdr:nvSpPr>
      <xdr:spPr bwMode="auto">
        <a:xfrm flipV="1">
          <a:off x="74028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646141BE-A3CF-4241-8FF7-EF1501CEB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16223"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193CA6D9-703F-47A6-BC19-0AF473ECFE3E}"/>
            </a:ext>
          </a:extLst>
        </xdr:cNvPr>
        <xdr:cNvSpPr txBox="1">
          <a:spLocks noChangeArrowheads="1"/>
        </xdr:cNvSpPr>
      </xdr:nvSpPr>
      <xdr:spPr bwMode="auto">
        <a:xfrm>
          <a:off x="228600" y="186690"/>
          <a:ext cx="3895725" cy="22288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7393E47A-4F23-4B20-BDB7-D1A281C81FEE}"/>
            </a:ext>
          </a:extLst>
        </xdr:cNvPr>
        <xdr:cNvSpPr>
          <a:spLocks noChangeShapeType="1"/>
        </xdr:cNvSpPr>
      </xdr:nvSpPr>
      <xdr:spPr bwMode="auto">
        <a:xfrm flipV="1">
          <a:off x="62979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D3DE0DC3-CFFE-40DE-B9B1-60108C457544}"/>
            </a:ext>
          </a:extLst>
        </xdr:cNvPr>
        <xdr:cNvSpPr>
          <a:spLocks noChangeShapeType="1"/>
        </xdr:cNvSpPr>
      </xdr:nvSpPr>
      <xdr:spPr bwMode="auto">
        <a:xfrm flipV="1">
          <a:off x="4897755" y="233172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C5CFE97B-4551-43E2-8860-EBCA28B95FF8}"/>
            </a:ext>
          </a:extLst>
        </xdr:cNvPr>
        <xdr:cNvSpPr txBox="1">
          <a:spLocks noChangeArrowheads="1"/>
        </xdr:cNvSpPr>
      </xdr:nvSpPr>
      <xdr:spPr bwMode="auto">
        <a:xfrm>
          <a:off x="12187193" y="420914"/>
          <a:ext cx="3035027" cy="2877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400" b="1" i="0" u="none" strike="noStrike" baseline="0">
              <a:solidFill>
                <a:srgbClr val="000000"/>
              </a:solidFill>
              <a:latin typeface="Arial"/>
              <a:cs typeface="Arial"/>
            </a:rPr>
            <a:t>NO : </a:t>
          </a:r>
          <a:r>
            <a:rPr lang="en-US" sz="1400" b="1" i="0" baseline="0">
              <a:effectLst/>
              <a:latin typeface="+mn-lt"/>
              <a:ea typeface="+mn-ea"/>
              <a:cs typeface="+mn-cs"/>
            </a:rPr>
            <a:t>2022 AGUSTUS 001</a:t>
          </a:r>
          <a:endParaRPr lang="en-US" sz="14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FAF18AB8-A22C-4A9F-83F3-A7CE5E919AB6}"/>
            </a:ext>
          </a:extLst>
        </xdr:cNvPr>
        <xdr:cNvSpPr>
          <a:spLocks noChangeShapeType="1"/>
        </xdr:cNvSpPr>
      </xdr:nvSpPr>
      <xdr:spPr bwMode="auto">
        <a:xfrm flipV="1">
          <a:off x="6507480" y="233172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474C8B15-9F0B-45FA-BE64-C3A016906398}"/>
            </a:ext>
          </a:extLst>
        </xdr:cNvPr>
        <xdr:cNvSpPr>
          <a:spLocks noChangeShapeType="1"/>
        </xdr:cNvSpPr>
      </xdr:nvSpPr>
      <xdr:spPr bwMode="auto">
        <a:xfrm flipV="1">
          <a:off x="71742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64684748-5047-4584-9A8D-DC2CBB75CAD2}"/>
            </a:ext>
          </a:extLst>
        </xdr:cNvPr>
        <xdr:cNvSpPr>
          <a:spLocks noChangeShapeType="1"/>
        </xdr:cNvSpPr>
      </xdr:nvSpPr>
      <xdr:spPr bwMode="auto">
        <a:xfrm flipV="1">
          <a:off x="740283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36</xdr:row>
      <xdr:rowOff>1</xdr:rowOff>
    </xdr:from>
    <xdr:to>
      <xdr:col>21</xdr:col>
      <xdr:colOff>533400</xdr:colOff>
      <xdr:row>39</xdr:row>
      <xdr:rowOff>0</xdr:rowOff>
    </xdr:to>
    <xdr:sp macro="" textlink="">
      <xdr:nvSpPr>
        <xdr:cNvPr id="15" name="Text Box 14">
          <a:extLst>
            <a:ext uri="{FF2B5EF4-FFF2-40B4-BE49-F238E27FC236}">
              <a16:creationId xmlns:a16="http://schemas.microsoft.com/office/drawing/2014/main" id="{4DA29E5A-9D42-4549-9112-C399B29D26EC}"/>
            </a:ext>
          </a:extLst>
        </xdr:cNvPr>
        <xdr:cNvSpPr txBox="1">
          <a:spLocks noChangeArrowheads="1"/>
        </xdr:cNvSpPr>
      </xdr:nvSpPr>
      <xdr:spPr bwMode="auto">
        <a:xfrm>
          <a:off x="57150" y="7018021"/>
          <a:ext cx="14733270" cy="5791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2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9480E9FF-8C78-4031-98C6-D51BAD1600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16223"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42AAA5B8-D786-4ACD-A10F-5BA5A328B547}"/>
            </a:ext>
          </a:extLst>
        </xdr:cNvPr>
        <xdr:cNvSpPr txBox="1">
          <a:spLocks noChangeArrowheads="1"/>
        </xdr:cNvSpPr>
      </xdr:nvSpPr>
      <xdr:spPr bwMode="auto">
        <a:xfrm>
          <a:off x="228600" y="186690"/>
          <a:ext cx="3895725" cy="22288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9DAF21AC-88F1-4116-96F3-772CA4B363DF}"/>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3FB02759-DC01-4EEE-884B-294184125102}"/>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2F21E859-1401-4968-9248-03FD635796E2}"/>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F96A6F3F-06D9-4CDA-B4D7-125A8CF58F43}"/>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C65B9CDF-12CD-4821-BE69-157BD1875620}"/>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50542170-C852-4336-B3E4-8206552EB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30EBF271-09AC-441F-A4CD-6BC1E2828288}"/>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CDC3F4F5-9D74-4D5D-A755-AFBAD85E44B7}"/>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0B76E3B6-B4BB-4F3F-A82E-B3D1C29B24FE}"/>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C967CAA4-71F8-4DBE-958B-36318AFAE864}"/>
            </a:ext>
          </a:extLst>
        </xdr:cNvPr>
        <xdr:cNvSpPr txBox="1">
          <a:spLocks noChangeArrowheads="1"/>
        </xdr:cNvSpPr>
      </xdr:nvSpPr>
      <xdr:spPr bwMode="auto">
        <a:xfrm>
          <a:off x="1241198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400" b="1" i="0" u="none" strike="noStrike" baseline="0">
              <a:solidFill>
                <a:srgbClr val="000000"/>
              </a:solidFill>
              <a:latin typeface="Arial"/>
              <a:cs typeface="Arial"/>
            </a:rPr>
            <a:t>NO : </a:t>
          </a:r>
          <a:r>
            <a:rPr lang="en-US" sz="1400" b="1" i="0" baseline="0">
              <a:effectLst/>
              <a:latin typeface="+mn-lt"/>
              <a:ea typeface="+mn-ea"/>
              <a:cs typeface="+mn-cs"/>
            </a:rPr>
            <a:t>2022 AGUSTUS 001</a:t>
          </a:r>
          <a:endParaRPr lang="en-US" sz="14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32922066-E2EE-4205-906B-D244E4170BF4}"/>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33852478-150C-4050-8923-6D127AADF7F6}"/>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0AC6827A-B939-451C-9F8C-5549F3A327DB}"/>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36</xdr:row>
      <xdr:rowOff>1</xdr:rowOff>
    </xdr:from>
    <xdr:to>
      <xdr:col>21</xdr:col>
      <xdr:colOff>533400</xdr:colOff>
      <xdr:row>39</xdr:row>
      <xdr:rowOff>0</xdr:rowOff>
    </xdr:to>
    <xdr:sp macro="" textlink="">
      <xdr:nvSpPr>
        <xdr:cNvPr id="15" name="Text Box 14">
          <a:extLst>
            <a:ext uri="{FF2B5EF4-FFF2-40B4-BE49-F238E27FC236}">
              <a16:creationId xmlns:a16="http://schemas.microsoft.com/office/drawing/2014/main" id="{82951124-D71B-4DB8-BFE7-27E91CC2B847}"/>
            </a:ext>
          </a:extLst>
        </xdr:cNvPr>
        <xdr:cNvSpPr txBox="1">
          <a:spLocks noChangeArrowheads="1"/>
        </xdr:cNvSpPr>
      </xdr:nvSpPr>
      <xdr:spPr bwMode="auto">
        <a:xfrm>
          <a:off x="57150" y="7181851"/>
          <a:ext cx="15005050" cy="5651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2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A109D344-3F07-4773-B506-EB0167291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42F189AB-4C05-49B7-B570-25C4FBFCD17D}"/>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361950</xdr:colOff>
      <xdr:row>14</xdr:row>
      <xdr:rowOff>0</xdr:rowOff>
    </xdr:from>
    <xdr:to>
      <xdr:col>5</xdr:col>
      <xdr:colOff>457200</xdr:colOff>
      <xdr:row>14</xdr:row>
      <xdr:rowOff>123825</xdr:rowOff>
    </xdr:to>
    <xdr:sp macro="" textlink="">
      <xdr:nvSpPr>
        <xdr:cNvPr id="2" name="Line 1">
          <a:extLst>
            <a:ext uri="{FF2B5EF4-FFF2-40B4-BE49-F238E27FC236}">
              <a16:creationId xmlns:a16="http://schemas.microsoft.com/office/drawing/2014/main" id="{F64290CE-E934-4BD6-ACBA-181121F2822C}"/>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466725</xdr:colOff>
      <xdr:row>14</xdr:row>
      <xdr:rowOff>19050</xdr:rowOff>
    </xdr:from>
    <xdr:to>
      <xdr:col>3</xdr:col>
      <xdr:colOff>581025</xdr:colOff>
      <xdr:row>14</xdr:row>
      <xdr:rowOff>133350</xdr:rowOff>
    </xdr:to>
    <xdr:sp macro="" textlink="">
      <xdr:nvSpPr>
        <xdr:cNvPr id="3" name="Line 2">
          <a:extLst>
            <a:ext uri="{FF2B5EF4-FFF2-40B4-BE49-F238E27FC236}">
              <a16:creationId xmlns:a16="http://schemas.microsoft.com/office/drawing/2014/main" id="{0B9C03E9-16A1-468F-BB4A-1328605131F7}"/>
            </a:ext>
          </a:extLst>
        </xdr:cNvPr>
        <xdr:cNvSpPr>
          <a:spLocks noChangeShapeType="1"/>
        </xdr:cNvSpPr>
      </xdr:nvSpPr>
      <xdr:spPr bwMode="auto">
        <a:xfrm flipV="1">
          <a:off x="5159375" y="2266950"/>
          <a:ext cx="11430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F8D1906D-D15F-4175-9C1F-CC90C8F0DB50}"/>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5" name="Line 4">
          <a:extLst>
            <a:ext uri="{FF2B5EF4-FFF2-40B4-BE49-F238E27FC236}">
              <a16:creationId xmlns:a16="http://schemas.microsoft.com/office/drawing/2014/main" id="{92FD2BB9-D20B-4877-8294-AE72B8A55E7F}"/>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6" name="Line 5">
          <a:extLst>
            <a:ext uri="{FF2B5EF4-FFF2-40B4-BE49-F238E27FC236}">
              <a16:creationId xmlns:a16="http://schemas.microsoft.com/office/drawing/2014/main" id="{6C991F5D-0F5F-451C-AD30-3208F9573F91}"/>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790468</xdr:colOff>
      <xdr:row>1</xdr:row>
      <xdr:rowOff>28575</xdr:rowOff>
    </xdr:to>
    <xdr:pic>
      <xdr:nvPicPr>
        <xdr:cNvPr id="7" name="Picture 6">
          <a:extLst>
            <a:ext uri="{FF2B5EF4-FFF2-40B4-BE49-F238E27FC236}">
              <a16:creationId xmlns:a16="http://schemas.microsoft.com/office/drawing/2014/main" id="{694F7F73-44B6-4F4C-8811-19894EA4B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8" name="Text Box 7">
          <a:extLst>
            <a:ext uri="{FF2B5EF4-FFF2-40B4-BE49-F238E27FC236}">
              <a16:creationId xmlns:a16="http://schemas.microsoft.com/office/drawing/2014/main" id="{08AF1AA6-42E5-41EE-8887-D83D4BC1A0F3}"/>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361950</xdr:colOff>
      <xdr:row>14</xdr:row>
      <xdr:rowOff>0</xdr:rowOff>
    </xdr:from>
    <xdr:to>
      <xdr:col>5</xdr:col>
      <xdr:colOff>457200</xdr:colOff>
      <xdr:row>14</xdr:row>
      <xdr:rowOff>123825</xdr:rowOff>
    </xdr:to>
    <xdr:sp macro="" textlink="">
      <xdr:nvSpPr>
        <xdr:cNvPr id="9" name="Line 8">
          <a:extLst>
            <a:ext uri="{FF2B5EF4-FFF2-40B4-BE49-F238E27FC236}">
              <a16:creationId xmlns:a16="http://schemas.microsoft.com/office/drawing/2014/main" id="{502552FB-3358-4837-A8C6-4EE7E60B9E42}"/>
            </a:ext>
          </a:extLst>
        </xdr:cNvPr>
        <xdr:cNvSpPr>
          <a:spLocks noChangeShapeType="1"/>
        </xdr:cNvSpPr>
      </xdr:nvSpPr>
      <xdr:spPr bwMode="auto">
        <a:xfrm flipV="1">
          <a:off x="6407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295275</xdr:colOff>
      <xdr:row>14</xdr:row>
      <xdr:rowOff>0</xdr:rowOff>
    </xdr:from>
    <xdr:to>
      <xdr:col>3</xdr:col>
      <xdr:colOff>390525</xdr:colOff>
      <xdr:row>14</xdr:row>
      <xdr:rowOff>133350</xdr:rowOff>
    </xdr:to>
    <xdr:sp macro="" textlink="">
      <xdr:nvSpPr>
        <xdr:cNvPr id="10" name="Line 9">
          <a:extLst>
            <a:ext uri="{FF2B5EF4-FFF2-40B4-BE49-F238E27FC236}">
              <a16:creationId xmlns:a16="http://schemas.microsoft.com/office/drawing/2014/main" id="{6E654BD7-B287-463A-B476-D8F84F2B37B5}"/>
            </a:ext>
          </a:extLst>
        </xdr:cNvPr>
        <xdr:cNvSpPr>
          <a:spLocks noChangeShapeType="1"/>
        </xdr:cNvSpPr>
      </xdr:nvSpPr>
      <xdr:spPr bwMode="auto">
        <a:xfrm flipV="1">
          <a:off x="4987925" y="22479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162833</xdr:colOff>
      <xdr:row>2</xdr:row>
      <xdr:rowOff>78014</xdr:rowOff>
    </xdr:from>
    <xdr:to>
      <xdr:col>21</xdr:col>
      <xdr:colOff>1384300</xdr:colOff>
      <xdr:row>4</xdr:row>
      <xdr:rowOff>53361</xdr:rowOff>
    </xdr:to>
    <xdr:sp macro="" textlink="">
      <xdr:nvSpPr>
        <xdr:cNvPr id="11" name="Text 7">
          <a:extLst>
            <a:ext uri="{FF2B5EF4-FFF2-40B4-BE49-F238E27FC236}">
              <a16:creationId xmlns:a16="http://schemas.microsoft.com/office/drawing/2014/main" id="{95E3F9B6-49B4-4F7B-9556-370C5BF00685}"/>
            </a:ext>
          </a:extLst>
        </xdr:cNvPr>
        <xdr:cNvSpPr txBox="1">
          <a:spLocks noChangeArrowheads="1"/>
        </xdr:cNvSpPr>
      </xdr:nvSpPr>
      <xdr:spPr bwMode="auto">
        <a:xfrm>
          <a:off x="12418333" y="414564"/>
          <a:ext cx="3101067" cy="27379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400" b="1" i="0" u="none" strike="noStrike" baseline="0">
              <a:solidFill>
                <a:srgbClr val="000000"/>
              </a:solidFill>
              <a:latin typeface="Arial"/>
              <a:cs typeface="Arial"/>
            </a:rPr>
            <a:t>NO : </a:t>
          </a:r>
          <a:r>
            <a:rPr lang="en-US" sz="1400" b="1" i="0" baseline="0">
              <a:effectLst/>
              <a:latin typeface="+mn-lt"/>
              <a:ea typeface="+mn-ea"/>
              <a:cs typeface="+mn-cs"/>
            </a:rPr>
            <a:t>2022 SEPTEMBER 001</a:t>
          </a:r>
          <a:endParaRPr lang="en-US" sz="14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2" name="Line 11">
          <a:extLst>
            <a:ext uri="{FF2B5EF4-FFF2-40B4-BE49-F238E27FC236}">
              <a16:creationId xmlns:a16="http://schemas.microsoft.com/office/drawing/2014/main" id="{B670126F-64F3-4EC5-9982-02BECB3D3697}"/>
            </a:ext>
          </a:extLst>
        </xdr:cNvPr>
        <xdr:cNvSpPr>
          <a:spLocks noChangeShapeType="1"/>
        </xdr:cNvSpPr>
      </xdr:nvSpPr>
      <xdr:spPr bwMode="auto">
        <a:xfrm flipV="1">
          <a:off x="66167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361950</xdr:colOff>
      <xdr:row>14</xdr:row>
      <xdr:rowOff>0</xdr:rowOff>
    </xdr:from>
    <xdr:to>
      <xdr:col>6</xdr:col>
      <xdr:colOff>457200</xdr:colOff>
      <xdr:row>14</xdr:row>
      <xdr:rowOff>123825</xdr:rowOff>
    </xdr:to>
    <xdr:sp macro="" textlink="">
      <xdr:nvSpPr>
        <xdr:cNvPr id="13" name="Line 12">
          <a:extLst>
            <a:ext uri="{FF2B5EF4-FFF2-40B4-BE49-F238E27FC236}">
              <a16:creationId xmlns:a16="http://schemas.microsoft.com/office/drawing/2014/main" id="{1CBEF81A-14B1-4AF1-84AF-6C13E788F0E6}"/>
            </a:ext>
          </a:extLst>
        </xdr:cNvPr>
        <xdr:cNvSpPr>
          <a:spLocks noChangeShapeType="1"/>
        </xdr:cNvSpPr>
      </xdr:nvSpPr>
      <xdr:spPr bwMode="auto">
        <a:xfrm flipV="1">
          <a:off x="73025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14</xdr:row>
      <xdr:rowOff>0</xdr:rowOff>
    </xdr:from>
    <xdr:to>
      <xdr:col>6</xdr:col>
      <xdr:colOff>685800</xdr:colOff>
      <xdr:row>14</xdr:row>
      <xdr:rowOff>123825</xdr:rowOff>
    </xdr:to>
    <xdr:sp macro="" textlink="">
      <xdr:nvSpPr>
        <xdr:cNvPr id="14" name="Line 13">
          <a:extLst>
            <a:ext uri="{FF2B5EF4-FFF2-40B4-BE49-F238E27FC236}">
              <a16:creationId xmlns:a16="http://schemas.microsoft.com/office/drawing/2014/main" id="{AE915094-FF17-49B4-A136-4E75392C5F47}"/>
            </a:ext>
          </a:extLst>
        </xdr:cNvPr>
        <xdr:cNvSpPr>
          <a:spLocks noChangeShapeType="1"/>
        </xdr:cNvSpPr>
      </xdr:nvSpPr>
      <xdr:spPr bwMode="auto">
        <a:xfrm flipV="1">
          <a:off x="75311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57150</xdr:colOff>
      <xdr:row>36</xdr:row>
      <xdr:rowOff>1</xdr:rowOff>
    </xdr:from>
    <xdr:to>
      <xdr:col>21</xdr:col>
      <xdr:colOff>533400</xdr:colOff>
      <xdr:row>39</xdr:row>
      <xdr:rowOff>0</xdr:rowOff>
    </xdr:to>
    <xdr:sp macro="" textlink="">
      <xdr:nvSpPr>
        <xdr:cNvPr id="15" name="Text Box 14">
          <a:extLst>
            <a:ext uri="{FF2B5EF4-FFF2-40B4-BE49-F238E27FC236}">
              <a16:creationId xmlns:a16="http://schemas.microsoft.com/office/drawing/2014/main" id="{E1DB08D6-C14C-40C9-9830-F0B809DFF13C}"/>
            </a:ext>
          </a:extLst>
        </xdr:cNvPr>
        <xdr:cNvSpPr txBox="1">
          <a:spLocks noChangeArrowheads="1"/>
        </xdr:cNvSpPr>
      </xdr:nvSpPr>
      <xdr:spPr bwMode="auto">
        <a:xfrm>
          <a:off x="57150" y="6940551"/>
          <a:ext cx="15011400" cy="5651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For DOMESTIC ( HY )    TOTAL : 3 PACKAGE				</a:t>
          </a:r>
          <a:r>
            <a:rPr lang="en-US" sz="2000" b="1" i="0" u="none" strike="noStrike" baseline="0">
              <a:solidFill>
                <a:srgbClr val="000000"/>
              </a:solidFill>
              <a:latin typeface="Arial"/>
              <a:cs typeface="Arial"/>
            </a:rPr>
            <a:t>LCL</a:t>
          </a:r>
        </a:p>
      </xdr:txBody>
    </xdr:sp>
    <xdr:clientData/>
  </xdr:twoCellAnchor>
  <xdr:twoCellAnchor editAs="oneCell">
    <xdr:from>
      <xdr:col>0</xdr:col>
      <xdr:colOff>47625</xdr:colOff>
      <xdr:row>0</xdr:row>
      <xdr:rowOff>0</xdr:rowOff>
    </xdr:from>
    <xdr:to>
      <xdr:col>1</xdr:col>
      <xdr:colOff>790468</xdr:colOff>
      <xdr:row>1</xdr:row>
      <xdr:rowOff>28575</xdr:rowOff>
    </xdr:to>
    <xdr:pic>
      <xdr:nvPicPr>
        <xdr:cNvPr id="16" name="Picture 15">
          <a:extLst>
            <a:ext uri="{FF2B5EF4-FFF2-40B4-BE49-F238E27FC236}">
              <a16:creationId xmlns:a16="http://schemas.microsoft.com/office/drawing/2014/main" id="{30BBF276-B798-44B3-BBE8-F4B7340F8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23843"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xdr:row>
      <xdr:rowOff>19050</xdr:rowOff>
    </xdr:from>
    <xdr:to>
      <xdr:col>2</xdr:col>
      <xdr:colOff>504825</xdr:colOff>
      <xdr:row>2</xdr:row>
      <xdr:rowOff>66675</xdr:rowOff>
    </xdr:to>
    <xdr:sp macro="" textlink="">
      <xdr:nvSpPr>
        <xdr:cNvPr id="17" name="Text Box 16">
          <a:extLst>
            <a:ext uri="{FF2B5EF4-FFF2-40B4-BE49-F238E27FC236}">
              <a16:creationId xmlns:a16="http://schemas.microsoft.com/office/drawing/2014/main" id="{F1C26111-FCC2-4AFD-96AF-D847B2A48456}"/>
            </a:ext>
          </a:extLst>
        </xdr:cNvPr>
        <xdr:cNvSpPr txBox="1">
          <a:spLocks noChangeArrowheads="1"/>
        </xdr:cNvSpPr>
      </xdr:nvSpPr>
      <xdr:spPr bwMode="auto">
        <a:xfrm>
          <a:off x="228600" y="177800"/>
          <a:ext cx="3965575" cy="225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2" customWidth="1"/>
    <col min="7" max="7" width="13.54296875" style="62" customWidth="1"/>
    <col min="8" max="8" width="7.453125" style="4" customWidth="1"/>
    <col min="9" max="9" width="11.54296875" style="4" customWidth="1"/>
    <col min="10" max="10" width="12" style="62" customWidth="1"/>
    <col min="11" max="11" width="11.54296875" style="62"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3"/>
      <c r="G3" s="63"/>
      <c r="H3" s="6"/>
      <c r="I3" s="6"/>
      <c r="J3" s="63"/>
      <c r="K3" s="63"/>
      <c r="L3" s="6"/>
      <c r="M3" s="6"/>
      <c r="N3" s="6"/>
      <c r="O3" s="6"/>
      <c r="P3" s="6"/>
      <c r="Q3" s="6"/>
      <c r="R3" s="6"/>
      <c r="S3" s="6"/>
      <c r="T3" s="6"/>
      <c r="U3" s="7"/>
    </row>
    <row r="4" spans="1:21" ht="3.75" hidden="1" customHeight="1"/>
    <row r="5" spans="1:21" hidden="1">
      <c r="A5" s="4" t="s">
        <v>41</v>
      </c>
      <c r="H5" s="8" t="s">
        <v>42</v>
      </c>
      <c r="I5" s="9">
        <f ca="1">TODAY()</f>
        <v>44818</v>
      </c>
      <c r="J5" s="76"/>
      <c r="K5" s="69"/>
      <c r="L5" s="8"/>
      <c r="M5" s="8"/>
      <c r="N5" s="8"/>
      <c r="O5" s="8"/>
      <c r="P5" s="8"/>
      <c r="Q5" s="8"/>
      <c r="R5" s="8"/>
      <c r="S5" s="8"/>
      <c r="T5" s="8"/>
    </row>
    <row r="6" spans="1:21" ht="13" hidden="1">
      <c r="A6" s="10" t="s">
        <v>43</v>
      </c>
      <c r="B6" s="11"/>
      <c r="C6" s="12"/>
      <c r="D6" s="10"/>
      <c r="E6" s="11"/>
      <c r="F6" s="77" t="s">
        <v>44</v>
      </c>
      <c r="G6" s="70"/>
      <c r="H6" s="13" t="s">
        <v>45</v>
      </c>
      <c r="I6" s="14"/>
      <c r="J6" s="77" t="s">
        <v>46</v>
      </c>
      <c r="K6" s="70"/>
      <c r="L6" s="15"/>
      <c r="M6" s="15"/>
      <c r="N6" s="16"/>
      <c r="O6" s="15"/>
      <c r="P6" s="15"/>
      <c r="Q6" s="15"/>
      <c r="R6" s="15"/>
      <c r="S6" s="17"/>
      <c r="T6" s="17"/>
      <c r="U6" s="18"/>
    </row>
    <row r="7" spans="1:21" ht="13" hidden="1">
      <c r="A7" s="26"/>
      <c r="B7" s="20"/>
      <c r="C7" s="21"/>
      <c r="D7" s="22" t="s">
        <v>47</v>
      </c>
      <c r="E7" s="23"/>
      <c r="F7" s="78" t="s">
        <v>48</v>
      </c>
      <c r="G7" s="64"/>
      <c r="H7" s="22" t="s">
        <v>49</v>
      </c>
      <c r="I7" s="24"/>
      <c r="J7" s="78" t="s">
        <v>50</v>
      </c>
      <c r="K7" s="64"/>
      <c r="L7" s="23"/>
      <c r="M7" s="23"/>
      <c r="N7" s="22" t="s">
        <v>51</v>
      </c>
      <c r="O7" s="23"/>
      <c r="P7" s="23"/>
      <c r="Q7" s="23"/>
      <c r="R7" s="23"/>
      <c r="S7" s="23"/>
      <c r="T7" s="23"/>
      <c r="U7" s="25"/>
    </row>
    <row r="8" spans="1:21" hidden="1">
      <c r="A8" s="26"/>
      <c r="B8" s="20"/>
      <c r="C8" s="21"/>
      <c r="D8" s="19"/>
      <c r="E8" s="20"/>
      <c r="F8" s="79"/>
      <c r="G8" s="65"/>
      <c r="H8" s="19"/>
      <c r="I8" s="21"/>
      <c r="J8" s="79"/>
      <c r="K8" s="71"/>
      <c r="L8" s="20"/>
      <c r="M8" s="12"/>
      <c r="N8" s="20"/>
      <c r="O8" s="20"/>
      <c r="P8" s="20"/>
      <c r="Q8" s="20"/>
      <c r="R8" s="20"/>
      <c r="S8" s="27"/>
      <c r="T8" s="27"/>
      <c r="U8" s="28"/>
    </row>
    <row r="9" spans="1:21" hidden="1">
      <c r="A9" s="26"/>
      <c r="B9" s="20"/>
      <c r="C9" s="21"/>
      <c r="D9" s="19" t="s">
        <v>52</v>
      </c>
      <c r="E9" s="20"/>
      <c r="F9" s="79" t="s">
        <v>53</v>
      </c>
      <c r="G9" s="65"/>
      <c r="H9" s="19" t="s">
        <v>54</v>
      </c>
      <c r="I9" s="21"/>
      <c r="J9" s="79" t="s">
        <v>55</v>
      </c>
      <c r="K9" s="72"/>
      <c r="L9" s="20"/>
      <c r="M9" s="21"/>
      <c r="N9" s="20" t="s">
        <v>56</v>
      </c>
      <c r="O9" s="20"/>
      <c r="P9" s="20"/>
      <c r="Q9" s="20"/>
      <c r="R9" s="20"/>
      <c r="S9" s="20"/>
      <c r="T9" s="20"/>
      <c r="U9" s="29"/>
    </row>
    <row r="10" spans="1:21" hidden="1">
      <c r="A10" s="26"/>
      <c r="B10" s="20"/>
      <c r="C10" s="21"/>
      <c r="D10" s="19" t="s">
        <v>57</v>
      </c>
      <c r="E10" s="20"/>
      <c r="F10" s="79"/>
      <c r="G10" s="65"/>
      <c r="H10" s="30"/>
      <c r="I10" s="31"/>
      <c r="J10" s="79"/>
      <c r="K10" s="72"/>
      <c r="L10" s="20"/>
      <c r="M10" s="21"/>
      <c r="N10" s="20"/>
      <c r="O10" s="20"/>
      <c r="P10" s="20"/>
      <c r="Q10" s="20"/>
      <c r="R10" s="20"/>
      <c r="S10" s="20"/>
      <c r="T10" s="20"/>
      <c r="U10" s="29"/>
    </row>
    <row r="11" spans="1:21" ht="13" hidden="1">
      <c r="A11" s="26"/>
      <c r="B11" s="20"/>
      <c r="C11" s="21"/>
      <c r="D11" s="32"/>
      <c r="E11" s="33"/>
      <c r="F11" s="79" t="s">
        <v>58</v>
      </c>
      <c r="G11" s="65"/>
      <c r="H11" s="19" t="s">
        <v>59</v>
      </c>
      <c r="I11" s="21"/>
      <c r="J11" s="79" t="s">
        <v>60</v>
      </c>
      <c r="K11" s="72"/>
      <c r="L11" s="20"/>
      <c r="M11" s="21"/>
      <c r="N11" s="20" t="s">
        <v>61</v>
      </c>
      <c r="O11" s="20"/>
      <c r="P11" s="20"/>
      <c r="Q11" s="20"/>
      <c r="R11" s="20"/>
      <c r="S11" s="20"/>
      <c r="T11" s="20"/>
      <c r="U11" s="29"/>
    </row>
    <row r="12" spans="1:21" hidden="1">
      <c r="A12" s="34" t="s">
        <v>62</v>
      </c>
      <c r="B12" s="20"/>
      <c r="C12" s="21"/>
      <c r="D12" s="19" t="s">
        <v>63</v>
      </c>
      <c r="E12" s="20"/>
      <c r="F12" s="79"/>
      <c r="G12" s="65"/>
      <c r="H12" s="19"/>
      <c r="I12" s="21"/>
      <c r="J12" s="79"/>
      <c r="K12" s="72"/>
      <c r="L12" s="20"/>
      <c r="M12" s="21"/>
      <c r="N12" s="20"/>
      <c r="O12" s="20"/>
      <c r="P12" s="20"/>
      <c r="Q12" s="20"/>
      <c r="R12" s="20"/>
      <c r="S12" s="20"/>
      <c r="T12" s="20"/>
      <c r="U12" s="29"/>
    </row>
    <row r="13" spans="1:21" hidden="1">
      <c r="A13" s="19"/>
      <c r="B13" s="20"/>
      <c r="C13" s="21"/>
      <c r="D13" s="19" t="s">
        <v>64</v>
      </c>
      <c r="E13" s="20"/>
      <c r="F13" s="79"/>
      <c r="G13" s="65"/>
      <c r="H13" s="19"/>
      <c r="I13" s="21"/>
      <c r="J13" s="79"/>
      <c r="K13" s="72"/>
      <c r="L13" s="20"/>
      <c r="M13" s="21"/>
      <c r="N13" s="20"/>
      <c r="O13" s="20"/>
      <c r="P13" s="20"/>
      <c r="Q13" s="20"/>
      <c r="R13" s="20"/>
      <c r="S13" s="20"/>
      <c r="T13" s="20"/>
      <c r="U13" s="29"/>
    </row>
    <row r="14" spans="1:21">
      <c r="A14" s="129"/>
      <c r="B14" s="130"/>
      <c r="C14" s="130"/>
      <c r="D14" s="131"/>
      <c r="E14" s="131"/>
      <c r="F14" s="132"/>
      <c r="G14" s="132"/>
      <c r="H14" s="131"/>
      <c r="I14" s="131"/>
      <c r="J14" s="132"/>
      <c r="K14" s="132"/>
      <c r="L14" s="129"/>
      <c r="M14" s="129"/>
      <c r="N14" s="129"/>
      <c r="O14" s="129"/>
      <c r="P14" s="129"/>
      <c r="Q14" s="129"/>
      <c r="R14" s="129"/>
      <c r="S14" s="129"/>
      <c r="T14" s="129"/>
      <c r="U14" s="133"/>
    </row>
    <row r="15" spans="1:21">
      <c r="A15" s="427" t="s">
        <v>65</v>
      </c>
      <c r="B15" s="427"/>
      <c r="C15" s="134"/>
      <c r="D15" s="131"/>
      <c r="E15" s="131"/>
      <c r="F15" s="132"/>
      <c r="G15" s="132"/>
      <c r="H15" s="131"/>
      <c r="I15" s="131"/>
      <c r="J15" s="132"/>
      <c r="K15" s="132"/>
      <c r="L15" s="129"/>
      <c r="M15" s="129"/>
      <c r="N15" s="129"/>
      <c r="O15" s="129"/>
      <c r="P15" s="129"/>
      <c r="Q15" s="129"/>
      <c r="R15" s="129"/>
      <c r="S15" s="129"/>
      <c r="T15" s="129"/>
      <c r="U15" s="133"/>
    </row>
    <row r="16" spans="1:21" ht="14">
      <c r="A16" s="428"/>
      <c r="B16" s="427"/>
      <c r="C16" s="137"/>
      <c r="D16" s="136"/>
      <c r="E16" s="136"/>
      <c r="F16" s="138"/>
      <c r="G16" s="138"/>
      <c r="H16" s="136"/>
      <c r="I16" s="136"/>
      <c r="J16" s="138"/>
      <c r="K16" s="138"/>
      <c r="L16" s="136"/>
      <c r="M16" s="136"/>
      <c r="N16" s="136"/>
      <c r="O16" s="136"/>
      <c r="P16" s="136"/>
      <c r="Q16" s="136"/>
      <c r="R16" s="136"/>
      <c r="S16" s="136"/>
      <c r="T16" s="136"/>
      <c r="U16" s="135"/>
    </row>
    <row r="17" spans="1:21" ht="15.5">
      <c r="A17" s="113"/>
      <c r="B17" s="140" t="s">
        <v>66</v>
      </c>
      <c r="C17" s="151" t="s">
        <v>67</v>
      </c>
      <c r="D17" s="152" t="s">
        <v>68</v>
      </c>
      <c r="E17" s="102"/>
      <c r="F17" s="148" t="s">
        <v>69</v>
      </c>
      <c r="G17" s="148" t="s">
        <v>70</v>
      </c>
      <c r="H17" s="149" t="s">
        <v>71</v>
      </c>
      <c r="I17" s="114"/>
      <c r="J17" s="144" t="s">
        <v>72</v>
      </c>
      <c r="K17" s="145" t="s">
        <v>73</v>
      </c>
      <c r="L17" s="116"/>
      <c r="M17" s="117"/>
      <c r="N17" s="117"/>
      <c r="O17" s="117"/>
      <c r="P17" s="117"/>
      <c r="Q17" s="117"/>
      <c r="R17" s="117"/>
      <c r="S17" s="116"/>
      <c r="T17" s="116"/>
      <c r="U17" s="142" t="s">
        <v>74</v>
      </c>
    </row>
    <row r="18" spans="1:21" ht="14">
      <c r="A18" s="87"/>
      <c r="B18" s="139"/>
      <c r="C18" s="143" t="str">
        <f>IF(D18="","",VLOOKUP(B18,Data!$B$5:$L$319,2,FALSE))</f>
        <v/>
      </c>
      <c r="D18" s="150"/>
      <c r="E18" s="89"/>
      <c r="F18" s="143" t="str">
        <f>IF(D18="","",VLOOKUP(B18,Data!$B$5:$L$319,11,FALSE))</f>
        <v/>
      </c>
      <c r="G18" s="146" t="str">
        <f t="shared" ref="G18:G47" si="0">IF(D18&gt;0,D18*F18,"-")</f>
        <v>-</v>
      </c>
      <c r="H18" s="147" t="str">
        <f>IF(D18="","",VLOOKUP(B18,Data!$B$5:$D$319,3,FALSE))</f>
        <v/>
      </c>
      <c r="I18" s="90" t="str">
        <f>IF(D18="","",VLOOKUP(B18,Data!$B$5:$M$319,12,FALSE))</f>
        <v/>
      </c>
      <c r="J18" s="143" t="str">
        <f>IF(D18="","",VLOOKUP(B18,Data!$B$5:$E$319,4,FALSE)*D18)</f>
        <v/>
      </c>
      <c r="K18" s="143" t="str">
        <f>IF(D18="","",VLOOKUP(B18,Data!$B$5:$F$319,5,FALSE)*D18)</f>
        <v/>
      </c>
      <c r="L18" s="92"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3"/>
      <c r="N18" s="94"/>
      <c r="O18" s="95"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4"/>
      <c r="Q18" s="94"/>
      <c r="R18" s="95"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96"/>
      <c r="T18" s="95"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1" t="str">
        <f>IF(D18="","",VLOOKUP(B18,Data!$B$5:$J$319,9,FALSE)*D18)</f>
        <v/>
      </c>
    </row>
    <row r="19" spans="1:21" ht="14">
      <c r="A19" s="123"/>
      <c r="B19" s="88"/>
      <c r="C19" s="119" t="str">
        <f>IF(D19="","",VLOOKUP(B19,Data!$B$5:$L$319,2,FALSE))</f>
        <v/>
      </c>
      <c r="D19" s="89"/>
      <c r="E19" s="89"/>
      <c r="F19" s="119" t="str">
        <f>IF(D19="","",VLOOKUP(B19,Data!$B$5:$L$319,11,FALSE))</f>
        <v/>
      </c>
      <c r="G19" s="92" t="str">
        <f t="shared" si="0"/>
        <v>-</v>
      </c>
      <c r="H19" s="90" t="str">
        <f>IF(D19="","",VLOOKUP(B19,Data!$B$5:$D$319,3,FALSE))</f>
        <v/>
      </c>
      <c r="I19" s="90" t="str">
        <f>IF(D19="","",VLOOKUP(B19,Data!$B$5:$M$319,12,FALSE))</f>
        <v/>
      </c>
      <c r="J19" s="119" t="str">
        <f>IF(D19="","",VLOOKUP(B19,Data!$B$5:$E$319,4,FALSE)*D19)</f>
        <v/>
      </c>
      <c r="K19" s="119" t="str">
        <f>IF(D19="","",VLOOKUP(B19,Data!$B$5:$F$319,5,FALSE)*D19)</f>
        <v/>
      </c>
      <c r="L19" s="92"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3"/>
      <c r="N19" s="94"/>
      <c r="O19" s="95"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4"/>
      <c r="Q19" s="94"/>
      <c r="R19" s="95"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96"/>
      <c r="T19" s="95"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2" t="str">
        <f>IF(D19="","",VLOOKUP(B19,Data!$B$5:$J$319,9,FALSE)*D19)</f>
        <v/>
      </c>
    </row>
    <row r="20" spans="1:21" ht="14">
      <c r="A20" s="87"/>
      <c r="B20" s="88"/>
      <c r="C20" s="119" t="str">
        <f>IF(D20="","",VLOOKUP(B20,Data!$B$5:$L$319,2,FALSE))</f>
        <v/>
      </c>
      <c r="D20" s="89"/>
      <c r="E20" s="89"/>
      <c r="F20" s="119" t="str">
        <f>IF(D20="","",VLOOKUP(B20,Data!$B$5:$L$319,11,FALSE))</f>
        <v/>
      </c>
      <c r="G20" s="92" t="str">
        <f t="shared" si="0"/>
        <v>-</v>
      </c>
      <c r="H20" s="90" t="str">
        <f>IF(D20="","",VLOOKUP(B20,Data!$B$5:$D$319,3,FALSE))</f>
        <v/>
      </c>
      <c r="I20" s="90" t="str">
        <f>IF(D20="","",VLOOKUP(B20,Data!$B$5:$M$319,12,FALSE))</f>
        <v/>
      </c>
      <c r="J20" s="119" t="str">
        <f>IF(D20="","",VLOOKUP(B20,Data!$B$5:$E$319,4,FALSE)*D20)</f>
        <v/>
      </c>
      <c r="K20" s="119" t="str">
        <f>IF(D20="","",VLOOKUP(B20,Data!$B$5:$F$319,5,FALSE)*D20)</f>
        <v/>
      </c>
      <c r="L20" s="92"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3"/>
      <c r="N20" s="94"/>
      <c r="O20" s="95"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4"/>
      <c r="Q20" s="94"/>
      <c r="R20" s="95"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96"/>
      <c r="T20" s="95"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2" t="str">
        <f>IF(D20="","",VLOOKUP(B20,Data!$B$5:$J$319,9,FALSE)*D20)</f>
        <v/>
      </c>
    </row>
    <row r="21" spans="1:21" ht="14">
      <c r="A21" s="87"/>
      <c r="B21" s="88"/>
      <c r="C21" s="119" t="str">
        <f>IF(D21="","",VLOOKUP(B21,Data!$B$5:$L$319,2,FALSE))</f>
        <v/>
      </c>
      <c r="D21" s="89"/>
      <c r="E21" s="91"/>
      <c r="F21" s="119" t="str">
        <f>IF(D21="","",VLOOKUP(B21,Data!$B$5:$L$319,11,FALSE))</f>
        <v/>
      </c>
      <c r="G21" s="92" t="str">
        <f t="shared" si="0"/>
        <v>-</v>
      </c>
      <c r="H21" s="90" t="str">
        <f>IF(D21="","",VLOOKUP(B21,Data!$B$5:$D$319,3,FALSE))</f>
        <v/>
      </c>
      <c r="I21" s="90" t="str">
        <f>IF(D21="","",VLOOKUP(B21,Data!$B$5:$M$319,12,FALSE))</f>
        <v/>
      </c>
      <c r="J21" s="119" t="str">
        <f>IF(D21="","",VLOOKUP(B21,Data!$B$5:$E$319,4,FALSE)*D21)</f>
        <v/>
      </c>
      <c r="K21" s="119" t="str">
        <f>IF(D21="","",VLOOKUP(B21,Data!$B$5:$F$319,5,FALSE)*D21)</f>
        <v/>
      </c>
      <c r="L21" s="92"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3"/>
      <c r="N21" s="94"/>
      <c r="O21" s="95"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4"/>
      <c r="Q21" s="94"/>
      <c r="R21" s="95"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96"/>
      <c r="T21" s="95"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2" t="str">
        <f>IF(D21="","",VLOOKUP(B21,Data!$B$5:$J$319,9,FALSE)*D21)</f>
        <v/>
      </c>
    </row>
    <row r="22" spans="1:21" ht="14">
      <c r="A22" s="87"/>
      <c r="B22" s="88"/>
      <c r="C22" s="119" t="str">
        <f>IF(D22="","",VLOOKUP(B22,Data!$B$5:$L$319,2,FALSE))</f>
        <v/>
      </c>
      <c r="D22" s="89"/>
      <c r="E22" s="91"/>
      <c r="F22" s="119" t="str">
        <f>IF(D22="","",VLOOKUP(B22,Data!$B$5:$L$319,11,FALSE))</f>
        <v/>
      </c>
      <c r="G22" s="92" t="str">
        <f t="shared" si="0"/>
        <v>-</v>
      </c>
      <c r="H22" s="90" t="str">
        <f>IF(D22="","",VLOOKUP(B22,Data!$B$5:$D$319,3,FALSE))</f>
        <v/>
      </c>
      <c r="I22" s="90" t="str">
        <f>IF(D22="","",VLOOKUP(B22,Data!$B$5:$M$319,12,FALSE))</f>
        <v/>
      </c>
      <c r="J22" s="119" t="str">
        <f>IF(D22="","",VLOOKUP(B22,Data!$B$5:$E$319,4,FALSE)*D22)</f>
        <v/>
      </c>
      <c r="K22" s="119" t="str">
        <f>IF(D22="","",VLOOKUP(B22,Data!$B$5:$F$319,5,FALSE)*D22)</f>
        <v/>
      </c>
      <c r="L22" s="92"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3"/>
      <c r="N22" s="94"/>
      <c r="O22" s="95"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4"/>
      <c r="Q22" s="94"/>
      <c r="R22" s="95"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96"/>
      <c r="T22" s="95"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2" t="str">
        <f>IF(D22="","",VLOOKUP(B22,Data!$B$5:$J$319,9,FALSE)*D22)</f>
        <v/>
      </c>
    </row>
    <row r="23" spans="1:21" ht="14">
      <c r="A23" s="87"/>
      <c r="B23" s="127" t="s">
        <v>75</v>
      </c>
      <c r="C23" s="119" t="e">
        <f>IF(D23="","",VLOOKUP(B23,Data!$B$5:$L$319,2,FALSE))</f>
        <v>#N/A</v>
      </c>
      <c r="D23" s="89">
        <v>1</v>
      </c>
      <c r="E23" s="91"/>
      <c r="F23" s="119" t="e">
        <f>IF(D23="","",VLOOKUP(B23,Data!$B$5:$L$319,11,FALSE))</f>
        <v>#N/A</v>
      </c>
      <c r="G23" s="92" t="e">
        <f t="shared" si="0"/>
        <v>#N/A</v>
      </c>
      <c r="H23" s="90" t="e">
        <f>IF(D23="","",VLOOKUP(B23,Data!$B$5:$D$319,3,FALSE))</f>
        <v>#N/A</v>
      </c>
      <c r="I23" s="90" t="e">
        <f>IF(D23="","",VLOOKUP(B23,Data!$B$5:$M$319,12,FALSE))</f>
        <v>#N/A</v>
      </c>
      <c r="J23" s="119" t="e">
        <f>IF(D23="","",VLOOKUP(B23,Data!$B$5:$E$319,4,FALSE)*D23)</f>
        <v>#N/A</v>
      </c>
      <c r="K23" s="119" t="e">
        <f>IF(D23="","",VLOOKUP(B23,Data!$B$5:$F$319,5,FALSE)*D23)</f>
        <v>#N/A</v>
      </c>
      <c r="L23" s="92"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3"/>
      <c r="N23" s="94"/>
      <c r="O23" s="95"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4"/>
      <c r="Q23" s="94"/>
      <c r="R23" s="95"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96"/>
      <c r="T23" s="95"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2" t="e">
        <f>IF(D23="","",VLOOKUP(B23,Data!$B$5:$J$319,9,FALSE)*D23)</f>
        <v>#N/A</v>
      </c>
    </row>
    <row r="24" spans="1:21" ht="14">
      <c r="A24" s="87"/>
      <c r="B24" s="88"/>
      <c r="C24" s="119" t="str">
        <f>IF(D24="","",VLOOKUP(B24,Data!$B$5:$L$319,2,FALSE))</f>
        <v/>
      </c>
      <c r="D24" s="89"/>
      <c r="E24" s="91"/>
      <c r="F24" s="119" t="str">
        <f>IF(D24="","",VLOOKUP(B24,Data!$B$5:$L$319,11,FALSE))</f>
        <v/>
      </c>
      <c r="G24" s="92" t="str">
        <f t="shared" si="0"/>
        <v>-</v>
      </c>
      <c r="H24" s="90" t="str">
        <f>IF(D24="","",VLOOKUP(B24,Data!$B$5:$D$319,3,FALSE))</f>
        <v/>
      </c>
      <c r="I24" s="90" t="str">
        <f>IF(D24="","",VLOOKUP(B24,Data!$B$5:$M$319,12,FALSE))</f>
        <v/>
      </c>
      <c r="J24" s="119" t="str">
        <f>IF(D24="","",VLOOKUP(B24,Data!$B$5:$E$319,4,FALSE)*D24)</f>
        <v/>
      </c>
      <c r="K24" s="119" t="str">
        <f>IF(D24="","",VLOOKUP(B24,Data!$B$5:$F$319,5,FALSE)*D24)</f>
        <v/>
      </c>
      <c r="L24" s="92"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3"/>
      <c r="N24" s="94"/>
      <c r="O24" s="95"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4"/>
      <c r="Q24" s="94"/>
      <c r="R24" s="95"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96"/>
      <c r="T24" s="95"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2" t="str">
        <f>IF(D24="","",VLOOKUP(B24,Data!$B$5:$J$319,9,FALSE)*D24)</f>
        <v/>
      </c>
    </row>
    <row r="25" spans="1:21" ht="14">
      <c r="A25" s="97"/>
      <c r="B25" s="88"/>
      <c r="C25" s="119" t="str">
        <f>IF(D25="","",VLOOKUP(B25,Data!$B$5:$L$319,2,FALSE))</f>
        <v/>
      </c>
      <c r="D25" s="89"/>
      <c r="E25" s="91"/>
      <c r="F25" s="119" t="str">
        <f>IF(D25="","",VLOOKUP(B25,Data!$B$5:$L$319,11,FALSE))</f>
        <v/>
      </c>
      <c r="G25" s="92" t="str">
        <f t="shared" si="0"/>
        <v>-</v>
      </c>
      <c r="H25" s="90" t="str">
        <f>IF(D25="","",VLOOKUP(B25,Data!$B$5:$D$319,3,FALSE))</f>
        <v/>
      </c>
      <c r="I25" s="90" t="str">
        <f>IF(D25="","",VLOOKUP(B25,Data!$B$5:$M$319,12,FALSE))</f>
        <v/>
      </c>
      <c r="J25" s="119" t="str">
        <f>IF(D25="","",VLOOKUP(B25,Data!$B$5:$E$319,4,FALSE)*D25)</f>
        <v/>
      </c>
      <c r="K25" s="119" t="str">
        <f>IF(D25="","",VLOOKUP(B25,Data!$B$5:$F$319,5,FALSE)*D25)</f>
        <v/>
      </c>
      <c r="L25" s="92"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3"/>
      <c r="N25" s="94"/>
      <c r="O25" s="95"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4"/>
      <c r="Q25" s="94"/>
      <c r="R25" s="95"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96"/>
      <c r="T25" s="95"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2" t="str">
        <f>IF(D25="","",VLOOKUP(B25,Data!$B$5:$J$319,9,FALSE)*D25)</f>
        <v/>
      </c>
    </row>
    <row r="26" spans="1:21" ht="14">
      <c r="A26" s="87"/>
      <c r="B26" s="88"/>
      <c r="C26" s="119" t="str">
        <f>IF(D26="","",VLOOKUP(B26,Data!$B$5:$L$319,2,FALSE))</f>
        <v/>
      </c>
      <c r="D26" s="89"/>
      <c r="E26" s="91"/>
      <c r="F26" s="119" t="str">
        <f>IF(D26="","",VLOOKUP(B26,Data!$B$5:$L$319,11,FALSE))</f>
        <v/>
      </c>
      <c r="G26" s="92" t="str">
        <f t="shared" si="0"/>
        <v>-</v>
      </c>
      <c r="H26" s="90" t="str">
        <f>IF(D26="","",VLOOKUP(B26,Data!$B$5:$D$319,3,FALSE))</f>
        <v/>
      </c>
      <c r="I26" s="90" t="str">
        <f>IF(D26="","",VLOOKUP(B26,Data!$B$5:$M$319,12,FALSE))</f>
        <v/>
      </c>
      <c r="J26" s="119" t="str">
        <f>IF(D26="","",VLOOKUP(B26,Data!$B$5:$E$319,4,FALSE)*D26)</f>
        <v/>
      </c>
      <c r="K26" s="119" t="str">
        <f>IF(D26="","",VLOOKUP(B26,Data!$B$5:$F$319,5,FALSE)*D26)</f>
        <v/>
      </c>
      <c r="L26" s="92"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3"/>
      <c r="N26" s="94"/>
      <c r="O26" s="95"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4"/>
      <c r="Q26" s="94"/>
      <c r="R26" s="95"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96"/>
      <c r="T26" s="95"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2" t="str">
        <f>IF(D26="","",VLOOKUP(B26,Data!$B$5:$J$319,9,FALSE)*D26)</f>
        <v/>
      </c>
    </row>
    <row r="27" spans="1:21" ht="14">
      <c r="A27" s="97"/>
      <c r="B27" s="88"/>
      <c r="C27" s="119" t="str">
        <f>IF(D27="","",VLOOKUP(B27,Data!$B$5:$L$319,2,FALSE))</f>
        <v/>
      </c>
      <c r="D27" s="89"/>
      <c r="E27" s="91"/>
      <c r="F27" s="119" t="str">
        <f>IF(D27="","",VLOOKUP(B27,Data!$B$5:$L$319,11,FALSE))</f>
        <v/>
      </c>
      <c r="G27" s="92" t="str">
        <f t="shared" si="0"/>
        <v>-</v>
      </c>
      <c r="H27" s="90" t="str">
        <f>IF(D27="","",VLOOKUP(B27,Data!$B$5:$D$319,3,FALSE))</f>
        <v/>
      </c>
      <c r="I27" s="90" t="str">
        <f>IF(D27="","",VLOOKUP(B27,Data!$B$5:$M$319,12,FALSE))</f>
        <v/>
      </c>
      <c r="J27" s="119" t="str">
        <f>IF(D27="","",VLOOKUP(B27,Data!$B$5:$E$319,4,FALSE)*D27)</f>
        <v/>
      </c>
      <c r="K27" s="119" t="str">
        <f>IF(D27="","",VLOOKUP(B27,Data!$B$5:$F$319,5,FALSE)*D27)</f>
        <v/>
      </c>
      <c r="L27" s="92"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3"/>
      <c r="N27" s="94"/>
      <c r="O27" s="95"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4"/>
      <c r="Q27" s="94"/>
      <c r="R27" s="95"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96"/>
      <c r="T27" s="95"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2" t="str">
        <f>IF(D27="","",VLOOKUP(B27,Data!$B$5:$J$319,9,FALSE)*D27)</f>
        <v/>
      </c>
    </row>
    <row r="28" spans="1:21" ht="14">
      <c r="A28" s="97"/>
      <c r="B28" s="88" t="s">
        <v>76</v>
      </c>
      <c r="C28" s="119" t="e">
        <f>IF(D28="","",VLOOKUP(B28,Data!$B$5:$L$319,2,FALSE))</f>
        <v>#N/A</v>
      </c>
      <c r="D28" s="89">
        <v>100</v>
      </c>
      <c r="E28" s="91"/>
      <c r="F28" s="119" t="e">
        <f>IF(D28="","",VLOOKUP(B28,Data!$B$5:$L$319,11,FALSE))</f>
        <v>#N/A</v>
      </c>
      <c r="G28" s="92" t="e">
        <f t="shared" ref="G28:G35" si="1">IF(D28&gt;0,D28*F28,"-")</f>
        <v>#N/A</v>
      </c>
      <c r="H28" s="90" t="e">
        <f>IF(D28="","",VLOOKUP(B28,Data!$B$5:$D$319,3,FALSE))</f>
        <v>#N/A</v>
      </c>
      <c r="I28" s="90" t="e">
        <f>IF(D28="","",VLOOKUP(B28,Data!$B$5:$M$319,12,FALSE))</f>
        <v>#N/A</v>
      </c>
      <c r="J28" s="119" t="e">
        <f>IF(D28="","",VLOOKUP(B28,Data!$B$5:$E$319,4,FALSE)*D28)</f>
        <v>#N/A</v>
      </c>
      <c r="K28" s="119" t="e">
        <f>IF(D28="","",VLOOKUP(B28,Data!$B$5:$F$319,5,FALSE)*D28)</f>
        <v>#N/A</v>
      </c>
      <c r="L28" s="92"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3"/>
      <c r="N28" s="94"/>
      <c r="O28" s="95"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4"/>
      <c r="Q28" s="94"/>
      <c r="R28" s="95"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96"/>
      <c r="T28" s="95"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2" t="e">
        <f>IF(D28="","",VLOOKUP(B28,Data!$B$5:$J$319,9,FALSE)*D28)</f>
        <v>#N/A</v>
      </c>
    </row>
    <row r="29" spans="1:21" ht="14">
      <c r="A29" s="97"/>
      <c r="B29" s="88"/>
      <c r="C29" s="119" t="str">
        <f>IF(D29="","",VLOOKUP(B29,Data!$B$5:$L$319,2,FALSE))</f>
        <v/>
      </c>
      <c r="D29" s="89"/>
      <c r="E29" s="91"/>
      <c r="F29" s="119" t="str">
        <f>IF(D29="","",VLOOKUP(B29,Data!$B$5:$L$319,11,FALSE))</f>
        <v/>
      </c>
      <c r="G29" s="92" t="str">
        <f t="shared" si="1"/>
        <v>-</v>
      </c>
      <c r="H29" s="90" t="str">
        <f>IF(D29="","",VLOOKUP(B29,Data!$B$5:$D$319,3,FALSE))</f>
        <v/>
      </c>
      <c r="I29" s="90" t="str">
        <f>IF(D29="","",VLOOKUP(B29,Data!$B$5:$M$319,12,FALSE))</f>
        <v/>
      </c>
      <c r="J29" s="119" t="str">
        <f>IF(D29="","",VLOOKUP(B29,Data!$B$5:$E$319,4,FALSE)*D29)</f>
        <v/>
      </c>
      <c r="K29" s="119" t="str">
        <f>IF(D29="","",VLOOKUP(B29,Data!$B$5:$F$319,5,FALSE)*D29)</f>
        <v/>
      </c>
      <c r="L29" s="92"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3"/>
      <c r="N29" s="94"/>
      <c r="O29" s="95"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4"/>
      <c r="Q29" s="94"/>
      <c r="R29" s="95"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96"/>
      <c r="T29" s="95"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2" t="str">
        <f>IF(D29="","",VLOOKUP(B29,Data!$B$5:$J$319,9,FALSE)*D29)</f>
        <v/>
      </c>
    </row>
    <row r="30" spans="1:21" ht="14">
      <c r="A30" s="97"/>
      <c r="B30" s="88"/>
      <c r="C30" s="119" t="str">
        <f>IF(D30="","",VLOOKUP(B30,Data!$B$5:$L$319,2,FALSE))</f>
        <v/>
      </c>
      <c r="D30" s="89"/>
      <c r="E30" s="91"/>
      <c r="F30" s="119" t="str">
        <f>IF(D30="","",VLOOKUP(B30,Data!$B$5:$L$319,11,FALSE))</f>
        <v/>
      </c>
      <c r="G30" s="92" t="str">
        <f t="shared" si="1"/>
        <v>-</v>
      </c>
      <c r="H30" s="90" t="str">
        <f>IF(D30="","",VLOOKUP(B30,Data!$B$5:$D$319,3,FALSE))</f>
        <v/>
      </c>
      <c r="I30" s="90" t="str">
        <f>IF(D30="","",VLOOKUP(B30,Data!$B$5:$M$319,12,FALSE))</f>
        <v/>
      </c>
      <c r="J30" s="119" t="str">
        <f>IF(D30="","",VLOOKUP(B30,Data!$B$5:$E$319,4,FALSE)*D30)</f>
        <v/>
      </c>
      <c r="K30" s="119" t="str">
        <f>IF(D30="","",VLOOKUP(B30,Data!$B$5:$F$319,5,FALSE)*D30)</f>
        <v/>
      </c>
      <c r="L30" s="92"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3"/>
      <c r="N30" s="94"/>
      <c r="O30" s="95"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4"/>
      <c r="Q30" s="94"/>
      <c r="R30" s="95"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96"/>
      <c r="T30" s="95"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2" t="str">
        <f>IF(D30="","",VLOOKUP(B30,Data!$B$5:$J$319,9,FALSE)*D30)</f>
        <v/>
      </c>
    </row>
    <row r="31" spans="1:21" ht="14">
      <c r="A31" s="97"/>
      <c r="B31" s="88"/>
      <c r="C31" s="119" t="str">
        <f>IF(D31="","",VLOOKUP(B31,Data!$B$5:$L$319,2,FALSE))</f>
        <v/>
      </c>
      <c r="D31" s="89"/>
      <c r="E31" s="91"/>
      <c r="F31" s="119" t="str">
        <f>IF(D31="","",VLOOKUP(B31,Data!$B$5:$L$319,11,FALSE))</f>
        <v/>
      </c>
      <c r="G31" s="92" t="str">
        <f t="shared" si="1"/>
        <v>-</v>
      </c>
      <c r="H31" s="90" t="str">
        <f>IF(D31="","",VLOOKUP(B31,Data!$B$5:$D$319,3,FALSE))</f>
        <v/>
      </c>
      <c r="I31" s="90" t="str">
        <f>IF(D31="","",VLOOKUP(B31,Data!$B$5:$M$319,12,FALSE))</f>
        <v/>
      </c>
      <c r="J31" s="119" t="str">
        <f>IF(D31="","",VLOOKUP(B31,Data!$B$5:$E$319,4,FALSE)*D31)</f>
        <v/>
      </c>
      <c r="K31" s="119" t="str">
        <f>IF(D31="","",VLOOKUP(B31,Data!$B$5:$F$319,5,FALSE)*D31)</f>
        <v/>
      </c>
      <c r="L31" s="92"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3"/>
      <c r="N31" s="94"/>
      <c r="O31" s="95"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4"/>
      <c r="Q31" s="94"/>
      <c r="R31" s="95"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96"/>
      <c r="T31" s="95"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2" t="str">
        <f>IF(D31="","",VLOOKUP(B31,Data!$B$5:$J$319,9,FALSE)*D31)</f>
        <v/>
      </c>
    </row>
    <row r="32" spans="1:21" ht="14">
      <c r="A32" s="97"/>
      <c r="B32" s="88"/>
      <c r="C32" s="119" t="str">
        <f>IF(D32="","",VLOOKUP(B32,Data!$B$5:$L$319,2,FALSE))</f>
        <v/>
      </c>
      <c r="D32" s="89"/>
      <c r="E32" s="91"/>
      <c r="F32" s="119" t="str">
        <f>IF(D32="","",VLOOKUP(B32,Data!$B$5:$L$319,11,FALSE))</f>
        <v/>
      </c>
      <c r="G32" s="92" t="str">
        <f t="shared" si="1"/>
        <v>-</v>
      </c>
      <c r="H32" s="90" t="str">
        <f>IF(D32="","",VLOOKUP(B32,Data!$B$5:$D$319,3,FALSE))</f>
        <v/>
      </c>
      <c r="I32" s="90" t="str">
        <f>IF(D32="","",VLOOKUP(B32,Data!$B$5:$M$319,12,FALSE))</f>
        <v/>
      </c>
      <c r="J32" s="119" t="str">
        <f>IF(D32="","",VLOOKUP(B32,Data!$B$5:$E$319,4,FALSE)*D32)</f>
        <v/>
      </c>
      <c r="K32" s="119" t="str">
        <f>IF(D32="","",VLOOKUP(B32,Data!$B$5:$F$319,5,FALSE)*D32)</f>
        <v/>
      </c>
      <c r="L32" s="92"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3"/>
      <c r="N32" s="94"/>
      <c r="O32" s="95"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4"/>
      <c r="Q32" s="94"/>
      <c r="R32" s="95"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96"/>
      <c r="T32" s="95"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2" t="str">
        <f>IF(D32="","",VLOOKUP(B32,Data!$B$5:$J$319,9,FALSE)*D32)</f>
        <v/>
      </c>
    </row>
    <row r="33" spans="1:21" ht="14">
      <c r="A33" s="97"/>
      <c r="B33" s="88"/>
      <c r="C33" s="119" t="str">
        <f>IF(D33="","",VLOOKUP(B33,Data!$B$5:$L$319,2,FALSE))</f>
        <v/>
      </c>
      <c r="D33" s="89"/>
      <c r="E33" s="91"/>
      <c r="F33" s="119" t="str">
        <f>IF(D33="","",VLOOKUP(B33,Data!$B$5:$L$319,11,FALSE))</f>
        <v/>
      </c>
      <c r="G33" s="92" t="str">
        <f t="shared" si="1"/>
        <v>-</v>
      </c>
      <c r="H33" s="90" t="str">
        <f>IF(D33="","",VLOOKUP(B33,Data!$B$5:$D$319,3,FALSE))</f>
        <v/>
      </c>
      <c r="I33" s="90" t="str">
        <f>IF(D33="","",VLOOKUP(B33,Data!$B$5:$M$319,12,FALSE))</f>
        <v/>
      </c>
      <c r="J33" s="119" t="str">
        <f>IF(D33="","",VLOOKUP(B33,Data!$B$5:$E$319,4,FALSE)*D33)</f>
        <v/>
      </c>
      <c r="K33" s="119" t="str">
        <f>IF(D33="","",VLOOKUP(B33,Data!$B$5:$F$319,5,FALSE)*D33)</f>
        <v/>
      </c>
      <c r="L33" s="92"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3"/>
      <c r="N33" s="94"/>
      <c r="O33" s="95"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4"/>
      <c r="Q33" s="94"/>
      <c r="R33" s="95"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96"/>
      <c r="T33" s="95"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2" t="str">
        <f>IF(D33="","",VLOOKUP(B33,Data!$B$5:$J$319,9,FALSE)*D33)</f>
        <v/>
      </c>
    </row>
    <row r="34" spans="1:21" ht="14">
      <c r="A34" s="97"/>
      <c r="B34" s="88"/>
      <c r="C34" s="119" t="str">
        <f>IF(D34="","",VLOOKUP(B34,Data!$B$5:$L$319,2,FALSE))</f>
        <v/>
      </c>
      <c r="D34" s="89"/>
      <c r="E34" s="91"/>
      <c r="F34" s="119" t="str">
        <f>IF(D34="","",VLOOKUP(B34,Data!$B$5:$L$319,11,FALSE))</f>
        <v/>
      </c>
      <c r="G34" s="92" t="str">
        <f t="shared" si="1"/>
        <v>-</v>
      </c>
      <c r="H34" s="90" t="str">
        <f>IF(D34="","",VLOOKUP(B34,Data!$B$5:$D$319,3,FALSE))</f>
        <v/>
      </c>
      <c r="I34" s="90" t="str">
        <f>IF(D34="","",VLOOKUP(B34,Data!$B$5:$M$319,12,FALSE))</f>
        <v/>
      </c>
      <c r="J34" s="119" t="str">
        <f>IF(D34="","",VLOOKUP(B34,Data!$B$5:$E$319,4,FALSE)*D34)</f>
        <v/>
      </c>
      <c r="K34" s="119" t="str">
        <f>IF(D34="","",VLOOKUP(B34,Data!$B$5:$F$319,5,FALSE)*D34)</f>
        <v/>
      </c>
      <c r="L34" s="92"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3"/>
      <c r="N34" s="94"/>
      <c r="O34" s="95"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4"/>
      <c r="Q34" s="94"/>
      <c r="R34" s="95"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96"/>
      <c r="T34" s="95"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2" t="str">
        <f>IF(D34="","",VLOOKUP(B34,Data!$B$5:$J$319,9,FALSE)*D34)</f>
        <v/>
      </c>
    </row>
    <row r="35" spans="1:21" ht="14">
      <c r="A35" s="87"/>
      <c r="B35" s="88"/>
      <c r="C35" s="119" t="str">
        <f>IF(D35="","",VLOOKUP(B35,Data!$B$5:$L$319,2,FALSE))</f>
        <v/>
      </c>
      <c r="D35" s="89"/>
      <c r="E35" s="91"/>
      <c r="F35" s="119" t="str">
        <f>IF(D35="","",VLOOKUP(B35,Data!$B$5:$L$319,11,FALSE))</f>
        <v/>
      </c>
      <c r="G35" s="92" t="str">
        <f t="shared" si="1"/>
        <v>-</v>
      </c>
      <c r="H35" s="90" t="str">
        <f>IF(D35="","",VLOOKUP(B35,Data!$B$5:$D$319,3,FALSE))</f>
        <v/>
      </c>
      <c r="I35" s="90" t="str">
        <f>IF(D35="","",VLOOKUP(B35,Data!$B$5:$M$319,12,FALSE))</f>
        <v/>
      </c>
      <c r="J35" s="119" t="str">
        <f>IF(D35="","",VLOOKUP(B35,Data!$B$5:$E$319,4,FALSE)*D35)</f>
        <v/>
      </c>
      <c r="K35" s="119" t="str">
        <f>IF(D35="","",VLOOKUP(B35,Data!$B$5:$F$319,5,FALSE)*D35)</f>
        <v/>
      </c>
      <c r="L35" s="92"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3"/>
      <c r="N35" s="94"/>
      <c r="O35" s="95"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4"/>
      <c r="Q35" s="94"/>
      <c r="R35" s="95"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96"/>
      <c r="T35" s="95"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2" t="str">
        <f>IF(D35="","",VLOOKUP(B35,Data!$B$5:$J$319,9,FALSE)*D35)</f>
        <v/>
      </c>
    </row>
    <row r="36" spans="1:21" ht="14">
      <c r="A36" s="87"/>
      <c r="B36" s="88"/>
      <c r="C36" s="119" t="str">
        <f>IF(D36="","",VLOOKUP(B36,Data!$B$5:$L$319,2,FALSE))</f>
        <v/>
      </c>
      <c r="D36" s="89"/>
      <c r="E36" s="89"/>
      <c r="F36" s="119" t="str">
        <f>IF(D36="","",VLOOKUP(B36,Data!$B$5:$L$319,11,FALSE))</f>
        <v/>
      </c>
      <c r="G36" s="92" t="str">
        <f t="shared" si="0"/>
        <v>-</v>
      </c>
      <c r="H36" s="90" t="str">
        <f>IF(D36="","",VLOOKUP(B36,Data!$B$5:$D$319,3,FALSE))</f>
        <v/>
      </c>
      <c r="I36" s="90" t="str">
        <f>IF(D36="","",VLOOKUP(B36,Data!$B$5:$M$319,12,FALSE))</f>
        <v/>
      </c>
      <c r="J36" s="119" t="str">
        <f>IF(D36="","",VLOOKUP(B36,Data!$B$5:$E$319,4,FALSE)*D36)</f>
        <v/>
      </c>
      <c r="K36" s="119" t="str">
        <f>IF(D36="","",VLOOKUP(B36,Data!$B$5:$F$319,5,FALSE)*D36)</f>
        <v/>
      </c>
      <c r="L36" s="92"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3"/>
      <c r="N36" s="94"/>
      <c r="O36" s="95"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4"/>
      <c r="Q36" s="94"/>
      <c r="R36" s="95"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96"/>
      <c r="T36" s="95"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2" t="str">
        <f>IF(D36="","",VLOOKUP(B36,Data!$B$5:$J$319,9,FALSE)*D36)</f>
        <v/>
      </c>
    </row>
    <row r="37" spans="1:21" ht="14">
      <c r="A37" s="87"/>
      <c r="B37" s="88"/>
      <c r="C37" s="119" t="str">
        <f>IF(D37="","",VLOOKUP(B37,Data!$B$5:$L$319,2,FALSE))</f>
        <v/>
      </c>
      <c r="D37" s="89"/>
      <c r="E37" s="89"/>
      <c r="F37" s="119" t="str">
        <f>IF(D37="","",VLOOKUP(B37,Data!$B$5:$L$319,11,FALSE))</f>
        <v/>
      </c>
      <c r="G37" s="92" t="str">
        <f t="shared" si="0"/>
        <v>-</v>
      </c>
      <c r="H37" s="90" t="str">
        <f>IF(D37="","",VLOOKUP(B37,Data!$B$5:$D$319,3,FALSE))</f>
        <v/>
      </c>
      <c r="I37" s="90" t="str">
        <f>IF(D37="","",VLOOKUP(B37,Data!$B$5:$M$319,12,FALSE))</f>
        <v/>
      </c>
      <c r="J37" s="119" t="str">
        <f>IF(D37="","",VLOOKUP(B37,Data!$B$5:$E$319,4,FALSE)*D37)</f>
        <v/>
      </c>
      <c r="K37" s="119" t="str">
        <f>IF(D37="","",VLOOKUP(B37,Data!$B$5:$F$319,5,FALSE)*D37)</f>
        <v/>
      </c>
      <c r="L37" s="92"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3"/>
      <c r="N37" s="94"/>
      <c r="O37" s="95"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4"/>
      <c r="Q37" s="94"/>
      <c r="R37" s="95"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96"/>
      <c r="T37" s="95"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2" t="str">
        <f>IF(D37="","",VLOOKUP(B37,Data!$B$5:$J$319,9,FALSE)*D37)</f>
        <v/>
      </c>
    </row>
    <row r="38" spans="1:21" ht="14">
      <c r="A38" s="87"/>
      <c r="B38" s="88"/>
      <c r="C38" s="119" t="str">
        <f>IF(D38="","",VLOOKUP(B38,Data!$B$5:$L$319,2,FALSE))</f>
        <v/>
      </c>
      <c r="D38" s="89"/>
      <c r="E38" s="89"/>
      <c r="F38" s="119" t="str">
        <f>IF(D38="","",VLOOKUP(B38,Data!$B$5:$L$319,11,FALSE))</f>
        <v/>
      </c>
      <c r="G38" s="92" t="str">
        <f t="shared" si="0"/>
        <v>-</v>
      </c>
      <c r="H38" s="90" t="str">
        <f>IF(D38="","",VLOOKUP(B38,Data!$B$5:$D$319,3,FALSE))</f>
        <v/>
      </c>
      <c r="I38" s="90" t="str">
        <f>IF(D38="","",VLOOKUP(B38,Data!$B$5:$M$319,12,FALSE))</f>
        <v/>
      </c>
      <c r="J38" s="119" t="str">
        <f>IF(D38="","",VLOOKUP(B38,Data!$B$5:$E$319,4,FALSE)*D38)</f>
        <v/>
      </c>
      <c r="K38" s="119" t="str">
        <f>IF(D38="","",VLOOKUP(B38,Data!$B$5:$F$319,5,FALSE)*D38)</f>
        <v/>
      </c>
      <c r="L38" s="92"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3"/>
      <c r="N38" s="94"/>
      <c r="O38" s="95"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4"/>
      <c r="Q38" s="94"/>
      <c r="R38" s="95"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96"/>
      <c r="T38" s="95"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2" t="str">
        <f>IF(D38="","",VLOOKUP(B38,Data!$B$5:$J$319,9,FALSE)*D38)</f>
        <v/>
      </c>
    </row>
    <row r="39" spans="1:21" ht="14">
      <c r="A39" s="87"/>
      <c r="B39" s="98"/>
      <c r="C39" s="119" t="str">
        <f>IF(D39="","",VLOOKUP(B39,Data!$B$5:$L$319,2,FALSE))</f>
        <v/>
      </c>
      <c r="D39" s="89"/>
      <c r="E39" s="89"/>
      <c r="F39" s="119" t="str">
        <f>IF(D39="","",VLOOKUP(B39,Data!$B$5:$L$319,11,FALSE))</f>
        <v/>
      </c>
      <c r="G39" s="92" t="str">
        <f t="shared" si="0"/>
        <v>-</v>
      </c>
      <c r="H39" s="90" t="str">
        <f>IF(D39="","",VLOOKUP(B39,Data!$B$5:$D$319,3,FALSE))</f>
        <v/>
      </c>
      <c r="I39" s="90" t="str">
        <f>IF(D39="","",VLOOKUP(B39,Data!$B$5:$M$319,12,FALSE))</f>
        <v/>
      </c>
      <c r="J39" s="119" t="str">
        <f>IF(D39="","",VLOOKUP(B39,Data!$B$5:$E$319,4,FALSE)*D39)</f>
        <v/>
      </c>
      <c r="K39" s="119" t="str">
        <f>IF(D39="","",VLOOKUP(B39,Data!$B$5:$F$319,5,FALSE)*D39)</f>
        <v/>
      </c>
      <c r="L39" s="92"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3"/>
      <c r="N39" s="94"/>
      <c r="O39" s="95"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4"/>
      <c r="Q39" s="94"/>
      <c r="R39" s="95"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96"/>
      <c r="T39" s="95"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2" t="str">
        <f>IF(D39="","",VLOOKUP(B39,Data!$B$5:$J$319,9,FALSE)*D39)</f>
        <v/>
      </c>
    </row>
    <row r="40" spans="1:21" ht="14">
      <c r="A40" s="87"/>
      <c r="B40" s="98"/>
      <c r="C40" s="119" t="str">
        <f>IF(D40="","",VLOOKUP(B40,Data!$B$5:$L$319,2,FALSE))</f>
        <v/>
      </c>
      <c r="D40" s="89"/>
      <c r="E40" s="89"/>
      <c r="F40" s="119" t="str">
        <f>IF(D40="","",VLOOKUP(B40,Data!$B$5:$L$319,11,FALSE))</f>
        <v/>
      </c>
      <c r="G40" s="92" t="str">
        <f t="shared" si="0"/>
        <v>-</v>
      </c>
      <c r="H40" s="90" t="str">
        <f>IF(D40="","",VLOOKUP(B40,Data!$B$5:$D$319,3,FALSE))</f>
        <v/>
      </c>
      <c r="I40" s="90" t="str">
        <f>IF(D40="","",VLOOKUP(B40,Data!$B$5:$M$319,12,FALSE))</f>
        <v/>
      </c>
      <c r="J40" s="119" t="str">
        <f>IF(D40="","",VLOOKUP(B40,Data!$B$5:$E$319,4,FALSE)*D40)</f>
        <v/>
      </c>
      <c r="K40" s="119" t="str">
        <f>IF(D40="","",VLOOKUP(B40,Data!$B$5:$F$319,5,FALSE)*D40)</f>
        <v/>
      </c>
      <c r="L40" s="92"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3"/>
      <c r="N40" s="94"/>
      <c r="O40" s="95"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4"/>
      <c r="Q40" s="94"/>
      <c r="R40" s="95"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96"/>
      <c r="T40" s="95"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2" t="str">
        <f>IF(D40="","",VLOOKUP(B40,Data!$B$5:$J$319,9,FALSE)*D40)</f>
        <v/>
      </c>
    </row>
    <row r="41" spans="1:21" ht="14">
      <c r="A41" s="87"/>
      <c r="B41" s="98"/>
      <c r="C41" s="119" t="str">
        <f>IF(D41="","",VLOOKUP(B41,Data!$B$5:$L$319,2,FALSE))</f>
        <v/>
      </c>
      <c r="D41" s="89"/>
      <c r="E41" s="89"/>
      <c r="F41" s="119" t="str">
        <f>IF(D41="","",VLOOKUP(B41,Data!$B$5:$L$319,11,FALSE))</f>
        <v/>
      </c>
      <c r="G41" s="92" t="str">
        <f t="shared" si="0"/>
        <v>-</v>
      </c>
      <c r="H41" s="90" t="str">
        <f>IF(D41="","",VLOOKUP(B41,Data!$B$5:$D$319,3,FALSE))</f>
        <v/>
      </c>
      <c r="I41" s="90" t="str">
        <f>IF(D41="","",VLOOKUP(B41,Data!$B$5:$M$319,12,FALSE))</f>
        <v/>
      </c>
      <c r="J41" s="119" t="str">
        <f>IF(D41="","",VLOOKUP(B41,Data!$B$5:$E$319,4,FALSE)*D41)</f>
        <v/>
      </c>
      <c r="K41" s="119" t="str">
        <f>IF(D41="","",VLOOKUP(B41,Data!$B$5:$F$319,5,FALSE)*D41)</f>
        <v/>
      </c>
      <c r="L41" s="92"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3"/>
      <c r="N41" s="94"/>
      <c r="O41" s="95"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4"/>
      <c r="Q41" s="94"/>
      <c r="R41" s="95"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96"/>
      <c r="T41" s="95"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2" t="str">
        <f>IF(D41="","",VLOOKUP(B41,Data!$B$5:$J$319,9,FALSE)*D41)</f>
        <v/>
      </c>
    </row>
    <row r="42" spans="1:21" ht="14">
      <c r="A42" s="87"/>
      <c r="B42" s="88"/>
      <c r="C42" s="119" t="str">
        <f>IF(D42="","",VLOOKUP(B42,Data!$B$5:$L$319,2,FALSE))</f>
        <v/>
      </c>
      <c r="D42" s="89"/>
      <c r="E42" s="89"/>
      <c r="F42" s="119" t="str">
        <f>IF(D42="","",VLOOKUP(B42,Data!$B$5:$L$319,11,FALSE))</f>
        <v/>
      </c>
      <c r="G42" s="92" t="str">
        <f t="shared" si="0"/>
        <v>-</v>
      </c>
      <c r="H42" s="90" t="str">
        <f>IF(D42="","",VLOOKUP(B42,Data!$B$5:$D$319,3,FALSE))</f>
        <v/>
      </c>
      <c r="I42" s="90" t="str">
        <f>IF(D42="","",VLOOKUP(B42,Data!$B$5:$M$319,12,FALSE))</f>
        <v/>
      </c>
      <c r="J42" s="119" t="str">
        <f>IF(D42="","",VLOOKUP(B42,Data!$B$5:$E$319,4,FALSE)*D42)</f>
        <v/>
      </c>
      <c r="K42" s="119" t="str">
        <f>IF(D42="","",VLOOKUP(B42,Data!$B$5:$F$319,5,FALSE)*D42)</f>
        <v/>
      </c>
      <c r="L42" s="92"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3"/>
      <c r="N42" s="94"/>
      <c r="O42" s="95"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4"/>
      <c r="Q42" s="94"/>
      <c r="R42" s="95"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96"/>
      <c r="T42" s="95"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2" t="str">
        <f>IF(D42="","",VLOOKUP(B42,Data!$B$5:$J$319,9,FALSE)*D42)</f>
        <v/>
      </c>
    </row>
    <row r="43" spans="1:21" ht="14">
      <c r="A43" s="87"/>
      <c r="B43" s="88"/>
      <c r="C43" s="119" t="str">
        <f>IF(D43="","",VLOOKUP(B43,Data!$B$5:$L$319,2,FALSE))</f>
        <v/>
      </c>
      <c r="D43" s="89"/>
      <c r="E43" s="89"/>
      <c r="F43" s="119" t="str">
        <f>IF(D43="","",VLOOKUP(B43,Data!$B$5:$L$319,11,FALSE))</f>
        <v/>
      </c>
      <c r="G43" s="92" t="str">
        <f t="shared" si="0"/>
        <v>-</v>
      </c>
      <c r="H43" s="90" t="str">
        <f>IF(D43="","",VLOOKUP(B43,Data!$B$5:$D$319,3,FALSE))</f>
        <v/>
      </c>
      <c r="I43" s="90" t="str">
        <f>IF(D43="","",VLOOKUP(B43,Data!$B$5:$M$319,12,FALSE))</f>
        <v/>
      </c>
      <c r="J43" s="119" t="str">
        <f>IF(D43="","",VLOOKUP(B43,Data!$B$5:$E$319,4,FALSE)*D43)</f>
        <v/>
      </c>
      <c r="K43" s="119" t="str">
        <f>IF(D43="","",VLOOKUP(B43,Data!$B$5:$F$319,5,FALSE)*D43)</f>
        <v/>
      </c>
      <c r="L43" s="92"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3"/>
      <c r="N43" s="94"/>
      <c r="O43" s="95"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4"/>
      <c r="Q43" s="94"/>
      <c r="R43" s="95"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96"/>
      <c r="T43" s="95"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2" t="str">
        <f>IF(D43="","",VLOOKUP(B43,Data!$B$5:$J$319,9,FALSE)*D43)</f>
        <v/>
      </c>
    </row>
    <row r="44" spans="1:21" ht="14">
      <c r="A44" s="87"/>
      <c r="B44" s="88"/>
      <c r="C44" s="119" t="str">
        <f>IF(D44="","",VLOOKUP(B44,Data!$B$5:$L$319,2,FALSE))</f>
        <v/>
      </c>
      <c r="D44" s="89"/>
      <c r="E44" s="91"/>
      <c r="F44" s="119" t="str">
        <f>IF(D44="","",VLOOKUP(B44,Data!$B$5:$L$319,11,FALSE))</f>
        <v/>
      </c>
      <c r="G44" s="92" t="str">
        <f t="shared" si="0"/>
        <v>-</v>
      </c>
      <c r="H44" s="90" t="str">
        <f>IF(D44="","",VLOOKUP(B44,Data!$B$5:$D$319,3,FALSE))</f>
        <v/>
      </c>
      <c r="I44" s="90" t="str">
        <f>IF(D44="","",VLOOKUP(B44,Data!$B$5:$M$319,12,FALSE))</f>
        <v/>
      </c>
      <c r="J44" s="119" t="str">
        <f>IF(D44="","",VLOOKUP(B44,Data!$B$5:$E$319,4,FALSE)*D44)</f>
        <v/>
      </c>
      <c r="K44" s="119" t="str">
        <f>IF(D44="","",VLOOKUP(B44,Data!$B$5:$F$319,5,FALSE)*D44)</f>
        <v/>
      </c>
      <c r="L44" s="92"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3"/>
      <c r="N44" s="94"/>
      <c r="O44" s="95"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4"/>
      <c r="Q44" s="94"/>
      <c r="R44" s="95"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96"/>
      <c r="T44" s="95"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2" t="str">
        <f>IF(D44="","",VLOOKUP(B44,Data!$B$5:$J$319,9,FALSE)*D44)</f>
        <v/>
      </c>
    </row>
    <row r="45" spans="1:21" ht="14">
      <c r="A45" s="87"/>
      <c r="B45" s="88"/>
      <c r="C45" s="119" t="str">
        <f>IF(D45="","",VLOOKUP(B45,Data!$B$5:$L$319,2,FALSE))</f>
        <v/>
      </c>
      <c r="D45" s="89"/>
      <c r="E45" s="89"/>
      <c r="F45" s="119" t="str">
        <f>IF(D45="","",VLOOKUP(B45,Data!$B$5:$L$319,11,FALSE))</f>
        <v/>
      </c>
      <c r="G45" s="92" t="str">
        <f t="shared" si="0"/>
        <v>-</v>
      </c>
      <c r="H45" s="90" t="str">
        <f>IF(D45="","",VLOOKUP(B45,Data!$B$5:$D$319,3,FALSE))</f>
        <v/>
      </c>
      <c r="I45" s="90" t="str">
        <f>IF(D45="","",VLOOKUP(B45,Data!$B$5:$M$319,12,FALSE))</f>
        <v/>
      </c>
      <c r="J45" s="119" t="str">
        <f>IF(D45="","",VLOOKUP(B45,Data!$B$5:$E$319,4,FALSE)*D45)</f>
        <v/>
      </c>
      <c r="K45" s="119" t="str">
        <f>IF(D45="","",VLOOKUP(B45,Data!$B$5:$F$319,5,FALSE)*D45)</f>
        <v/>
      </c>
      <c r="L45" s="92"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3"/>
      <c r="N45" s="94"/>
      <c r="O45" s="95"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4"/>
      <c r="Q45" s="94"/>
      <c r="R45" s="95"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96"/>
      <c r="T45" s="95"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2" t="str">
        <f>IF(D45="","",VLOOKUP(B45,Data!$B$5:$J$319,9,FALSE)*D45)</f>
        <v/>
      </c>
    </row>
    <row r="46" spans="1:21" ht="14">
      <c r="A46" s="87"/>
      <c r="B46" s="88"/>
      <c r="C46" s="119" t="str">
        <f>IF(D46="","",VLOOKUP(B46,Data!$B$5:$L$319,2,FALSE))</f>
        <v/>
      </c>
      <c r="D46" s="89"/>
      <c r="E46" s="91"/>
      <c r="F46" s="119" t="str">
        <f>IF(D46="","",VLOOKUP(B46,Data!$B$5:$L$319,11,FALSE))</f>
        <v/>
      </c>
      <c r="G46" s="92" t="str">
        <f t="shared" si="0"/>
        <v>-</v>
      </c>
      <c r="H46" s="90" t="str">
        <f>IF(D46="","",VLOOKUP(B46,Data!$B$5:$D$319,3,FALSE))</f>
        <v/>
      </c>
      <c r="I46" s="90" t="str">
        <f>IF(D46="","",VLOOKUP(B46,Data!$B$5:$M$319,12,FALSE))</f>
        <v/>
      </c>
      <c r="J46" s="119" t="str">
        <f>IF(D46="","",VLOOKUP(B46,Data!$B$5:$E$319,4,FALSE)*D46)</f>
        <v/>
      </c>
      <c r="K46" s="119" t="str">
        <f>IF(D46="","",VLOOKUP(B46,Data!$B$5:$F$319,5,FALSE)*D46)</f>
        <v/>
      </c>
      <c r="L46" s="92"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3"/>
      <c r="N46" s="94"/>
      <c r="O46" s="95"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4"/>
      <c r="Q46" s="94"/>
      <c r="R46" s="95"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96"/>
      <c r="T46" s="95"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2" t="str">
        <f>IF(D46="","",VLOOKUP(B46,Data!$B$5:$J$319,9,FALSE)*D46)</f>
        <v/>
      </c>
    </row>
    <row r="47" spans="1:21" ht="14">
      <c r="A47" s="87"/>
      <c r="B47" s="88"/>
      <c r="C47" s="119" t="str">
        <f>IF(D47="","",VLOOKUP(B47,Data!$B$5:$L$319,2,FALSE))</f>
        <v/>
      </c>
      <c r="D47" s="89"/>
      <c r="E47" s="89"/>
      <c r="F47" s="119" t="str">
        <f>IF(D47="","",VLOOKUP(B47,Data!$B$5:$L$319,11,FALSE))</f>
        <v/>
      </c>
      <c r="G47" s="92" t="str">
        <f t="shared" si="0"/>
        <v>-</v>
      </c>
      <c r="H47" s="90" t="str">
        <f>IF(D47="","",VLOOKUP(B47,Data!$B$5:$D$319,3,FALSE))</f>
        <v/>
      </c>
      <c r="I47" s="90" t="str">
        <f>IF(D47="","",VLOOKUP(B47,Data!$B$5:$M$319,12,FALSE))</f>
        <v/>
      </c>
      <c r="J47" s="119" t="str">
        <f>IF(D47="","",VLOOKUP(B47,Data!$B$5:$E$319,4,FALSE)*D47)</f>
        <v/>
      </c>
      <c r="K47" s="119" t="str">
        <f>IF(D47="","",VLOOKUP(B47,Data!$B$5:$F$319,5,FALSE)*D47)</f>
        <v/>
      </c>
      <c r="L47" s="92"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3"/>
      <c r="N47" s="94"/>
      <c r="O47" s="95"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4"/>
      <c r="Q47" s="94"/>
      <c r="R47" s="95"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96"/>
      <c r="T47" s="95"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2" t="str">
        <f>IF(D47="","",VLOOKUP(B47,Data!$B$5:$J$319,9,FALSE)*D47)</f>
        <v/>
      </c>
    </row>
    <row r="48" spans="1:21" ht="14">
      <c r="A48" s="99"/>
      <c r="B48" s="100"/>
      <c r="C48" s="101"/>
      <c r="D48" s="102"/>
      <c r="E48" s="102"/>
      <c r="F48" s="103"/>
      <c r="G48" s="103"/>
      <c r="H48" s="103"/>
      <c r="I48" s="102"/>
      <c r="J48" s="103"/>
      <c r="K48" s="103"/>
      <c r="L48" s="103"/>
      <c r="M48" s="104"/>
      <c r="N48" s="105"/>
      <c r="O48" s="106"/>
      <c r="P48" s="105"/>
      <c r="Q48" s="105"/>
      <c r="R48" s="106"/>
      <c r="S48" s="107"/>
      <c r="T48" s="106"/>
      <c r="U48" s="108"/>
    </row>
    <row r="49" spans="1:21" ht="14">
      <c r="A49" s="102"/>
      <c r="B49" s="100"/>
      <c r="C49" s="101"/>
      <c r="D49" s="109">
        <f>SUM(D18:D47)</f>
        <v>101</v>
      </c>
      <c r="E49" s="109"/>
      <c r="F49" s="111"/>
      <c r="G49" s="111" t="e">
        <f>SUM(G18:G47)</f>
        <v>#N/A</v>
      </c>
      <c r="H49" s="102"/>
      <c r="I49" s="102"/>
      <c r="J49" s="111" t="e">
        <f>SUM(J18:J47)</f>
        <v>#N/A</v>
      </c>
      <c r="K49" s="111" t="e">
        <f>SUM(K18:K47)</f>
        <v>#N/A</v>
      </c>
      <c r="L49" s="111" t="e">
        <f>SUM(L16:L48)</f>
        <v>#REF!</v>
      </c>
      <c r="M49" s="110">
        <f>SUM(M18:M47)</f>
        <v>0</v>
      </c>
      <c r="N49" s="111">
        <f>SUM(N16:N48)</f>
        <v>0</v>
      </c>
      <c r="O49" s="111" t="e">
        <f>SUM(O16:O48)</f>
        <v>#REF!</v>
      </c>
      <c r="P49" s="110">
        <f>SUM(P18:P47)</f>
        <v>0</v>
      </c>
      <c r="Q49" s="111">
        <f>SUM(Q16:Q48)</f>
        <v>0</v>
      </c>
      <c r="R49" s="111" t="e">
        <f>SUM(R16:R48)</f>
        <v>#REF!</v>
      </c>
      <c r="S49" s="110">
        <f>SUM(S18:S47)</f>
        <v>0</v>
      </c>
      <c r="T49" s="111" t="e">
        <f>SUM(T16:T48)</f>
        <v>#REF!</v>
      </c>
      <c r="U49" s="112" t="e">
        <f>SUM(U18:U47)</f>
        <v>#N/A</v>
      </c>
    </row>
    <row r="50" spans="1:21">
      <c r="A50" s="51"/>
      <c r="B50" s="34"/>
      <c r="C50" s="36"/>
      <c r="D50" s="51"/>
      <c r="E50" s="34"/>
      <c r="F50" s="84"/>
      <c r="G50" s="66"/>
      <c r="H50" s="51"/>
      <c r="I50" s="51"/>
      <c r="J50" s="80"/>
      <c r="K50" s="66"/>
      <c r="L50" s="36"/>
      <c r="M50" s="35"/>
      <c r="N50" s="35"/>
      <c r="O50" s="35"/>
      <c r="P50" s="35"/>
      <c r="Q50" s="35"/>
      <c r="R50" s="35"/>
      <c r="S50" s="36"/>
      <c r="T50" s="36"/>
      <c r="U50" s="37"/>
    </row>
    <row r="51" spans="1:21" ht="13" hidden="1">
      <c r="A51" s="16" t="s">
        <v>79</v>
      </c>
      <c r="B51" s="17"/>
      <c r="C51" s="1"/>
      <c r="D51" s="27" t="s">
        <v>80</v>
      </c>
      <c r="E51" s="27"/>
      <c r="F51" s="77" t="s">
        <v>81</v>
      </c>
      <c r="G51" s="81"/>
      <c r="H51" s="32" t="s">
        <v>82</v>
      </c>
      <c r="I51" s="52"/>
      <c r="J51" s="71" t="s">
        <v>83</v>
      </c>
      <c r="K51" s="71"/>
      <c r="L51" s="27"/>
      <c r="M51" s="53"/>
      <c r="N51" s="54" t="s">
        <v>84</v>
      </c>
      <c r="O51" s="27"/>
      <c r="P51" s="27"/>
      <c r="Q51" s="27"/>
      <c r="R51" s="27"/>
      <c r="S51" s="27"/>
      <c r="T51" s="27"/>
      <c r="U51" s="55"/>
    </row>
    <row r="52" spans="1:21" ht="13" hidden="1">
      <c r="A52" s="19" t="s">
        <v>85</v>
      </c>
      <c r="B52" s="20"/>
      <c r="C52" s="56"/>
      <c r="D52" s="20" t="s">
        <v>86</v>
      </c>
      <c r="E52" s="20"/>
      <c r="F52" s="429"/>
      <c r="G52" s="430"/>
      <c r="H52" s="19" t="s">
        <v>87</v>
      </c>
      <c r="I52" s="57"/>
      <c r="J52" s="72" t="s">
        <v>88</v>
      </c>
      <c r="K52" s="72"/>
      <c r="L52" s="20"/>
      <c r="M52" s="21"/>
      <c r="N52" s="20"/>
      <c r="O52" s="20"/>
      <c r="P52" s="20"/>
      <c r="Q52" s="20"/>
      <c r="R52" s="20"/>
      <c r="S52" s="20"/>
      <c r="T52" s="20"/>
      <c r="U52" s="29"/>
    </row>
    <row r="53" spans="1:21" hidden="1">
      <c r="A53" s="19" t="s">
        <v>91</v>
      </c>
      <c r="B53" s="20"/>
      <c r="C53" s="21"/>
      <c r="D53" s="20"/>
      <c r="E53" s="20"/>
      <c r="F53" s="429"/>
      <c r="G53" s="430"/>
      <c r="H53" s="19"/>
      <c r="I53" s="57"/>
      <c r="J53" s="72" t="s">
        <v>92</v>
      </c>
      <c r="K53" s="72"/>
      <c r="L53" s="20"/>
      <c r="M53" s="21"/>
      <c r="N53" s="20"/>
      <c r="O53" s="20"/>
      <c r="P53" s="20"/>
      <c r="Q53" s="20"/>
      <c r="R53" s="20"/>
      <c r="S53" s="20"/>
      <c r="T53" s="20"/>
      <c r="U53" s="29"/>
    </row>
    <row r="54" spans="1:21" hidden="1">
      <c r="A54" s="34"/>
      <c r="B54" s="35"/>
      <c r="C54" s="126"/>
      <c r="D54" s="20" t="s">
        <v>93</v>
      </c>
      <c r="E54" s="20"/>
      <c r="F54" s="429"/>
      <c r="G54" s="430"/>
      <c r="H54" s="19" t="s">
        <v>94</v>
      </c>
      <c r="I54" s="57"/>
      <c r="J54" s="72"/>
      <c r="K54" s="72"/>
      <c r="L54" s="20"/>
      <c r="M54" s="21"/>
      <c r="N54" s="20"/>
      <c r="O54" s="20"/>
      <c r="P54" s="20"/>
      <c r="Q54" s="20"/>
      <c r="R54" s="20"/>
      <c r="S54" s="20"/>
      <c r="T54" s="20"/>
      <c r="U54" s="29"/>
    </row>
    <row r="55" spans="1:21" ht="13" hidden="1">
      <c r="A55" s="16" t="s">
        <v>95</v>
      </c>
      <c r="B55" s="27"/>
      <c r="C55" s="12"/>
      <c r="D55" s="20" t="s">
        <v>96</v>
      </c>
      <c r="E55" s="20"/>
      <c r="F55" s="85" t="s">
        <v>97</v>
      </c>
      <c r="G55" s="82"/>
      <c r="H55" s="19" t="s">
        <v>87</v>
      </c>
      <c r="I55" s="57"/>
      <c r="J55" s="72" t="s">
        <v>98</v>
      </c>
      <c r="K55" s="72"/>
      <c r="L55" s="20"/>
      <c r="M55" s="21"/>
      <c r="N55" s="20"/>
      <c r="O55" s="20"/>
      <c r="P55" s="20"/>
      <c r="Q55" s="20"/>
      <c r="R55" s="20"/>
      <c r="S55" s="20"/>
      <c r="T55" s="20"/>
      <c r="U55" s="29"/>
    </row>
    <row r="56" spans="1:21" ht="13" hidden="1">
      <c r="A56" s="19"/>
      <c r="B56" s="20"/>
      <c r="C56" s="21"/>
      <c r="D56" s="20" t="s">
        <v>99</v>
      </c>
      <c r="E56" s="20"/>
      <c r="F56" s="86"/>
      <c r="G56" s="83"/>
      <c r="H56" s="19" t="s">
        <v>100</v>
      </c>
      <c r="I56" s="57"/>
      <c r="J56" s="72" t="s">
        <v>101</v>
      </c>
      <c r="K56" s="72"/>
      <c r="L56" s="20"/>
      <c r="M56" s="49"/>
      <c r="N56" s="50" t="s">
        <v>102</v>
      </c>
      <c r="O56" s="50"/>
      <c r="P56" s="50"/>
      <c r="Q56" s="50"/>
      <c r="R56" s="50"/>
      <c r="S56" s="50"/>
      <c r="T56" s="50"/>
      <c r="U56" s="58"/>
    </row>
    <row r="57" spans="1:21" hidden="1">
      <c r="A57" s="34"/>
      <c r="B57" s="35"/>
      <c r="C57" s="36"/>
      <c r="D57" s="35"/>
      <c r="E57" s="35"/>
      <c r="F57" s="425"/>
      <c r="G57" s="431"/>
      <c r="H57" s="425"/>
      <c r="I57" s="426"/>
      <c r="J57" s="73" t="s">
        <v>103</v>
      </c>
      <c r="K57" s="73"/>
      <c r="L57" s="35"/>
      <c r="M57" s="59"/>
      <c r="N57" s="60" t="s">
        <v>104</v>
      </c>
      <c r="O57" s="60"/>
      <c r="P57" s="60"/>
      <c r="Q57" s="60"/>
      <c r="R57" s="60"/>
      <c r="S57" s="60"/>
      <c r="T57" s="60"/>
      <c r="U57" s="61"/>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D8106-82D2-4C7C-B8AF-B2ACF5BDB769}">
  <dimension ref="A1:AC66"/>
  <sheetViews>
    <sheetView tabSelected="1" topLeftCell="A16" zoomScale="70" zoomScaleNormal="70" workbookViewId="0">
      <selection activeCell="B24" sqref="B24"/>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26" t="s">
        <v>54</v>
      </c>
      <c r="J9" s="235"/>
      <c r="K9" s="285" t="s">
        <v>55</v>
      </c>
      <c r="L9" s="289"/>
      <c r="N9" s="235"/>
      <c r="O9" s="158" t="s">
        <v>56</v>
      </c>
      <c r="V9" s="290"/>
    </row>
    <row r="10" spans="1:22" ht="13">
      <c r="A10" s="26" t="s">
        <v>874</v>
      </c>
      <c r="C10" s="56" t="s">
        <v>875</v>
      </c>
      <c r="D10" s="120" t="s">
        <v>876</v>
      </c>
      <c r="F10" s="285"/>
      <c r="G10" s="286"/>
      <c r="H10" s="401"/>
      <c r="I10" s="402"/>
      <c r="J10" s="237"/>
      <c r="K10" s="285"/>
      <c r="L10" s="289"/>
      <c r="N10" s="235"/>
      <c r="V10" s="290"/>
    </row>
    <row r="11" spans="1:22" ht="13">
      <c r="A11" s="26" t="s">
        <v>877</v>
      </c>
      <c r="C11" s="235"/>
      <c r="D11" s="255"/>
      <c r="E11" s="239"/>
      <c r="F11" s="285" t="s">
        <v>58</v>
      </c>
      <c r="G11" s="286"/>
      <c r="H11" s="26" t="s">
        <v>59</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9"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9" s="307" customFormat="1" ht="19" customHeight="1">
      <c r="A18" s="295"/>
      <c r="B18" s="296" t="s">
        <v>965</v>
      </c>
      <c r="C18" s="297" t="str">
        <f>IF(D18="","",VLOOKUP(B18,Data!$B$5:$L$501,2,FALSE))</f>
        <v/>
      </c>
      <c r="D18" s="298"/>
      <c r="E18" s="299"/>
      <c r="F18" s="297" t="str">
        <f>IF(D18="","",VLOOKUP(B18,Data!$B$5:$L$501,11,FALSE))</f>
        <v/>
      </c>
      <c r="G18" s="300" t="str">
        <f t="shared" ref="G18:G27"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9" s="307" customFormat="1" ht="19" customHeight="1">
      <c r="A19" s="337">
        <v>1</v>
      </c>
      <c r="B19" s="338" t="s">
        <v>2</v>
      </c>
      <c r="C19" s="310" t="str">
        <f>IF(D19="","",VLOOKUP(B19,Data!$B$5:$L$501,2,FALSE))</f>
        <v>WS23920</v>
      </c>
      <c r="D19" s="309">
        <v>12</v>
      </c>
      <c r="E19" s="299"/>
      <c r="F19" s="297">
        <f>IF(D19="","",VLOOKUP(B19,Data!$B$5:$M$501,11,FALSE))</f>
        <v>16.59</v>
      </c>
      <c r="G19" s="300">
        <f t="shared" si="0"/>
        <v>199.07999999999998</v>
      </c>
      <c r="H19" s="301" t="str">
        <f>IF(D19="","",VLOOKUP(B19,Data!$B$5:$D$501,3,FALSE))</f>
        <v>C/T</v>
      </c>
      <c r="I19" s="301" t="str">
        <f>IF(D19="","",VLOOKUP(B19,Data!$B$5:$M$501,12,FALSE))</f>
        <v>Indonesia</v>
      </c>
      <c r="J19" s="302"/>
      <c r="K19" s="297">
        <v>58</v>
      </c>
      <c r="L19" s="297">
        <f>IF(D19="","",VLOOKUP(B19,Data!$B$5:$F$501,5,FALSE)*D19)</f>
        <v>18</v>
      </c>
      <c r="M19" s="303"/>
      <c r="N19" s="455" t="s">
        <v>889</v>
      </c>
      <c r="O19" s="453"/>
      <c r="P19" s="453"/>
      <c r="Q19" s="453"/>
      <c r="R19" s="453"/>
      <c r="S19" s="453"/>
      <c r="T19" s="454"/>
      <c r="U19" s="304"/>
      <c r="V19" s="305">
        <v>8.3000000000000004E-2</v>
      </c>
      <c r="W19" s="306"/>
      <c r="X19" s="158"/>
      <c r="Y19" s="266">
        <f>99*58*60/10000000</f>
        <v>3.4452000000000003E-2</v>
      </c>
      <c r="Z19" s="158"/>
    </row>
    <row r="20" spans="1:29" s="307" customFormat="1" ht="19" customHeight="1">
      <c r="A20" s="337"/>
      <c r="B20" s="338" t="s">
        <v>1</v>
      </c>
      <c r="C20" s="310" t="str">
        <f>IF(D20="","",VLOOKUP(B20,Data!$B$5:$L$501,2,FALSE))</f>
        <v>WS23930</v>
      </c>
      <c r="D20" s="309">
        <v>30</v>
      </c>
      <c r="E20" s="299"/>
      <c r="F20" s="297">
        <f>IF(D20="","",VLOOKUP(B20,Data!$B$5:$L$501,11,FALSE))</f>
        <v>15.12</v>
      </c>
      <c r="G20" s="300">
        <f>IF(D20&gt;0,D20*F20,"-")</f>
        <v>453.59999999999997</v>
      </c>
      <c r="H20" s="301"/>
      <c r="I20" s="301" t="str">
        <f>IF(D20="","",VLOOKUP(B20,Data!$B$5:$M$501,12,FALSE))</f>
        <v>Indonesia</v>
      </c>
      <c r="J20" s="302"/>
      <c r="K20" s="297"/>
      <c r="L20" s="297">
        <f>IF(D20="","",VLOOKUP(B20,Data!$B$5:$F$501,5,FALSE)*D20)</f>
        <v>30</v>
      </c>
      <c r="M20" s="303"/>
      <c r="N20" s="455"/>
      <c r="O20" s="453"/>
      <c r="P20" s="453"/>
      <c r="Q20" s="453"/>
      <c r="R20" s="453"/>
      <c r="S20" s="453"/>
      <c r="T20" s="454"/>
      <c r="U20" s="304"/>
      <c r="V20" s="305">
        <v>8.5999999999999993E-2</v>
      </c>
      <c r="W20" s="306"/>
      <c r="X20" s="158"/>
      <c r="Y20" s="331"/>
      <c r="Z20" s="158"/>
    </row>
    <row r="21" spans="1:29" s="307" customFormat="1" ht="19" customHeight="1">
      <c r="A21" s="337">
        <v>2</v>
      </c>
      <c r="B21" s="308" t="s">
        <v>0</v>
      </c>
      <c r="C21" s="310" t="str">
        <f>IF(D21="","",VLOOKUP(B21,Data!$B$5:$L$501,2,FALSE))</f>
        <v>WS42700</v>
      </c>
      <c r="D21" s="309">
        <v>6</v>
      </c>
      <c r="E21" s="299"/>
      <c r="F21" s="297">
        <f>IF(D21="","",VLOOKUP(B21,Data!$B$5:$M$501,11,FALSE))</f>
        <v>17.03</v>
      </c>
      <c r="G21" s="300">
        <f>IF(D21&gt;0,D21*F21,"-")</f>
        <v>102.18</v>
      </c>
      <c r="H21" s="301" t="str">
        <f>IF(D21="","",VLOOKUP(B21,Data!$B$5:$D$501,3,FALSE))</f>
        <v>C/T</v>
      </c>
      <c r="I21" s="301" t="str">
        <f>IF(D21="","",VLOOKUP(B21,Data!$B$5:$M$501,12,FALSE))</f>
        <v>Indonesia</v>
      </c>
      <c r="J21" s="302"/>
      <c r="K21" s="297">
        <v>52</v>
      </c>
      <c r="L21" s="297">
        <f>IF(D21="","",VLOOKUP(B21,Data!$B$5:$F$501,5,FALSE)*D21)</f>
        <v>21</v>
      </c>
      <c r="M21" s="303"/>
      <c r="N21" s="455" t="s">
        <v>889</v>
      </c>
      <c r="O21" s="453"/>
      <c r="P21" s="453"/>
      <c r="Q21" s="453"/>
      <c r="R21" s="453"/>
      <c r="S21" s="453"/>
      <c r="T21" s="454"/>
      <c r="U21" s="304"/>
      <c r="V21" s="305">
        <v>8.5999999999999993E-2</v>
      </c>
      <c r="W21" s="306"/>
      <c r="X21" s="158"/>
      <c r="Y21" s="266">
        <f>99*58*60/10000000</f>
        <v>3.4452000000000003E-2</v>
      </c>
      <c r="Z21" s="158"/>
    </row>
    <row r="22" spans="1:29" s="307" customFormat="1" ht="19" customHeight="1">
      <c r="A22" s="337"/>
      <c r="B22" s="308" t="s">
        <v>588</v>
      </c>
      <c r="C22" s="310" t="str">
        <f>IF(D22="","",VLOOKUP(B22,Data!$B$5:$L$501,2,FALSE))</f>
        <v>WS42690</v>
      </c>
      <c r="D22" s="309">
        <v>12</v>
      </c>
      <c r="E22" s="299"/>
      <c r="F22" s="297">
        <f>IF(D22="","",VLOOKUP(B22,Data!$B$5:$M$501,11,FALSE))</f>
        <v>8.73</v>
      </c>
      <c r="G22" s="300">
        <f>IF(D22&gt;0,D22*F22,"-")</f>
        <v>104.76</v>
      </c>
      <c r="H22" s="301"/>
      <c r="I22" s="301" t="str">
        <f>IF(D22="","",VLOOKUP(B22,Data!$B$5:$M$501,12,FALSE))</f>
        <v>Indonesia</v>
      </c>
      <c r="J22" s="302"/>
      <c r="K22" s="297"/>
      <c r="L22" s="297">
        <f>IF(D22="","",VLOOKUP(B22,Data!$B$5:$F$501,5,FALSE)*D22)</f>
        <v>3</v>
      </c>
      <c r="M22" s="303"/>
      <c r="N22" s="455"/>
      <c r="O22" s="453"/>
      <c r="P22" s="453"/>
      <c r="Q22" s="453"/>
      <c r="R22" s="453"/>
      <c r="S22" s="453"/>
      <c r="T22" s="454"/>
      <c r="U22" s="304"/>
      <c r="V22" s="305">
        <v>0.104</v>
      </c>
      <c r="W22" s="306"/>
      <c r="X22" s="158"/>
      <c r="Y22" s="158"/>
      <c r="Z22" s="158"/>
    </row>
    <row r="23" spans="1:29" s="307" customFormat="1" ht="19" customHeight="1">
      <c r="A23" s="337"/>
      <c r="B23" s="338" t="s">
        <v>590</v>
      </c>
      <c r="C23" s="310" t="str">
        <f>IF(D23="","",VLOOKUP(B23,Data!$B$5:$L$501,2,FALSE))</f>
        <v>WS36780</v>
      </c>
      <c r="D23" s="309">
        <v>36</v>
      </c>
      <c r="E23" s="299"/>
      <c r="F23" s="297">
        <f>IF(D23="","",VLOOKUP(B23,Data!$B$5:$M$501,11,FALSE))</f>
        <v>6.24</v>
      </c>
      <c r="G23" s="300">
        <f>IF(D23&gt;0,D23*F23,"-")</f>
        <v>224.64000000000001</v>
      </c>
      <c r="H23" s="301"/>
      <c r="I23" s="301" t="str">
        <f>IF(D23="","",VLOOKUP(B23,Data!$B$5:$M$501,12,FALSE))</f>
        <v>Indonesia</v>
      </c>
      <c r="J23" s="302"/>
      <c r="K23" s="297"/>
      <c r="L23" s="297">
        <f>IF(D23="","",VLOOKUP(B23,Data!$B$5:$F$501,5,FALSE)*D23)</f>
        <v>18</v>
      </c>
      <c r="M23" s="303"/>
      <c r="N23" s="455"/>
      <c r="O23" s="466"/>
      <c r="P23" s="466"/>
      <c r="Q23" s="466"/>
      <c r="R23" s="466"/>
      <c r="S23" s="466"/>
      <c r="T23" s="467"/>
      <c r="U23" s="304"/>
      <c r="V23" s="305">
        <v>0.221</v>
      </c>
      <c r="W23" s="306"/>
      <c r="X23" s="158"/>
      <c r="Y23" s="158"/>
      <c r="Z23" s="158"/>
    </row>
    <row r="24" spans="1:29" s="307" customFormat="1" ht="19" customHeight="1">
      <c r="A24" s="295">
        <v>3</v>
      </c>
      <c r="B24" s="308" t="s">
        <v>12</v>
      </c>
      <c r="C24" s="310" t="str">
        <f>IF(D24="","",VLOOKUP(B24,Data!$B$5:$L$501,2,FALSE))</f>
        <v>WV87770</v>
      </c>
      <c r="D24" s="309">
        <v>50</v>
      </c>
      <c r="E24" s="299"/>
      <c r="F24" s="297">
        <f>IF(D24="","",VLOOKUP(B24,Data!$B$5:$L$501,11,FALSE))</f>
        <v>16.59</v>
      </c>
      <c r="G24" s="300">
        <f t="shared" ref="G24" si="1">IF(D24&gt;0,D24*F24,"-")</f>
        <v>829.5</v>
      </c>
      <c r="H24" s="301" t="str">
        <f>IF(D24="","",VLOOKUP(B24,Data!$B$5:$D$501,3,FALSE))</f>
        <v>BDL</v>
      </c>
      <c r="I24" s="301" t="str">
        <f>IF(D24="","",VLOOKUP(B24,Data!$B$5:$M$501,12,FALSE))</f>
        <v>Indonesia</v>
      </c>
      <c r="J24" s="302"/>
      <c r="K24" s="297">
        <f>IF(D24="","",VLOOKUP(B24,Data!$B$5:$E$501,4,FALSE)*D24)</f>
        <v>441</v>
      </c>
      <c r="L24" s="297">
        <f>IF(D24="","",VLOOKUP(B24,Data!$B$5:$F$501,5,FALSE)*D24)</f>
        <v>436.00000000000006</v>
      </c>
      <c r="M24" s="303"/>
      <c r="N24" s="455" t="s">
        <v>964</v>
      </c>
      <c r="O24" s="453"/>
      <c r="P24" s="453"/>
      <c r="Q24" s="453"/>
      <c r="R24" s="453"/>
      <c r="S24" s="453"/>
      <c r="T24" s="454"/>
      <c r="U24" s="304"/>
      <c r="V24" s="305">
        <f>IF(D24="","",VLOOKUP(B24,Data!$B$5:$J$501,9,FALSE)*D24)</f>
        <v>0.79299999999999993</v>
      </c>
      <c r="W24" s="306"/>
      <c r="X24" s="158"/>
      <c r="Y24" s="158"/>
      <c r="Z24" s="158"/>
      <c r="AA24" s="307">
        <v>122</v>
      </c>
      <c r="AB24" s="307">
        <v>100</v>
      </c>
      <c r="AC24" s="307">
        <v>60</v>
      </c>
    </row>
    <row r="25" spans="1:29" s="307" customFormat="1" ht="19" customHeight="1">
      <c r="A25" s="295"/>
      <c r="B25" s="308"/>
      <c r="C25" s="310" t="str">
        <f>IF(D25="","",VLOOKUP(B25,Data!$B$5:$L$501,2,FALSE))</f>
        <v/>
      </c>
      <c r="D25" s="309"/>
      <c r="E25" s="299"/>
      <c r="F25" s="297" t="str">
        <f>IF(D25="","",VLOOKUP(B25,Data!$B$5:$L$501,11,FALSE))</f>
        <v/>
      </c>
      <c r="G25" s="300" t="str">
        <f t="shared" si="0"/>
        <v>-</v>
      </c>
      <c r="H25" s="301" t="str">
        <f>IF(D25="","",VLOOKUP(B25,Data!$B$5:$D$501,3,FALSE))</f>
        <v/>
      </c>
      <c r="I25" s="301" t="str">
        <f>IF(D25="","",VLOOKUP(B25,Data!$B$5:$M$501,12,FALSE))</f>
        <v/>
      </c>
      <c r="J25" s="302"/>
      <c r="K25" s="297" t="str">
        <f>IF(D25="","",VLOOKUP(B25,Data!$B$5:$E$501,4,FALSE)*D25)</f>
        <v/>
      </c>
      <c r="L25" s="297" t="str">
        <f>IF(D25="","",VLOOKUP(B25,Data!$B$5:$F$501,5,FALSE)*D25)</f>
        <v/>
      </c>
      <c r="M25" s="303"/>
      <c r="N25" s="455"/>
      <c r="O25" s="453"/>
      <c r="P25" s="453"/>
      <c r="Q25" s="453"/>
      <c r="R25" s="453"/>
      <c r="S25" s="453"/>
      <c r="T25" s="454"/>
      <c r="U25" s="304"/>
      <c r="V25" s="305" t="str">
        <f>IF(D25="","",VLOOKUP(B25,Data!$B$5:$J$501,9,FALSE)*D25)</f>
        <v/>
      </c>
      <c r="W25" s="306"/>
      <c r="X25" s="158"/>
      <c r="Y25" s="158"/>
      <c r="Z25" s="158"/>
    </row>
    <row r="26" spans="1:29" s="307" customFormat="1" ht="19" customHeight="1">
      <c r="A26" s="295"/>
      <c r="B26" s="311"/>
      <c r="C26" s="297" t="str">
        <f>IF(D26="","",VLOOKUP(B26,Data!$B$5:$L$501,2,FALSE))</f>
        <v/>
      </c>
      <c r="D26" s="298"/>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403"/>
      <c r="O26" s="404"/>
      <c r="P26" s="304"/>
      <c r="Q26" s="404"/>
      <c r="R26" s="404"/>
      <c r="S26" s="304"/>
      <c r="T26" s="405"/>
      <c r="U26" s="304"/>
      <c r="V26" s="305" t="str">
        <f>IF(D26="","",VLOOKUP(B26,Data!$B$5:$J$501,9,FALSE)*D26)</f>
        <v/>
      </c>
      <c r="W26" s="306"/>
      <c r="X26" s="158"/>
      <c r="Y26" s="158"/>
      <c r="Z26" s="158"/>
    </row>
    <row r="27" spans="1:29" ht="17.5">
      <c r="A27" s="312"/>
      <c r="B27" s="313"/>
      <c r="C27" s="314"/>
      <c r="D27" s="315"/>
      <c r="E27" s="316"/>
      <c r="F27" s="317" t="s">
        <v>478</v>
      </c>
      <c r="G27" s="318" t="str">
        <f t="shared" si="0"/>
        <v>-</v>
      </c>
      <c r="H27" s="319"/>
      <c r="I27" s="316"/>
      <c r="J27" s="316"/>
      <c r="K27" s="297" t="s">
        <v>478</v>
      </c>
      <c r="L27" s="297" t="s">
        <v>478</v>
      </c>
      <c r="M27" s="303"/>
      <c r="N27" s="403"/>
      <c r="O27" s="404"/>
      <c r="P27" s="304"/>
      <c r="Q27" s="404"/>
      <c r="R27" s="404"/>
      <c r="S27" s="304"/>
      <c r="T27" s="405"/>
      <c r="U27" s="304"/>
      <c r="V27" s="305" t="s">
        <v>478</v>
      </c>
      <c r="W27" s="306"/>
    </row>
    <row r="28" spans="1:29" ht="17.5">
      <c r="A28" s="316"/>
      <c r="B28" s="320"/>
      <c r="C28" s="314"/>
      <c r="D28" s="321">
        <f>SUM(D18:D27)</f>
        <v>146</v>
      </c>
      <c r="E28" s="322"/>
      <c r="F28" s="323"/>
      <c r="G28" s="323">
        <f>SUM(G18:G27)</f>
        <v>1913.76</v>
      </c>
      <c r="H28" s="316"/>
      <c r="I28" s="316"/>
      <c r="J28" s="316"/>
      <c r="K28" s="323">
        <f>SUM(K18:K27)</f>
        <v>551</v>
      </c>
      <c r="L28" s="323">
        <f>SUM(L18:L27)</f>
        <v>526</v>
      </c>
      <c r="M28" s="323">
        <f>SUM(M16:M27)</f>
        <v>0</v>
      </c>
      <c r="N28" s="323"/>
      <c r="O28" s="323"/>
      <c r="P28" s="323"/>
      <c r="Q28" s="323"/>
      <c r="R28" s="323"/>
      <c r="S28" s="323"/>
      <c r="T28" s="323"/>
      <c r="U28" s="323">
        <f>SUM(U16:U27)</f>
        <v>0</v>
      </c>
      <c r="V28" s="324">
        <f>SUM(V18:V27)</f>
        <v>1.3729999999999998</v>
      </c>
    </row>
    <row r="29" spans="1:29">
      <c r="A29" s="259"/>
      <c r="B29" s="240"/>
      <c r="C29" s="242"/>
      <c r="D29" s="260"/>
      <c r="E29" s="240"/>
      <c r="F29" s="325" t="s">
        <v>883</v>
      </c>
      <c r="G29" s="292"/>
      <c r="H29" s="259"/>
      <c r="I29" s="259"/>
      <c r="J29" s="259"/>
      <c r="K29" s="326"/>
      <c r="L29" s="292"/>
      <c r="M29" s="242"/>
      <c r="N29" s="241"/>
      <c r="O29" s="241"/>
      <c r="P29" s="241"/>
      <c r="Q29" s="241"/>
      <c r="R29" s="241"/>
      <c r="S29" s="241"/>
      <c r="T29" s="242"/>
      <c r="U29" s="242"/>
      <c r="V29" s="294"/>
    </row>
    <row r="30" spans="1:29" ht="13">
      <c r="A30" s="10" t="s">
        <v>518</v>
      </c>
      <c r="B30" s="11"/>
      <c r="C30" s="1"/>
      <c r="D30" s="261" t="s">
        <v>520</v>
      </c>
      <c r="E30" s="236"/>
      <c r="F30" s="77" t="s">
        <v>81</v>
      </c>
      <c r="G30" s="81"/>
      <c r="H30" s="238" t="s">
        <v>82</v>
      </c>
      <c r="I30" s="249"/>
      <c r="J30" s="287" t="s">
        <v>83</v>
      </c>
      <c r="K30" s="287"/>
      <c r="L30" s="456" t="s">
        <v>84</v>
      </c>
      <c r="M30" s="457"/>
      <c r="N30" s="457"/>
      <c r="O30" s="457"/>
      <c r="P30" s="457"/>
      <c r="Q30" s="457"/>
      <c r="R30" s="457"/>
      <c r="S30" s="457"/>
      <c r="T30" s="457"/>
      <c r="U30" s="457"/>
      <c r="V30" s="458"/>
    </row>
    <row r="31" spans="1:29" ht="13">
      <c r="A31" s="26" t="s">
        <v>884</v>
      </c>
      <c r="C31" s="56"/>
      <c r="D31" t="s">
        <v>86</v>
      </c>
      <c r="F31" s="442"/>
      <c r="G31" s="443"/>
      <c r="H31" s="26" t="s">
        <v>87</v>
      </c>
      <c r="I31" s="250"/>
      <c r="J31" s="289" t="s">
        <v>88</v>
      </c>
      <c r="K31" s="289"/>
      <c r="L31" s="285"/>
      <c r="V31" s="290"/>
    </row>
    <row r="32" spans="1:29">
      <c r="A32" s="26" t="s">
        <v>885</v>
      </c>
      <c r="C32" s="235"/>
      <c r="F32" s="442"/>
      <c r="G32" s="443"/>
      <c r="H32" s="26"/>
      <c r="I32" s="250"/>
      <c r="J32" s="289" t="s">
        <v>92</v>
      </c>
      <c r="K32" s="289"/>
      <c r="L32" s="285"/>
      <c r="V32" s="290"/>
    </row>
    <row r="33" spans="1:22">
      <c r="A33" s="240"/>
      <c r="B33" s="241"/>
      <c r="C33" s="251"/>
      <c r="D33" t="s">
        <v>93</v>
      </c>
      <c r="F33" s="442"/>
      <c r="G33" s="443"/>
      <c r="H33" s="26" t="s">
        <v>94</v>
      </c>
      <c r="I33" s="250"/>
      <c r="J33" s="289"/>
      <c r="K33" s="289"/>
      <c r="L33" s="285"/>
      <c r="V33" s="290"/>
    </row>
    <row r="34" spans="1:22" ht="13">
      <c r="A34" s="10" t="s">
        <v>95</v>
      </c>
      <c r="B34" s="236"/>
      <c r="C34" s="234"/>
      <c r="D34" t="s">
        <v>96</v>
      </c>
      <c r="F34" s="85" t="s">
        <v>97</v>
      </c>
      <c r="G34" s="82"/>
      <c r="H34" s="26" t="s">
        <v>87</v>
      </c>
      <c r="I34" s="250"/>
      <c r="J34" s="289" t="s">
        <v>98</v>
      </c>
      <c r="K34" s="289"/>
      <c r="L34" s="285"/>
      <c r="V34" s="290"/>
    </row>
    <row r="35" spans="1:22" ht="27.75" customHeight="1">
      <c r="A35" s="26" t="s">
        <v>886</v>
      </c>
      <c r="C35" s="235"/>
      <c r="D35" t="s">
        <v>99</v>
      </c>
      <c r="F35" s="86"/>
      <c r="G35" s="327"/>
      <c r="H35" s="26" t="s">
        <v>100</v>
      </c>
      <c r="I35" s="250"/>
      <c r="J35" s="289" t="s">
        <v>519</v>
      </c>
      <c r="K35" s="289"/>
      <c r="L35" s="444" t="s">
        <v>102</v>
      </c>
      <c r="M35" s="445"/>
      <c r="N35" s="445"/>
      <c r="O35" s="445"/>
      <c r="P35" s="445"/>
      <c r="Q35" s="445"/>
      <c r="R35" s="445"/>
      <c r="S35" s="445"/>
      <c r="T35" s="445"/>
      <c r="U35" s="445"/>
      <c r="V35" s="446"/>
    </row>
    <row r="36" spans="1:22" ht="21.75" customHeight="1">
      <c r="A36" s="240"/>
      <c r="B36" s="241"/>
      <c r="C36" s="242"/>
      <c r="D36" s="124"/>
      <c r="E36" s="241"/>
      <c r="F36" s="447" t="s">
        <v>963</v>
      </c>
      <c r="G36" s="448"/>
      <c r="H36" s="447" t="s">
        <v>962</v>
      </c>
      <c r="I36" s="448"/>
      <c r="J36" s="293" t="s">
        <v>103</v>
      </c>
      <c r="K36" s="293"/>
      <c r="L36" s="449" t="s">
        <v>104</v>
      </c>
      <c r="M36" s="450"/>
      <c r="N36" s="450"/>
      <c r="O36" s="450"/>
      <c r="P36" s="450"/>
      <c r="Q36" s="450"/>
      <c r="R36" s="450"/>
      <c r="S36" s="450"/>
      <c r="T36" s="450"/>
      <c r="U36" s="450"/>
      <c r="V36" s="451"/>
    </row>
    <row r="39" spans="1:22" ht="19.5" customHeight="1"/>
    <row r="40" spans="1:22" ht="18.5" customHeight="1">
      <c r="A40" s="160" t="s">
        <v>918</v>
      </c>
      <c r="B40" s="160"/>
      <c r="C40" s="366" t="s">
        <v>917</v>
      </c>
      <c r="D40" s="158"/>
      <c r="G40" s="159" t="s">
        <v>887</v>
      </c>
    </row>
    <row r="41" spans="1:22" ht="18.649999999999999" customHeight="1">
      <c r="A41" s="160" t="s">
        <v>919</v>
      </c>
      <c r="B41" s="160"/>
      <c r="C41" s="366" t="s">
        <v>917</v>
      </c>
      <c r="D41" s="158"/>
    </row>
    <row r="42" spans="1:22" ht="18.649999999999999" customHeight="1">
      <c r="A42" s="160" t="s">
        <v>920</v>
      </c>
      <c r="B42" s="160"/>
      <c r="C42" s="366" t="s">
        <v>917</v>
      </c>
      <c r="D42" s="158"/>
    </row>
    <row r="43" spans="1:22" ht="18.649999999999999" customHeight="1">
      <c r="A43" s="160" t="s">
        <v>921</v>
      </c>
      <c r="B43" s="160"/>
      <c r="C43" s="366" t="s">
        <v>917</v>
      </c>
      <c r="D43" s="158"/>
    </row>
    <row r="44" spans="1:22" ht="18.649999999999999" customHeight="1">
      <c r="A44" s="160" t="s">
        <v>922</v>
      </c>
      <c r="B44" s="160"/>
      <c r="C44" s="366" t="s">
        <v>917</v>
      </c>
      <c r="D44" s="158"/>
    </row>
    <row r="45" spans="1:22" ht="15.75" customHeight="1"/>
    <row r="48" spans="1:22" ht="14">
      <c r="A48" s="328"/>
      <c r="B48" s="247"/>
    </row>
    <row r="49" spans="1:4" ht="14">
      <c r="A49" s="328"/>
      <c r="B49" s="247"/>
      <c r="C49" s="329"/>
      <c r="D49" s="330"/>
    </row>
    <row r="50" spans="1:4" ht="14">
      <c r="A50" s="328"/>
      <c r="B50" s="247"/>
      <c r="C50" s="329"/>
      <c r="D50" s="330"/>
    </row>
    <row r="51" spans="1:4" ht="14">
      <c r="A51" s="328"/>
      <c r="B51" s="247"/>
      <c r="C51" s="329"/>
      <c r="D51" s="330"/>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247"/>
      <c r="D64" s="330"/>
    </row>
    <row r="65" spans="1:4" ht="14">
      <c r="A65" s="328"/>
      <c r="B65" s="247"/>
      <c r="C65" s="247"/>
      <c r="D65" s="330"/>
    </row>
    <row r="66" spans="1:4" ht="14">
      <c r="A66" s="247"/>
      <c r="B66" s="247"/>
      <c r="C66" s="247"/>
      <c r="D66" s="330"/>
    </row>
  </sheetData>
  <mergeCells count="16">
    <mergeCell ref="N18:T18"/>
    <mergeCell ref="N19:T19"/>
    <mergeCell ref="N20:T20"/>
    <mergeCell ref="N21:T21"/>
    <mergeCell ref="N22:T22"/>
    <mergeCell ref="N23:T23"/>
    <mergeCell ref="N25:T25"/>
    <mergeCell ref="L30:V30"/>
    <mergeCell ref="F31:G31"/>
    <mergeCell ref="F32:G32"/>
    <mergeCell ref="L35:V35"/>
    <mergeCell ref="F36:G36"/>
    <mergeCell ref="H36:I36"/>
    <mergeCell ref="L36:V36"/>
    <mergeCell ref="N24:T24"/>
    <mergeCell ref="F33:G33"/>
  </mergeCells>
  <pageMargins left="0.19685039370078741" right="0.19685039370078741" top="0.15748031496062992" bottom="0.15748031496062992" header="0.47244094488188981" footer="0.15748031496062992"/>
  <pageSetup paperSize="9" scale="66" orientation="landscape" r:id="rId1"/>
  <rowBreaks count="1" manualBreakCount="1">
    <brk id="44" max="21"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E4A-65DC-44EC-994D-42CF3476AAC6}">
  <dimension ref="A1:AC66"/>
  <sheetViews>
    <sheetView topLeftCell="A10" zoomScale="70" zoomScaleNormal="70" workbookViewId="0">
      <selection activeCell="N24" sqref="N24:T24"/>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390" t="s">
        <v>971</v>
      </c>
      <c r="J9" s="235"/>
      <c r="K9" s="285" t="s">
        <v>55</v>
      </c>
      <c r="L9" s="289"/>
      <c r="N9" s="235"/>
      <c r="O9" s="158" t="s">
        <v>56</v>
      </c>
      <c r="V9" s="290"/>
    </row>
    <row r="10" spans="1:22" ht="13">
      <c r="A10" s="26" t="s">
        <v>874</v>
      </c>
      <c r="C10" s="56" t="s">
        <v>875</v>
      </c>
      <c r="D10" s="120" t="s">
        <v>876</v>
      </c>
      <c r="F10" s="285"/>
      <c r="G10" s="286"/>
      <c r="H10" s="423"/>
      <c r="I10" s="424"/>
      <c r="J10" s="237"/>
      <c r="K10" s="285"/>
      <c r="L10" s="289"/>
      <c r="N10" s="235"/>
      <c r="V10" s="290"/>
    </row>
    <row r="11" spans="1:22" ht="13">
      <c r="A11" s="390" t="s">
        <v>970</v>
      </c>
      <c r="C11" s="235"/>
      <c r="D11" s="255"/>
      <c r="E11" s="239"/>
      <c r="F11" s="285" t="s">
        <v>58</v>
      </c>
      <c r="G11" s="286"/>
      <c r="H11" s="390" t="s">
        <v>972</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9"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9" s="307" customFormat="1" ht="19" customHeight="1">
      <c r="A18" s="295"/>
      <c r="B18" s="296" t="s">
        <v>969</v>
      </c>
      <c r="C18" s="297" t="str">
        <f>IF(D18="","",VLOOKUP(B18,Data!$B$5:$L$501,2,FALSE))</f>
        <v/>
      </c>
      <c r="D18" s="298"/>
      <c r="E18" s="299"/>
      <c r="F18" s="297" t="str">
        <f>IF(D18="","",VLOOKUP(B18,Data!$B$5:$L$501,11,FALSE))</f>
        <v/>
      </c>
      <c r="G18" s="300" t="str">
        <f t="shared" ref="G18:G27"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9" s="307" customFormat="1" ht="19" customHeight="1">
      <c r="A19" s="337"/>
      <c r="B19" s="338" t="s">
        <v>966</v>
      </c>
      <c r="C19" s="310" t="s">
        <v>967</v>
      </c>
      <c r="D19" s="309">
        <v>90</v>
      </c>
      <c r="E19" s="299"/>
      <c r="F19" s="297">
        <v>56.66</v>
      </c>
      <c r="G19" s="300">
        <f t="shared" si="0"/>
        <v>5099.3999999999996</v>
      </c>
      <c r="H19" s="301" t="s">
        <v>189</v>
      </c>
      <c r="I19" s="301" t="s">
        <v>973</v>
      </c>
      <c r="J19" s="302"/>
      <c r="K19" s="297">
        <v>98</v>
      </c>
      <c r="L19" s="297">
        <v>95</v>
      </c>
      <c r="M19" s="303"/>
      <c r="N19" s="455" t="s">
        <v>968</v>
      </c>
      <c r="O19" s="453"/>
      <c r="P19" s="453"/>
      <c r="Q19" s="453"/>
      <c r="R19" s="453"/>
      <c r="S19" s="453"/>
      <c r="T19" s="454"/>
      <c r="U19" s="304"/>
      <c r="V19" s="305">
        <v>8.3000000000000004E-2</v>
      </c>
      <c r="W19" s="306"/>
      <c r="X19" s="158"/>
      <c r="Y19" s="266">
        <f>99*58*60/10000000</f>
        <v>3.4452000000000003E-2</v>
      </c>
      <c r="Z19" s="158"/>
    </row>
    <row r="20" spans="1:29" s="307" customFormat="1" ht="19" customHeight="1">
      <c r="A20" s="337"/>
      <c r="B20" s="338"/>
      <c r="C20" s="310" t="str">
        <f>IF(D20="","",VLOOKUP(B20,Data!$B$5:$L$501,2,FALSE))</f>
        <v/>
      </c>
      <c r="D20" s="309"/>
      <c r="E20" s="299"/>
      <c r="F20" s="297" t="str">
        <f>IF(D20="","",VLOOKUP(B20,Data!$B$5:$L$501,11,FALSE))</f>
        <v/>
      </c>
      <c r="G20" s="300" t="str">
        <f>IF(D20&gt;0,D20*F20,"-")</f>
        <v>-</v>
      </c>
      <c r="H20" s="301"/>
      <c r="I20" s="301" t="str">
        <f>IF(D20="","",VLOOKUP(B20,Data!$B$5:$M$501,12,FALSE))</f>
        <v/>
      </c>
      <c r="J20" s="302"/>
      <c r="K20" s="297"/>
      <c r="L20" s="297" t="str">
        <f>IF(D20="","",VLOOKUP(B20,Data!$B$5:$F$501,5,FALSE)*D20)</f>
        <v/>
      </c>
      <c r="M20" s="303"/>
      <c r="N20" s="455"/>
      <c r="O20" s="453"/>
      <c r="P20" s="453"/>
      <c r="Q20" s="453"/>
      <c r="R20" s="453"/>
      <c r="S20" s="453"/>
      <c r="T20" s="454"/>
      <c r="U20" s="304"/>
      <c r="V20" s="305"/>
      <c r="W20" s="306"/>
      <c r="X20" s="158"/>
      <c r="Y20" s="331"/>
      <c r="Z20" s="158"/>
    </row>
    <row r="21" spans="1:29" s="307" customFormat="1" ht="19" customHeight="1">
      <c r="A21" s="337"/>
      <c r="B21" s="308"/>
      <c r="C21" s="310" t="str">
        <f>IF(D21="","",VLOOKUP(B21,Data!$B$5:$L$501,2,FALSE))</f>
        <v/>
      </c>
      <c r="D21" s="309"/>
      <c r="E21" s="299"/>
      <c r="F21" s="297" t="str">
        <f>IF(D21="","",VLOOKUP(B21,Data!$B$5:$M$501,11,FALSE))</f>
        <v/>
      </c>
      <c r="G21" s="300" t="str">
        <f>IF(D21&gt;0,D21*F21,"-")</f>
        <v>-</v>
      </c>
      <c r="H21" s="301"/>
      <c r="I21" s="301" t="str">
        <f>IF(D21="","",VLOOKUP(B21,Data!$B$5:$M$501,12,FALSE))</f>
        <v/>
      </c>
      <c r="J21" s="302"/>
      <c r="K21" s="297"/>
      <c r="L21" s="297" t="str">
        <f>IF(D21="","",VLOOKUP(B21,Data!$B$5:$F$501,5,FALSE)*D21)</f>
        <v/>
      </c>
      <c r="M21" s="303"/>
      <c r="N21" s="455"/>
      <c r="O21" s="453"/>
      <c r="P21" s="453"/>
      <c r="Q21" s="453"/>
      <c r="R21" s="453"/>
      <c r="S21" s="453"/>
      <c r="T21" s="454"/>
      <c r="U21" s="304"/>
      <c r="V21" s="305"/>
      <c r="W21" s="306"/>
      <c r="X21" s="158"/>
      <c r="Y21" s="266">
        <f>99*58*60/10000000</f>
        <v>3.4452000000000003E-2</v>
      </c>
      <c r="Z21" s="158"/>
    </row>
    <row r="22" spans="1:29" s="307" customFormat="1" ht="19" customHeight="1">
      <c r="A22" s="337"/>
      <c r="B22" s="308"/>
      <c r="C22" s="310" t="str">
        <f>IF(D22="","",VLOOKUP(B22,Data!$B$5:$L$501,2,FALSE))</f>
        <v/>
      </c>
      <c r="D22" s="309"/>
      <c r="E22" s="299"/>
      <c r="F22" s="297" t="str">
        <f>IF(D22="","",VLOOKUP(B22,Data!$B$5:$M$501,11,FALSE))</f>
        <v/>
      </c>
      <c r="G22" s="300" t="str">
        <f>IF(D22&gt;0,D22*F22,"-")</f>
        <v>-</v>
      </c>
      <c r="H22" s="301" t="str">
        <f>IF(D22="","",VLOOKUP(B22,Data!$B$5:$D$501,3,FALSE))</f>
        <v/>
      </c>
      <c r="I22" s="301" t="str">
        <f>IF(D22="","",VLOOKUP(B22,Data!$B$5:$M$501,12,FALSE))</f>
        <v/>
      </c>
      <c r="J22" s="302"/>
      <c r="K22" s="297"/>
      <c r="L22" s="297"/>
      <c r="M22" s="303"/>
      <c r="N22" s="455"/>
      <c r="O22" s="453"/>
      <c r="P22" s="453"/>
      <c r="Q22" s="453"/>
      <c r="R22" s="453"/>
      <c r="S22" s="453"/>
      <c r="T22" s="454"/>
      <c r="U22" s="304"/>
      <c r="V22" s="305"/>
      <c r="W22" s="306"/>
      <c r="X22" s="158"/>
      <c r="Y22" s="158"/>
      <c r="Z22" s="158"/>
    </row>
    <row r="23" spans="1:29" s="307" customFormat="1" ht="19" customHeight="1">
      <c r="A23" s="337"/>
      <c r="B23" s="338"/>
      <c r="C23" s="310" t="str">
        <f>IF(D23="","",VLOOKUP(B23,Data!$B$5:$L$501,2,FALSE))</f>
        <v/>
      </c>
      <c r="D23" s="309"/>
      <c r="E23" s="299"/>
      <c r="F23" s="297" t="str">
        <f>IF(D23="","",VLOOKUP(B23,Data!$B$5:$M$501,11,FALSE))</f>
        <v/>
      </c>
      <c r="G23" s="300" t="str">
        <f>IF(D23&gt;0,D23*F23,"-")</f>
        <v>-</v>
      </c>
      <c r="H23" s="301"/>
      <c r="I23" s="301" t="str">
        <f>IF(D23="","",VLOOKUP(B23,Data!$B$5:$M$501,12,FALSE))</f>
        <v/>
      </c>
      <c r="J23" s="302"/>
      <c r="K23" s="297"/>
      <c r="L23" s="297"/>
      <c r="M23" s="303"/>
      <c r="N23" s="455"/>
      <c r="O23" s="466"/>
      <c r="P23" s="466"/>
      <c r="Q23" s="466"/>
      <c r="R23" s="466"/>
      <c r="S23" s="466"/>
      <c r="T23" s="467"/>
      <c r="U23" s="304"/>
      <c r="V23" s="305"/>
      <c r="W23" s="306"/>
      <c r="X23" s="158"/>
      <c r="Y23" s="158"/>
      <c r="Z23" s="158"/>
    </row>
    <row r="24" spans="1:29" s="307" customFormat="1" ht="19" customHeight="1">
      <c r="A24" s="295"/>
      <c r="B24" s="308"/>
      <c r="C24" s="310" t="str">
        <f>IF(D24="","",VLOOKUP(B24,Data!$B$5:$L$501,2,FALSE))</f>
        <v/>
      </c>
      <c r="D24" s="309"/>
      <c r="E24" s="299"/>
      <c r="F24" s="297" t="str">
        <f>IF(D24="","",VLOOKUP(B24,Data!$B$5:$L$501,11,FALSE))</f>
        <v/>
      </c>
      <c r="G24" s="300" t="str">
        <f t="shared" ref="G24" si="1">IF(D24&gt;0,D24*F24,"-")</f>
        <v>-</v>
      </c>
      <c r="H24" s="301" t="str">
        <f>IF(D24="","",VLOOKUP(B24,Data!$B$5:$D$501,3,FALSE))</f>
        <v/>
      </c>
      <c r="I24" s="301" t="str">
        <f>IF(D24="","",VLOOKUP(B24,Data!$B$5:$M$501,12,FALSE))</f>
        <v/>
      </c>
      <c r="J24" s="302"/>
      <c r="K24" s="297"/>
      <c r="L24" s="297"/>
      <c r="M24" s="303"/>
      <c r="N24" s="455"/>
      <c r="O24" s="453"/>
      <c r="P24" s="453"/>
      <c r="Q24" s="453"/>
      <c r="R24" s="453"/>
      <c r="S24" s="453"/>
      <c r="T24" s="454"/>
      <c r="U24" s="304"/>
      <c r="V24" s="305"/>
      <c r="W24" s="306"/>
      <c r="X24" s="158"/>
      <c r="Y24" s="158"/>
      <c r="Z24" s="158"/>
      <c r="AA24" s="307">
        <v>122</v>
      </c>
      <c r="AB24" s="307">
        <v>100</v>
      </c>
      <c r="AC24" s="307">
        <v>60</v>
      </c>
    </row>
    <row r="25" spans="1:29" s="307" customFormat="1" ht="19" customHeight="1">
      <c r="A25" s="295"/>
      <c r="B25" s="308"/>
      <c r="C25" s="310" t="str">
        <f>IF(D25="","",VLOOKUP(B25,Data!$B$5:$L$501,2,FALSE))</f>
        <v/>
      </c>
      <c r="D25" s="309"/>
      <c r="E25" s="299"/>
      <c r="F25" s="297" t="str">
        <f>IF(D25="","",VLOOKUP(B25,Data!$B$5:$L$501,11,FALSE))</f>
        <v/>
      </c>
      <c r="G25" s="300" t="str">
        <f t="shared" si="0"/>
        <v>-</v>
      </c>
      <c r="H25" s="301" t="str">
        <f>IF(D25="","",VLOOKUP(B25,Data!$B$5:$D$501,3,FALSE))</f>
        <v/>
      </c>
      <c r="I25" s="301" t="str">
        <f>IF(D25="","",VLOOKUP(B25,Data!$B$5:$M$501,12,FALSE))</f>
        <v/>
      </c>
      <c r="J25" s="302"/>
      <c r="K25" s="297" t="str">
        <f>IF(D25="","",VLOOKUP(B25,Data!$B$5:$E$501,4,FALSE)*D25)</f>
        <v/>
      </c>
      <c r="L25" s="297" t="str">
        <f>IF(D25="","",VLOOKUP(B25,Data!$B$5:$F$501,5,FALSE)*D25)</f>
        <v/>
      </c>
      <c r="M25" s="303"/>
      <c r="N25" s="455"/>
      <c r="O25" s="453"/>
      <c r="P25" s="453"/>
      <c r="Q25" s="453"/>
      <c r="R25" s="453"/>
      <c r="S25" s="453"/>
      <c r="T25" s="454"/>
      <c r="U25" s="304"/>
      <c r="V25" s="305" t="str">
        <f>IF(D25="","",VLOOKUP(B25,Data!$B$5:$J$501,9,FALSE)*D25)</f>
        <v/>
      </c>
      <c r="W25" s="306"/>
      <c r="X25" s="158"/>
      <c r="Y25" s="158"/>
      <c r="Z25" s="158"/>
    </row>
    <row r="26" spans="1:29" s="307" customFormat="1" ht="19" customHeight="1">
      <c r="A26" s="295"/>
      <c r="B26" s="311"/>
      <c r="C26" s="297" t="str">
        <f>IF(D26="","",VLOOKUP(B26,Data!$B$5:$L$501,2,FALSE))</f>
        <v/>
      </c>
      <c r="D26" s="298"/>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420"/>
      <c r="O26" s="421"/>
      <c r="P26" s="304"/>
      <c r="Q26" s="421"/>
      <c r="R26" s="421"/>
      <c r="S26" s="304"/>
      <c r="T26" s="422"/>
      <c r="U26" s="304"/>
      <c r="V26" s="305" t="str">
        <f>IF(D26="","",VLOOKUP(B26,Data!$B$5:$J$501,9,FALSE)*D26)</f>
        <v/>
      </c>
      <c r="W26" s="306"/>
      <c r="X26" s="158"/>
      <c r="Y26" s="158"/>
      <c r="Z26" s="158"/>
    </row>
    <row r="27" spans="1:29" ht="17.5">
      <c r="A27" s="312"/>
      <c r="B27" s="313"/>
      <c r="C27" s="314"/>
      <c r="D27" s="315"/>
      <c r="E27" s="316"/>
      <c r="F27" s="317" t="s">
        <v>478</v>
      </c>
      <c r="G27" s="318" t="str">
        <f t="shared" si="0"/>
        <v>-</v>
      </c>
      <c r="H27" s="319"/>
      <c r="I27" s="316"/>
      <c r="J27" s="316"/>
      <c r="K27" s="297" t="s">
        <v>478</v>
      </c>
      <c r="L27" s="297" t="s">
        <v>478</v>
      </c>
      <c r="M27" s="303"/>
      <c r="N27" s="420"/>
      <c r="O27" s="421"/>
      <c r="P27" s="304"/>
      <c r="Q27" s="421"/>
      <c r="R27" s="421"/>
      <c r="S27" s="304"/>
      <c r="T27" s="422"/>
      <c r="U27" s="304"/>
      <c r="V27" s="305" t="s">
        <v>478</v>
      </c>
      <c r="W27" s="306"/>
    </row>
    <row r="28" spans="1:29" ht="17.5">
      <c r="A28" s="316"/>
      <c r="B28" s="320"/>
      <c r="C28" s="314"/>
      <c r="D28" s="321">
        <f>SUM(D18:D27)</f>
        <v>90</v>
      </c>
      <c r="E28" s="322"/>
      <c r="F28" s="323"/>
      <c r="G28" s="323">
        <f>SUM(G18:G27)</f>
        <v>5099.3999999999996</v>
      </c>
      <c r="H28" s="316"/>
      <c r="I28" s="316"/>
      <c r="J28" s="316"/>
      <c r="K28" s="323">
        <f>SUM(K18:K27)</f>
        <v>98</v>
      </c>
      <c r="L28" s="323">
        <f>SUM(L18:L27)</f>
        <v>95</v>
      </c>
      <c r="M28" s="323">
        <f>SUM(M16:M27)</f>
        <v>0</v>
      </c>
      <c r="N28" s="323"/>
      <c r="O28" s="323"/>
      <c r="P28" s="323"/>
      <c r="Q28" s="323"/>
      <c r="R28" s="323"/>
      <c r="S28" s="323"/>
      <c r="T28" s="323"/>
      <c r="U28" s="323">
        <f>SUM(U16:U27)</f>
        <v>0</v>
      </c>
      <c r="V28" s="324">
        <f>SUM(V18:V27)</f>
        <v>8.3000000000000004E-2</v>
      </c>
    </row>
    <row r="29" spans="1:29">
      <c r="A29" s="259"/>
      <c r="B29" s="240"/>
      <c r="C29" s="242"/>
      <c r="D29" s="260"/>
      <c r="E29" s="240"/>
      <c r="F29" s="325" t="s">
        <v>883</v>
      </c>
      <c r="G29" s="292"/>
      <c r="H29" s="259"/>
      <c r="I29" s="259"/>
      <c r="J29" s="259"/>
      <c r="K29" s="326"/>
      <c r="L29" s="292"/>
      <c r="M29" s="242"/>
      <c r="N29" s="241"/>
      <c r="O29" s="241"/>
      <c r="P29" s="241"/>
      <c r="Q29" s="241"/>
      <c r="R29" s="241"/>
      <c r="S29" s="241"/>
      <c r="T29" s="242"/>
      <c r="U29" s="242"/>
      <c r="V29" s="294"/>
    </row>
    <row r="30" spans="1:29" ht="13">
      <c r="A30" s="10" t="s">
        <v>518</v>
      </c>
      <c r="B30" s="11"/>
      <c r="C30" s="1"/>
      <c r="D30" s="261" t="s">
        <v>520</v>
      </c>
      <c r="E30" s="236"/>
      <c r="F30" s="77" t="s">
        <v>81</v>
      </c>
      <c r="G30" s="81"/>
      <c r="H30" s="238" t="s">
        <v>82</v>
      </c>
      <c r="I30" s="249"/>
      <c r="J30" s="287" t="s">
        <v>83</v>
      </c>
      <c r="K30" s="287"/>
      <c r="L30" s="456" t="s">
        <v>84</v>
      </c>
      <c r="M30" s="457"/>
      <c r="N30" s="457"/>
      <c r="O30" s="457"/>
      <c r="P30" s="457"/>
      <c r="Q30" s="457"/>
      <c r="R30" s="457"/>
      <c r="S30" s="457"/>
      <c r="T30" s="457"/>
      <c r="U30" s="457"/>
      <c r="V30" s="458"/>
    </row>
    <row r="31" spans="1:29" ht="13">
      <c r="A31" s="26" t="s">
        <v>884</v>
      </c>
      <c r="C31" s="56"/>
      <c r="D31" t="s">
        <v>86</v>
      </c>
      <c r="F31" s="442"/>
      <c r="G31" s="443"/>
      <c r="H31" s="26" t="s">
        <v>87</v>
      </c>
      <c r="I31" s="250"/>
      <c r="J31" s="289" t="s">
        <v>88</v>
      </c>
      <c r="K31" s="289"/>
      <c r="L31" s="285"/>
      <c r="V31" s="290"/>
    </row>
    <row r="32" spans="1:29">
      <c r="A32" s="26" t="s">
        <v>885</v>
      </c>
      <c r="C32" s="235"/>
      <c r="F32" s="442"/>
      <c r="G32" s="443"/>
      <c r="H32" s="26"/>
      <c r="I32" s="250"/>
      <c r="J32" s="289" t="s">
        <v>92</v>
      </c>
      <c r="K32" s="289"/>
      <c r="L32" s="285"/>
      <c r="V32" s="290"/>
    </row>
    <row r="33" spans="1:22">
      <c r="A33" s="240"/>
      <c r="B33" s="241"/>
      <c r="C33" s="251"/>
      <c r="D33" t="s">
        <v>93</v>
      </c>
      <c r="F33" s="442"/>
      <c r="G33" s="443"/>
      <c r="H33" s="26" t="s">
        <v>94</v>
      </c>
      <c r="I33" s="250"/>
      <c r="J33" s="289"/>
      <c r="K33" s="289"/>
      <c r="L33" s="285"/>
      <c r="V33" s="290"/>
    </row>
    <row r="34" spans="1:22" ht="13">
      <c r="A34" s="10" t="s">
        <v>95</v>
      </c>
      <c r="B34" s="236"/>
      <c r="C34" s="234"/>
      <c r="D34" t="s">
        <v>96</v>
      </c>
      <c r="F34" s="85" t="s">
        <v>97</v>
      </c>
      <c r="G34" s="82"/>
      <c r="H34" s="26" t="s">
        <v>87</v>
      </c>
      <c r="I34" s="250"/>
      <c r="J34" s="289" t="s">
        <v>98</v>
      </c>
      <c r="K34" s="289"/>
      <c r="L34" s="285"/>
      <c r="V34" s="290"/>
    </row>
    <row r="35" spans="1:22" ht="27.75" customHeight="1">
      <c r="A35" s="26" t="s">
        <v>886</v>
      </c>
      <c r="C35" s="235"/>
      <c r="D35" t="s">
        <v>99</v>
      </c>
      <c r="F35" s="86"/>
      <c r="G35" s="327"/>
      <c r="H35" s="26" t="s">
        <v>100</v>
      </c>
      <c r="I35" s="250"/>
      <c r="J35" s="289" t="s">
        <v>519</v>
      </c>
      <c r="K35" s="289"/>
      <c r="L35" s="444" t="s">
        <v>102</v>
      </c>
      <c r="M35" s="445"/>
      <c r="N35" s="445"/>
      <c r="O35" s="445"/>
      <c r="P35" s="445"/>
      <c r="Q35" s="445"/>
      <c r="R35" s="445"/>
      <c r="S35" s="445"/>
      <c r="T35" s="445"/>
      <c r="U35" s="445"/>
      <c r="V35" s="446"/>
    </row>
    <row r="36" spans="1:22" ht="21.75" customHeight="1">
      <c r="A36" s="240"/>
      <c r="B36" s="241"/>
      <c r="C36" s="242"/>
      <c r="D36" s="124"/>
      <c r="E36" s="241"/>
      <c r="F36" s="447" t="s">
        <v>963</v>
      </c>
      <c r="G36" s="448"/>
      <c r="H36" s="447" t="s">
        <v>962</v>
      </c>
      <c r="I36" s="448"/>
      <c r="J36" s="293" t="s">
        <v>103</v>
      </c>
      <c r="K36" s="293"/>
      <c r="L36" s="449" t="s">
        <v>104</v>
      </c>
      <c r="M36" s="450"/>
      <c r="N36" s="450"/>
      <c r="O36" s="450"/>
      <c r="P36" s="450"/>
      <c r="Q36" s="450"/>
      <c r="R36" s="450"/>
      <c r="S36" s="450"/>
      <c r="T36" s="450"/>
      <c r="U36" s="450"/>
      <c r="V36" s="451"/>
    </row>
    <row r="39" spans="1:22" ht="19.5" customHeight="1"/>
    <row r="40" spans="1:22" ht="18.5" customHeight="1">
      <c r="A40" s="160" t="s">
        <v>918</v>
      </c>
      <c r="B40" s="160"/>
      <c r="C40" s="366" t="s">
        <v>917</v>
      </c>
      <c r="D40" s="158"/>
      <c r="G40" s="159" t="s">
        <v>887</v>
      </c>
    </row>
    <row r="41" spans="1:22" ht="18.649999999999999" customHeight="1">
      <c r="A41" s="160" t="s">
        <v>919</v>
      </c>
      <c r="B41" s="160"/>
      <c r="C41" s="366" t="s">
        <v>917</v>
      </c>
      <c r="D41" s="158"/>
    </row>
    <row r="42" spans="1:22" ht="18.649999999999999" customHeight="1">
      <c r="A42" s="160" t="s">
        <v>920</v>
      </c>
      <c r="B42" s="160"/>
      <c r="C42" s="366" t="s">
        <v>917</v>
      </c>
      <c r="D42" s="158"/>
    </row>
    <row r="43" spans="1:22" ht="18.649999999999999" customHeight="1">
      <c r="A43" s="160" t="s">
        <v>921</v>
      </c>
      <c r="B43" s="160"/>
      <c r="C43" s="366" t="s">
        <v>917</v>
      </c>
      <c r="D43" s="158"/>
    </row>
    <row r="44" spans="1:22" ht="18.649999999999999" customHeight="1">
      <c r="A44" s="160" t="s">
        <v>922</v>
      </c>
      <c r="B44" s="160"/>
      <c r="C44" s="366" t="s">
        <v>917</v>
      </c>
      <c r="D44" s="158"/>
    </row>
    <row r="45" spans="1:22" ht="15.75" customHeight="1"/>
    <row r="48" spans="1:22" ht="14">
      <c r="A48" s="328"/>
      <c r="B48" s="247"/>
    </row>
    <row r="49" spans="1:4" ht="14">
      <c r="A49" s="328"/>
      <c r="B49" s="247"/>
      <c r="C49" s="329"/>
      <c r="D49" s="330"/>
    </row>
    <row r="50" spans="1:4" ht="14">
      <c r="A50" s="328"/>
      <c r="B50" s="247"/>
      <c r="C50" s="329"/>
      <c r="D50" s="330"/>
    </row>
    <row r="51" spans="1:4" ht="14">
      <c r="A51" s="328"/>
      <c r="B51" s="247"/>
      <c r="C51" s="329"/>
      <c r="D51" s="330"/>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247"/>
      <c r="D64" s="330"/>
    </row>
    <row r="65" spans="1:4" ht="14">
      <c r="A65" s="328"/>
      <c r="B65" s="247"/>
      <c r="C65" s="247"/>
      <c r="D65" s="330"/>
    </row>
    <row r="66" spans="1:4" ht="14">
      <c r="A66" s="247"/>
      <c r="B66" s="247"/>
      <c r="C66" s="247"/>
      <c r="D66" s="330"/>
    </row>
  </sheetData>
  <mergeCells count="16">
    <mergeCell ref="L35:V35"/>
    <mergeCell ref="F36:G36"/>
    <mergeCell ref="H36:I36"/>
    <mergeCell ref="L36:V36"/>
    <mergeCell ref="N24:T24"/>
    <mergeCell ref="N25:T25"/>
    <mergeCell ref="L30:V30"/>
    <mergeCell ref="F31:G31"/>
    <mergeCell ref="F32:G32"/>
    <mergeCell ref="F33:G33"/>
    <mergeCell ref="N23:T23"/>
    <mergeCell ref="N18:T18"/>
    <mergeCell ref="N19:T19"/>
    <mergeCell ref="N20:T20"/>
    <mergeCell ref="N21:T21"/>
    <mergeCell ref="N22:T22"/>
  </mergeCells>
  <pageMargins left="0.19685039370078741" right="0.19685039370078741" top="0.15748031496062992" bottom="0.15748031496062992" header="0.47244094488188981" footer="0.15748031496062992"/>
  <pageSetup paperSize="9" scale="66" orientation="landscape" r:id="rId1"/>
  <rowBreaks count="1" manualBreakCount="1">
    <brk id="44" max="2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3">
    <tabColor indexed="12"/>
    <pageSetUpPr autoPageBreaks="0"/>
  </sheetPr>
  <dimension ref="A1:T438"/>
  <sheetViews>
    <sheetView zoomScale="85" zoomScaleNormal="85" workbookViewId="0">
      <pane xSplit="3" ySplit="3" topLeftCell="D377" activePane="bottomRight" state="frozen"/>
      <selection pane="topRight" activeCell="C1" sqref="C1"/>
      <selection pane="bottomLeft" activeCell="A4" sqref="A4"/>
      <selection pane="bottomRight" activeCell="F386" sqref="F386"/>
    </sheetView>
  </sheetViews>
  <sheetFormatPr defaultColWidth="32.54296875" defaultRowHeight="15.5"/>
  <cols>
    <col min="1" max="1" width="5" style="185" customWidth="1"/>
    <col min="2" max="2" width="13.1796875" style="185" customWidth="1"/>
    <col min="3" max="3" width="68.453125" style="185" customWidth="1"/>
    <col min="4" max="4" width="13.1796875" style="185" customWidth="1"/>
    <col min="5" max="5" width="7.1796875" style="185" customWidth="1"/>
    <col min="6" max="6" width="15.1796875" style="185" customWidth="1"/>
    <col min="7" max="7" width="13.1796875" style="185" customWidth="1"/>
    <col min="8" max="8" width="10.54296875" style="185" customWidth="1"/>
    <col min="9" max="9" width="10.453125" style="185" customWidth="1"/>
    <col min="10" max="11" width="11.1796875" style="185" customWidth="1"/>
    <col min="12" max="12" width="14" style="185" customWidth="1"/>
    <col min="13" max="13" width="14.1796875" style="230" customWidth="1"/>
    <col min="14" max="14" width="11.81640625" style="185" customWidth="1"/>
    <col min="15" max="15" width="7.54296875" style="185" customWidth="1"/>
    <col min="16" max="17" width="7.453125" style="185" customWidth="1"/>
    <col min="18" max="16384" width="32.54296875" style="185"/>
  </cols>
  <sheetData>
    <row r="1" spans="1:17" ht="17.5">
      <c r="A1" s="205" t="s">
        <v>105</v>
      </c>
      <c r="B1" s="205" t="s">
        <v>107</v>
      </c>
      <c r="C1" s="205" t="s">
        <v>106</v>
      </c>
      <c r="D1" s="205" t="s">
        <v>107</v>
      </c>
      <c r="E1" s="205" t="s">
        <v>108</v>
      </c>
      <c r="F1" s="205" t="s">
        <v>109</v>
      </c>
      <c r="G1" s="205" t="s">
        <v>110</v>
      </c>
      <c r="H1" s="206" t="s">
        <v>111</v>
      </c>
      <c r="I1" s="206" t="s">
        <v>112</v>
      </c>
      <c r="J1" s="206" t="s">
        <v>113</v>
      </c>
      <c r="K1" s="206" t="s">
        <v>114</v>
      </c>
      <c r="L1" s="206" t="s">
        <v>115</v>
      </c>
      <c r="M1" s="207" t="s">
        <v>116</v>
      </c>
      <c r="N1" s="208" t="s">
        <v>117</v>
      </c>
      <c r="O1" s="208"/>
      <c r="P1" s="208"/>
      <c r="Q1" s="208"/>
    </row>
    <row r="2" spans="1:17" ht="15" customHeight="1">
      <c r="A2" s="209"/>
      <c r="B2" s="209"/>
      <c r="C2" s="209"/>
      <c r="D2" s="209"/>
      <c r="E2" s="210" t="s">
        <v>118</v>
      </c>
      <c r="F2" s="436" t="s">
        <v>119</v>
      </c>
      <c r="G2" s="436" t="s">
        <v>120</v>
      </c>
      <c r="H2" s="439" t="s">
        <v>121</v>
      </c>
      <c r="I2" s="440"/>
      <c r="J2" s="441"/>
      <c r="K2" s="211"/>
      <c r="L2" s="436" t="s">
        <v>122</v>
      </c>
      <c r="M2" s="436" t="s">
        <v>123</v>
      </c>
      <c r="N2" s="436" t="s">
        <v>124</v>
      </c>
      <c r="O2" s="212"/>
      <c r="P2" s="231" t="s">
        <v>180</v>
      </c>
      <c r="Q2" s="212"/>
    </row>
    <row r="3" spans="1:17">
      <c r="A3" s="213" t="s">
        <v>181</v>
      </c>
      <c r="B3" s="213" t="s">
        <v>183</v>
      </c>
      <c r="C3" s="213" t="s">
        <v>182</v>
      </c>
      <c r="D3" s="213" t="s">
        <v>183</v>
      </c>
      <c r="E3" s="213" t="s">
        <v>184</v>
      </c>
      <c r="F3" s="437"/>
      <c r="G3" s="437"/>
      <c r="H3" s="214" t="s">
        <v>185</v>
      </c>
      <c r="I3" s="214" t="s">
        <v>116</v>
      </c>
      <c r="J3" s="214" t="s">
        <v>186</v>
      </c>
      <c r="K3" s="213" t="s">
        <v>74</v>
      </c>
      <c r="L3" s="437"/>
      <c r="M3" s="438"/>
      <c r="N3" s="438"/>
      <c r="O3" s="212"/>
      <c r="P3" s="232" t="s">
        <v>187</v>
      </c>
      <c r="Q3" s="212"/>
    </row>
    <row r="4" spans="1:17" ht="16" thickBot="1">
      <c r="A4" s="215"/>
      <c r="B4" s="216"/>
      <c r="C4" s="216"/>
      <c r="D4" s="216"/>
      <c r="E4" s="216"/>
      <c r="F4" s="216"/>
      <c r="G4" s="216"/>
      <c r="H4" s="216"/>
      <c r="I4" s="216"/>
      <c r="J4" s="216"/>
      <c r="K4" s="216"/>
      <c r="L4" s="216"/>
      <c r="M4" s="229"/>
      <c r="N4" s="227"/>
      <c r="O4" s="181"/>
      <c r="P4" s="181"/>
      <c r="Q4" s="181"/>
    </row>
    <row r="5" spans="1:17">
      <c r="A5" s="187">
        <v>1</v>
      </c>
      <c r="B5" s="187" t="s">
        <v>196</v>
      </c>
      <c r="C5" s="187" t="s">
        <v>195</v>
      </c>
      <c r="D5" s="187" t="s">
        <v>196</v>
      </c>
      <c r="E5" s="199" t="s">
        <v>189</v>
      </c>
      <c r="F5" s="193">
        <v>201</v>
      </c>
      <c r="G5" s="193">
        <v>181</v>
      </c>
      <c r="H5" s="193">
        <v>156</v>
      </c>
      <c r="I5" s="187">
        <v>63</v>
      </c>
      <c r="J5" s="187">
        <v>117</v>
      </c>
      <c r="K5" s="190">
        <v>1.1499999999999999</v>
      </c>
      <c r="L5" s="191" t="s">
        <v>803</v>
      </c>
      <c r="M5" s="194">
        <v>1389.79</v>
      </c>
      <c r="N5" s="217" t="s">
        <v>190</v>
      </c>
      <c r="O5" s="181" t="s">
        <v>197</v>
      </c>
      <c r="P5" s="182"/>
      <c r="Q5" s="218" t="s">
        <v>619</v>
      </c>
    </row>
    <row r="6" spans="1:17">
      <c r="A6" s="187">
        <v>2</v>
      </c>
      <c r="B6" s="187" t="s">
        <v>199</v>
      </c>
      <c r="C6" s="187" t="s">
        <v>198</v>
      </c>
      <c r="D6" s="187" t="s">
        <v>199</v>
      </c>
      <c r="E6" s="199" t="s">
        <v>189</v>
      </c>
      <c r="F6" s="193">
        <v>201</v>
      </c>
      <c r="G6" s="193">
        <v>181</v>
      </c>
      <c r="H6" s="193">
        <v>156</v>
      </c>
      <c r="I6" s="187">
        <v>63</v>
      </c>
      <c r="J6" s="187">
        <v>117</v>
      </c>
      <c r="K6" s="190">
        <v>1.1499999999999999</v>
      </c>
      <c r="L6" s="191" t="s">
        <v>803</v>
      </c>
      <c r="M6" s="194">
        <v>1389.79</v>
      </c>
      <c r="N6" s="217" t="s">
        <v>190</v>
      </c>
      <c r="O6" s="181" t="s">
        <v>197</v>
      </c>
      <c r="P6" s="182"/>
      <c r="Q6" s="201" t="s">
        <v>619</v>
      </c>
    </row>
    <row r="7" spans="1:17">
      <c r="A7" s="187">
        <v>3</v>
      </c>
      <c r="B7" s="187" t="s">
        <v>201</v>
      </c>
      <c r="C7" s="187" t="s">
        <v>200</v>
      </c>
      <c r="D7" s="187" t="s">
        <v>201</v>
      </c>
      <c r="E7" s="199" t="s">
        <v>189</v>
      </c>
      <c r="F7" s="193">
        <v>201</v>
      </c>
      <c r="G7" s="193">
        <v>181</v>
      </c>
      <c r="H7" s="193">
        <v>156</v>
      </c>
      <c r="I7" s="187">
        <v>63</v>
      </c>
      <c r="J7" s="187">
        <v>117</v>
      </c>
      <c r="K7" s="190">
        <v>1.1499999999999999</v>
      </c>
      <c r="L7" s="191" t="s">
        <v>803</v>
      </c>
      <c r="M7" s="194">
        <v>1747.92</v>
      </c>
      <c r="N7" s="217" t="s">
        <v>190</v>
      </c>
      <c r="O7" s="181" t="s">
        <v>197</v>
      </c>
      <c r="P7" s="182"/>
      <c r="Q7" s="201" t="s">
        <v>619</v>
      </c>
    </row>
    <row r="8" spans="1:17" s="219" customFormat="1">
      <c r="A8" s="187">
        <v>4</v>
      </c>
      <c r="B8" s="187" t="s">
        <v>203</v>
      </c>
      <c r="C8" s="187" t="s">
        <v>202</v>
      </c>
      <c r="D8" s="187" t="s">
        <v>203</v>
      </c>
      <c r="E8" s="199" t="s">
        <v>189</v>
      </c>
      <c r="F8" s="193">
        <v>201</v>
      </c>
      <c r="G8" s="193">
        <v>181</v>
      </c>
      <c r="H8" s="193">
        <v>156</v>
      </c>
      <c r="I8" s="187">
        <v>63</v>
      </c>
      <c r="J8" s="187">
        <v>117</v>
      </c>
      <c r="K8" s="190">
        <v>1.1499999999999999</v>
      </c>
      <c r="L8" s="191" t="s">
        <v>803</v>
      </c>
      <c r="M8" s="194">
        <v>1747.92</v>
      </c>
      <c r="N8" s="217" t="s">
        <v>190</v>
      </c>
      <c r="O8" s="181" t="s">
        <v>197</v>
      </c>
      <c r="P8" s="182"/>
      <c r="Q8" s="201" t="s">
        <v>619</v>
      </c>
    </row>
    <row r="9" spans="1:17" s="219" customFormat="1">
      <c r="A9" s="187">
        <v>5</v>
      </c>
      <c r="B9" s="187" t="s">
        <v>205</v>
      </c>
      <c r="C9" s="187" t="s">
        <v>204</v>
      </c>
      <c r="D9" s="187" t="s">
        <v>205</v>
      </c>
      <c r="E9" s="199" t="s">
        <v>189</v>
      </c>
      <c r="F9" s="193">
        <v>201</v>
      </c>
      <c r="G9" s="193">
        <v>181</v>
      </c>
      <c r="H9" s="193">
        <v>156</v>
      </c>
      <c r="I9" s="187">
        <v>63</v>
      </c>
      <c r="J9" s="187">
        <v>117</v>
      </c>
      <c r="K9" s="190">
        <v>1.1499999999999999</v>
      </c>
      <c r="L9" s="191" t="s">
        <v>803</v>
      </c>
      <c r="M9" s="194">
        <v>1749.62</v>
      </c>
      <c r="N9" s="217" t="s">
        <v>190</v>
      </c>
      <c r="O9" s="181" t="s">
        <v>197</v>
      </c>
      <c r="P9" s="182"/>
      <c r="Q9" s="201" t="s">
        <v>619</v>
      </c>
    </row>
    <row r="10" spans="1:17" s="219" customFormat="1">
      <c r="A10" s="187">
        <v>6</v>
      </c>
      <c r="B10" s="187" t="s">
        <v>207</v>
      </c>
      <c r="C10" s="187" t="s">
        <v>206</v>
      </c>
      <c r="D10" s="187" t="s">
        <v>207</v>
      </c>
      <c r="E10" s="199" t="s">
        <v>189</v>
      </c>
      <c r="F10" s="193">
        <v>201</v>
      </c>
      <c r="G10" s="193">
        <v>181</v>
      </c>
      <c r="H10" s="193">
        <v>156</v>
      </c>
      <c r="I10" s="187">
        <v>63</v>
      </c>
      <c r="J10" s="187">
        <v>117</v>
      </c>
      <c r="K10" s="190">
        <v>1.1499999999999999</v>
      </c>
      <c r="L10" s="191" t="s">
        <v>803</v>
      </c>
      <c r="M10" s="194">
        <v>1749.62</v>
      </c>
      <c r="N10" s="217" t="s">
        <v>190</v>
      </c>
      <c r="O10" s="181" t="s">
        <v>197</v>
      </c>
      <c r="P10" s="182"/>
      <c r="Q10" s="201" t="s">
        <v>619</v>
      </c>
    </row>
    <row r="11" spans="1:17" s="219" customFormat="1">
      <c r="A11" s="187">
        <v>7</v>
      </c>
      <c r="B11" s="187" t="s">
        <v>211</v>
      </c>
      <c r="C11" s="187" t="s">
        <v>210</v>
      </c>
      <c r="D11" s="187" t="s">
        <v>211</v>
      </c>
      <c r="E11" s="199" t="s">
        <v>189</v>
      </c>
      <c r="F11" s="193">
        <v>201</v>
      </c>
      <c r="G11" s="193">
        <v>181</v>
      </c>
      <c r="H11" s="193">
        <v>156</v>
      </c>
      <c r="I11" s="187">
        <v>63</v>
      </c>
      <c r="J11" s="187">
        <v>117</v>
      </c>
      <c r="K11" s="190">
        <v>1.1499999999999999</v>
      </c>
      <c r="L11" s="191" t="s">
        <v>803</v>
      </c>
      <c r="M11" s="194">
        <v>1567.63</v>
      </c>
      <c r="N11" s="217" t="s">
        <v>190</v>
      </c>
      <c r="O11" s="181" t="s">
        <v>197</v>
      </c>
      <c r="P11" s="182"/>
      <c r="Q11" s="201" t="s">
        <v>619</v>
      </c>
    </row>
    <row r="12" spans="1:17">
      <c r="A12" s="187">
        <v>8</v>
      </c>
      <c r="B12" s="187" t="s">
        <v>20</v>
      </c>
      <c r="C12" s="187" t="s">
        <v>541</v>
      </c>
      <c r="D12" s="187" t="s">
        <v>20</v>
      </c>
      <c r="E12" s="199" t="s">
        <v>189</v>
      </c>
      <c r="F12" s="193">
        <v>201</v>
      </c>
      <c r="G12" s="193">
        <v>181</v>
      </c>
      <c r="H12" s="193">
        <v>156</v>
      </c>
      <c r="I12" s="187">
        <v>63</v>
      </c>
      <c r="J12" s="187">
        <v>117</v>
      </c>
      <c r="K12" s="190">
        <v>1.1499999999999999</v>
      </c>
      <c r="L12" s="191" t="s">
        <v>803</v>
      </c>
      <c r="M12" s="194">
        <v>1527.78</v>
      </c>
      <c r="N12" s="217" t="s">
        <v>190</v>
      </c>
      <c r="O12" s="181" t="s">
        <v>197</v>
      </c>
      <c r="P12" s="182"/>
      <c r="Q12" s="201" t="s">
        <v>619</v>
      </c>
    </row>
    <row r="13" spans="1:17" s="219" customFormat="1">
      <c r="A13" s="187">
        <v>9</v>
      </c>
      <c r="B13" s="187" t="s">
        <v>209</v>
      </c>
      <c r="C13" s="187" t="s">
        <v>208</v>
      </c>
      <c r="D13" s="187" t="s">
        <v>209</v>
      </c>
      <c r="E13" s="199" t="s">
        <v>189</v>
      </c>
      <c r="F13" s="193">
        <v>201</v>
      </c>
      <c r="G13" s="193">
        <v>181</v>
      </c>
      <c r="H13" s="193">
        <v>156</v>
      </c>
      <c r="I13" s="187">
        <v>63</v>
      </c>
      <c r="J13" s="187">
        <v>117</v>
      </c>
      <c r="K13" s="190">
        <v>1.1499999999999999</v>
      </c>
      <c r="L13" s="191" t="s">
        <v>803</v>
      </c>
      <c r="M13" s="194">
        <v>1527.82</v>
      </c>
      <c r="N13" s="217" t="s">
        <v>190</v>
      </c>
      <c r="O13" s="181" t="s">
        <v>197</v>
      </c>
      <c r="P13" s="182"/>
      <c r="Q13" s="201" t="s">
        <v>619</v>
      </c>
    </row>
    <row r="14" spans="1:17">
      <c r="A14" s="187">
        <v>10</v>
      </c>
      <c r="B14" s="187" t="s">
        <v>686</v>
      </c>
      <c r="C14" s="187" t="s">
        <v>688</v>
      </c>
      <c r="D14" s="187" t="s">
        <v>686</v>
      </c>
      <c r="E14" s="199" t="s">
        <v>189</v>
      </c>
      <c r="F14" s="193">
        <v>206</v>
      </c>
      <c r="G14" s="193">
        <v>186</v>
      </c>
      <c r="H14" s="193">
        <v>156</v>
      </c>
      <c r="I14" s="187">
        <v>63</v>
      </c>
      <c r="J14" s="187">
        <v>117</v>
      </c>
      <c r="K14" s="190">
        <v>1.1499999999999999</v>
      </c>
      <c r="L14" s="191" t="s">
        <v>803</v>
      </c>
      <c r="M14" s="194">
        <v>1686.43</v>
      </c>
      <c r="N14" s="217" t="s">
        <v>190</v>
      </c>
      <c r="O14" s="181" t="s">
        <v>197</v>
      </c>
      <c r="P14" s="182"/>
      <c r="Q14" s="201" t="s">
        <v>619</v>
      </c>
    </row>
    <row r="15" spans="1:17">
      <c r="A15" s="187">
        <v>11</v>
      </c>
      <c r="B15" s="187" t="s">
        <v>694</v>
      </c>
      <c r="C15" s="187" t="s">
        <v>693</v>
      </c>
      <c r="D15" s="187" t="s">
        <v>694</v>
      </c>
      <c r="E15" s="199" t="s">
        <v>189</v>
      </c>
      <c r="F15" s="193">
        <v>206</v>
      </c>
      <c r="G15" s="193">
        <v>186</v>
      </c>
      <c r="H15" s="193">
        <v>156</v>
      </c>
      <c r="I15" s="187">
        <v>63</v>
      </c>
      <c r="J15" s="187">
        <v>117</v>
      </c>
      <c r="K15" s="190">
        <v>1.1499999999999999</v>
      </c>
      <c r="L15" s="191" t="s">
        <v>803</v>
      </c>
      <c r="M15" s="194">
        <v>1686.95</v>
      </c>
      <c r="N15" s="217" t="s">
        <v>190</v>
      </c>
      <c r="O15" s="181" t="s">
        <v>197</v>
      </c>
      <c r="P15" s="182"/>
      <c r="Q15" s="201" t="s">
        <v>619</v>
      </c>
    </row>
    <row r="16" spans="1:17">
      <c r="A16" s="187">
        <v>12</v>
      </c>
      <c r="B16" s="187" t="s">
        <v>799</v>
      </c>
      <c r="C16" s="187" t="s">
        <v>778</v>
      </c>
      <c r="D16" s="187" t="s">
        <v>799</v>
      </c>
      <c r="E16" s="199" t="s">
        <v>189</v>
      </c>
      <c r="F16" s="193">
        <v>206</v>
      </c>
      <c r="G16" s="193">
        <v>186</v>
      </c>
      <c r="H16" s="193">
        <v>156</v>
      </c>
      <c r="I16" s="187">
        <v>63</v>
      </c>
      <c r="J16" s="187">
        <v>117</v>
      </c>
      <c r="K16" s="190">
        <v>1.1499999999999999</v>
      </c>
      <c r="L16" s="191" t="s">
        <v>803</v>
      </c>
      <c r="M16" s="194">
        <v>1694.11</v>
      </c>
      <c r="N16" s="217" t="s">
        <v>190</v>
      </c>
      <c r="O16" s="181" t="s">
        <v>197</v>
      </c>
      <c r="P16" s="182"/>
      <c r="Q16" s="201" t="s">
        <v>619</v>
      </c>
    </row>
    <row r="17" spans="1:17">
      <c r="A17" s="187">
        <v>13</v>
      </c>
      <c r="B17" s="187" t="s">
        <v>695</v>
      </c>
      <c r="C17" s="187" t="s">
        <v>692</v>
      </c>
      <c r="D17" s="187" t="s">
        <v>695</v>
      </c>
      <c r="E17" s="199" t="s">
        <v>189</v>
      </c>
      <c r="F17" s="193">
        <v>206</v>
      </c>
      <c r="G17" s="193">
        <v>186</v>
      </c>
      <c r="H17" s="193">
        <v>156</v>
      </c>
      <c r="I17" s="187">
        <v>63</v>
      </c>
      <c r="J17" s="187">
        <v>117</v>
      </c>
      <c r="K17" s="190">
        <v>1.1499999999999999</v>
      </c>
      <c r="L17" s="191" t="s">
        <v>803</v>
      </c>
      <c r="M17" s="194">
        <v>1686.43</v>
      </c>
      <c r="N17" s="217" t="s">
        <v>190</v>
      </c>
      <c r="O17" s="181" t="s">
        <v>197</v>
      </c>
      <c r="Q17" s="201" t="s">
        <v>619</v>
      </c>
    </row>
    <row r="18" spans="1:17">
      <c r="A18" s="187">
        <v>14</v>
      </c>
      <c r="B18" s="187" t="s">
        <v>798</v>
      </c>
      <c r="C18" s="187" t="s">
        <v>797</v>
      </c>
      <c r="D18" s="187" t="s">
        <v>798</v>
      </c>
      <c r="E18" s="199" t="s">
        <v>189</v>
      </c>
      <c r="F18" s="193">
        <v>206</v>
      </c>
      <c r="G18" s="193">
        <v>186</v>
      </c>
      <c r="H18" s="193">
        <v>156</v>
      </c>
      <c r="I18" s="187">
        <v>63</v>
      </c>
      <c r="J18" s="187">
        <v>117</v>
      </c>
      <c r="K18" s="190">
        <v>1.1499999999999999</v>
      </c>
      <c r="L18" s="191" t="s">
        <v>803</v>
      </c>
      <c r="M18" s="194">
        <v>1823.62</v>
      </c>
      <c r="N18" s="200" t="s">
        <v>190</v>
      </c>
      <c r="O18" s="181" t="s">
        <v>197</v>
      </c>
      <c r="Q18" s="201" t="s">
        <v>619</v>
      </c>
    </row>
    <row r="19" spans="1:17">
      <c r="A19" s="187">
        <v>15</v>
      </c>
      <c r="B19" s="187" t="s">
        <v>816</v>
      </c>
      <c r="C19" s="187" t="s">
        <v>814</v>
      </c>
      <c r="D19" s="187" t="s">
        <v>816</v>
      </c>
      <c r="E19" s="199" t="s">
        <v>189</v>
      </c>
      <c r="F19" s="193">
        <v>206</v>
      </c>
      <c r="G19" s="193">
        <v>186</v>
      </c>
      <c r="H19" s="193">
        <v>156</v>
      </c>
      <c r="I19" s="187">
        <v>63</v>
      </c>
      <c r="J19" s="187">
        <v>117</v>
      </c>
      <c r="K19" s="190">
        <v>1.1499999999999999</v>
      </c>
      <c r="L19" s="191" t="s">
        <v>803</v>
      </c>
      <c r="M19" s="194">
        <v>2053.6799999999998</v>
      </c>
      <c r="N19" s="217" t="s">
        <v>190</v>
      </c>
      <c r="O19" s="181" t="s">
        <v>197</v>
      </c>
      <c r="P19" s="182"/>
      <c r="Q19" s="201" t="s">
        <v>619</v>
      </c>
    </row>
    <row r="20" spans="1:17">
      <c r="A20" s="187">
        <v>16</v>
      </c>
      <c r="B20" s="187" t="s">
        <v>823</v>
      </c>
      <c r="C20" s="187" t="s">
        <v>822</v>
      </c>
      <c r="D20" s="187" t="s">
        <v>823</v>
      </c>
      <c r="E20" s="199" t="s">
        <v>189</v>
      </c>
      <c r="F20" s="193">
        <v>206</v>
      </c>
      <c r="G20" s="193">
        <v>186</v>
      </c>
      <c r="H20" s="193">
        <v>156</v>
      </c>
      <c r="I20" s="187">
        <v>63</v>
      </c>
      <c r="J20" s="187">
        <v>117</v>
      </c>
      <c r="K20" s="190">
        <v>1.1499999999999999</v>
      </c>
      <c r="L20" s="191" t="s">
        <v>803</v>
      </c>
      <c r="M20" s="194">
        <v>2048.09</v>
      </c>
      <c r="N20" s="217" t="s">
        <v>190</v>
      </c>
      <c r="O20" s="181" t="s">
        <v>197</v>
      </c>
      <c r="P20" s="182"/>
      <c r="Q20" s="201" t="s">
        <v>619</v>
      </c>
    </row>
    <row r="21" spans="1:17">
      <c r="A21" s="187">
        <v>17</v>
      </c>
      <c r="B21" s="187" t="s">
        <v>856</v>
      </c>
      <c r="C21" s="187" t="s">
        <v>855</v>
      </c>
      <c r="D21" s="187" t="s">
        <v>856</v>
      </c>
      <c r="E21" s="199" t="s">
        <v>189</v>
      </c>
      <c r="F21" s="193">
        <v>206</v>
      </c>
      <c r="G21" s="193">
        <v>186</v>
      </c>
      <c r="H21" s="193">
        <v>156</v>
      </c>
      <c r="I21" s="187">
        <v>63</v>
      </c>
      <c r="J21" s="187">
        <v>117</v>
      </c>
      <c r="K21" s="190">
        <v>1.1499999999999999</v>
      </c>
      <c r="L21" s="191" t="s">
        <v>803</v>
      </c>
      <c r="M21" s="194">
        <v>1834.06</v>
      </c>
      <c r="N21" s="200" t="s">
        <v>190</v>
      </c>
      <c r="O21" s="181" t="s">
        <v>197</v>
      </c>
      <c r="Q21" s="201" t="s">
        <v>619</v>
      </c>
    </row>
    <row r="22" spans="1:17">
      <c r="A22" s="187"/>
      <c r="B22" s="187"/>
      <c r="C22" s="187"/>
      <c r="D22" s="187"/>
      <c r="E22" s="199" t="s">
        <v>189</v>
      </c>
      <c r="F22" s="193"/>
      <c r="G22" s="193"/>
      <c r="H22" s="193"/>
      <c r="I22" s="187"/>
      <c r="J22" s="187"/>
      <c r="K22" s="190"/>
      <c r="L22" s="191" t="s">
        <v>803</v>
      </c>
      <c r="M22" s="194"/>
      <c r="N22" s="200" t="s">
        <v>190</v>
      </c>
      <c r="O22" s="181" t="s">
        <v>197</v>
      </c>
      <c r="P22" s="182"/>
      <c r="Q22" s="201"/>
    </row>
    <row r="23" spans="1:17">
      <c r="A23" s="187"/>
      <c r="B23" s="187"/>
      <c r="C23" s="187"/>
      <c r="D23" s="187"/>
      <c r="E23" s="199" t="s">
        <v>189</v>
      </c>
      <c r="F23" s="193"/>
      <c r="G23" s="193"/>
      <c r="H23" s="193"/>
      <c r="I23" s="187"/>
      <c r="J23" s="187"/>
      <c r="K23" s="190"/>
      <c r="L23" s="191" t="s">
        <v>803</v>
      </c>
      <c r="M23" s="194"/>
      <c r="N23" s="200" t="s">
        <v>190</v>
      </c>
      <c r="O23" s="181" t="s">
        <v>197</v>
      </c>
      <c r="P23" s="182"/>
      <c r="Q23" s="201"/>
    </row>
    <row r="24" spans="1:17">
      <c r="A24" s="187"/>
      <c r="B24" s="187"/>
      <c r="C24" s="187"/>
      <c r="D24" s="187"/>
      <c r="E24" s="199" t="s">
        <v>189</v>
      </c>
      <c r="F24" s="193"/>
      <c r="G24" s="193"/>
      <c r="H24" s="193"/>
      <c r="I24" s="187"/>
      <c r="J24" s="187"/>
      <c r="K24" s="190"/>
      <c r="L24" s="191" t="s">
        <v>803</v>
      </c>
      <c r="M24" s="194"/>
      <c r="N24" s="200" t="s">
        <v>190</v>
      </c>
      <c r="O24" s="181" t="s">
        <v>197</v>
      </c>
      <c r="P24" s="182"/>
      <c r="Q24" s="201"/>
    </row>
    <row r="25" spans="1:17">
      <c r="A25" s="187"/>
      <c r="B25" s="187"/>
      <c r="C25" s="187"/>
      <c r="D25" s="187"/>
      <c r="E25" s="199" t="s">
        <v>189</v>
      </c>
      <c r="F25" s="193"/>
      <c r="G25" s="193"/>
      <c r="H25" s="193"/>
      <c r="I25" s="187"/>
      <c r="J25" s="187"/>
      <c r="K25" s="190"/>
      <c r="L25" s="191" t="s">
        <v>803</v>
      </c>
      <c r="M25" s="194"/>
      <c r="N25" s="200" t="s">
        <v>190</v>
      </c>
      <c r="O25" s="181" t="s">
        <v>197</v>
      </c>
      <c r="P25" s="182"/>
      <c r="Q25" s="201"/>
    </row>
    <row r="26" spans="1:17">
      <c r="A26" s="187"/>
      <c r="B26" s="187"/>
      <c r="C26" s="187"/>
      <c r="D26" s="187"/>
      <c r="E26" s="199" t="s">
        <v>189</v>
      </c>
      <c r="F26" s="193"/>
      <c r="G26" s="193"/>
      <c r="H26" s="193"/>
      <c r="I26" s="187"/>
      <c r="J26" s="187"/>
      <c r="K26" s="190"/>
      <c r="L26" s="191" t="s">
        <v>803</v>
      </c>
      <c r="M26" s="194"/>
      <c r="N26" s="200" t="s">
        <v>190</v>
      </c>
      <c r="O26" s="181" t="s">
        <v>197</v>
      </c>
      <c r="Q26" s="201"/>
    </row>
    <row r="27" spans="1:17">
      <c r="A27" s="187"/>
      <c r="B27" s="187"/>
      <c r="C27" s="187"/>
      <c r="D27" s="187"/>
      <c r="E27" s="199" t="s">
        <v>189</v>
      </c>
      <c r="F27" s="193"/>
      <c r="G27" s="193"/>
      <c r="H27" s="193"/>
      <c r="I27" s="187"/>
      <c r="J27" s="187"/>
      <c r="K27" s="190"/>
      <c r="L27" s="191" t="s">
        <v>803</v>
      </c>
      <c r="M27" s="194"/>
      <c r="N27" s="200" t="s">
        <v>190</v>
      </c>
      <c r="O27" s="181" t="s">
        <v>197</v>
      </c>
      <c r="P27" s="182"/>
      <c r="Q27" s="201"/>
    </row>
    <row r="28" spans="1:17">
      <c r="A28" s="187"/>
      <c r="B28" s="187"/>
      <c r="C28" s="187"/>
      <c r="D28" s="187"/>
      <c r="E28" s="199" t="s">
        <v>189</v>
      </c>
      <c r="F28" s="193"/>
      <c r="G28" s="193"/>
      <c r="H28" s="193"/>
      <c r="I28" s="187"/>
      <c r="J28" s="187"/>
      <c r="K28" s="190"/>
      <c r="L28" s="191" t="s">
        <v>803</v>
      </c>
      <c r="M28" s="194"/>
      <c r="N28" s="200" t="s">
        <v>190</v>
      </c>
      <c r="O28" s="181" t="s">
        <v>197</v>
      </c>
      <c r="Q28" s="201"/>
    </row>
    <row r="29" spans="1:17">
      <c r="A29" s="187">
        <v>1</v>
      </c>
      <c r="B29" s="187" t="s">
        <v>337</v>
      </c>
      <c r="C29" s="187" t="s">
        <v>336</v>
      </c>
      <c r="D29" s="187" t="s">
        <v>337</v>
      </c>
      <c r="E29" s="199" t="s">
        <v>189</v>
      </c>
      <c r="F29" s="193">
        <v>201</v>
      </c>
      <c r="G29" s="193">
        <v>181</v>
      </c>
      <c r="H29" s="193">
        <v>156</v>
      </c>
      <c r="I29" s="187">
        <v>63</v>
      </c>
      <c r="J29" s="187">
        <v>117</v>
      </c>
      <c r="K29" s="190">
        <v>1.1499999999999999</v>
      </c>
      <c r="L29" s="191" t="s">
        <v>803</v>
      </c>
      <c r="M29" s="194">
        <v>1367.56</v>
      </c>
      <c r="N29" s="200" t="s">
        <v>190</v>
      </c>
      <c r="O29" s="181" t="s">
        <v>197</v>
      </c>
      <c r="Q29" s="201" t="s">
        <v>619</v>
      </c>
    </row>
    <row r="30" spans="1:17">
      <c r="A30" s="187">
        <v>2</v>
      </c>
      <c r="B30" s="187" t="s">
        <v>34</v>
      </c>
      <c r="C30" s="187" t="s">
        <v>31</v>
      </c>
      <c r="D30" s="187" t="s">
        <v>34</v>
      </c>
      <c r="E30" s="199" t="s">
        <v>189</v>
      </c>
      <c r="F30" s="193">
        <v>201</v>
      </c>
      <c r="G30" s="193">
        <v>181</v>
      </c>
      <c r="H30" s="193">
        <v>156</v>
      </c>
      <c r="I30" s="187">
        <v>63</v>
      </c>
      <c r="J30" s="187">
        <v>117</v>
      </c>
      <c r="K30" s="190">
        <v>1.1499999999999999</v>
      </c>
      <c r="L30" s="191" t="s">
        <v>803</v>
      </c>
      <c r="M30" s="194">
        <v>1408.73</v>
      </c>
      <c r="N30" s="200" t="s">
        <v>190</v>
      </c>
      <c r="O30" s="181" t="s">
        <v>197</v>
      </c>
      <c r="Q30" s="201" t="s">
        <v>619</v>
      </c>
    </row>
    <row r="31" spans="1:17">
      <c r="A31" s="187">
        <v>3</v>
      </c>
      <c r="B31" s="187" t="s">
        <v>387</v>
      </c>
      <c r="C31" s="187" t="s">
        <v>386</v>
      </c>
      <c r="D31" s="187" t="s">
        <v>387</v>
      </c>
      <c r="E31" s="199" t="s">
        <v>189</v>
      </c>
      <c r="F31" s="193">
        <v>201</v>
      </c>
      <c r="G31" s="193">
        <v>181</v>
      </c>
      <c r="H31" s="193">
        <v>156</v>
      </c>
      <c r="I31" s="187">
        <v>63</v>
      </c>
      <c r="J31" s="187">
        <v>117</v>
      </c>
      <c r="K31" s="190">
        <v>1.1499999999999999</v>
      </c>
      <c r="L31" s="191" t="s">
        <v>803</v>
      </c>
      <c r="M31" s="194">
        <v>1521.26</v>
      </c>
      <c r="N31" s="200" t="s">
        <v>190</v>
      </c>
      <c r="O31" s="181" t="s">
        <v>197</v>
      </c>
      <c r="Q31" s="201" t="s">
        <v>619</v>
      </c>
    </row>
    <row r="32" spans="1:17" s="224" customFormat="1">
      <c r="A32" s="187">
        <v>4</v>
      </c>
      <c r="B32" s="187" t="s">
        <v>221</v>
      </c>
      <c r="C32" s="187" t="s">
        <v>220</v>
      </c>
      <c r="D32" s="187" t="s">
        <v>221</v>
      </c>
      <c r="E32" s="199" t="s">
        <v>189</v>
      </c>
      <c r="F32" s="193">
        <v>194</v>
      </c>
      <c r="G32" s="193">
        <v>174</v>
      </c>
      <c r="H32" s="193">
        <v>157</v>
      </c>
      <c r="I32" s="187">
        <v>62</v>
      </c>
      <c r="J32" s="187">
        <v>116</v>
      </c>
      <c r="K32" s="190">
        <v>1.129</v>
      </c>
      <c r="L32" s="191" t="s">
        <v>803</v>
      </c>
      <c r="M32" s="194">
        <v>1318.06</v>
      </c>
      <c r="N32" s="200" t="s">
        <v>190</v>
      </c>
      <c r="O32" s="181" t="s">
        <v>197</v>
      </c>
      <c r="Q32" s="201" t="s">
        <v>620</v>
      </c>
    </row>
    <row r="33" spans="1:17" s="224" customFormat="1">
      <c r="A33" s="187">
        <v>5</v>
      </c>
      <c r="B33" s="187" t="s">
        <v>227</v>
      </c>
      <c r="C33" s="187" t="s">
        <v>226</v>
      </c>
      <c r="D33" s="187" t="s">
        <v>227</v>
      </c>
      <c r="E33" s="199" t="s">
        <v>189</v>
      </c>
      <c r="F33" s="193">
        <v>199</v>
      </c>
      <c r="G33" s="193">
        <v>174</v>
      </c>
      <c r="H33" s="193">
        <v>157</v>
      </c>
      <c r="I33" s="187">
        <v>62</v>
      </c>
      <c r="J33" s="187">
        <v>116</v>
      </c>
      <c r="K33" s="190">
        <v>1.129</v>
      </c>
      <c r="L33" s="191" t="s">
        <v>803</v>
      </c>
      <c r="M33" s="194">
        <v>1671.01</v>
      </c>
      <c r="N33" s="200" t="s">
        <v>190</v>
      </c>
      <c r="O33" s="181" t="s">
        <v>197</v>
      </c>
      <c r="Q33" s="201" t="s">
        <v>620</v>
      </c>
    </row>
    <row r="34" spans="1:17" s="224" customFormat="1">
      <c r="A34" s="187">
        <v>6</v>
      </c>
      <c r="B34" s="187" t="s">
        <v>225</v>
      </c>
      <c r="C34" s="187" t="s">
        <v>224</v>
      </c>
      <c r="D34" s="187" t="s">
        <v>225</v>
      </c>
      <c r="E34" s="199" t="s">
        <v>189</v>
      </c>
      <c r="F34" s="193">
        <v>194</v>
      </c>
      <c r="G34" s="193">
        <v>174</v>
      </c>
      <c r="H34" s="193">
        <v>157</v>
      </c>
      <c r="I34" s="187">
        <v>62</v>
      </c>
      <c r="J34" s="187">
        <v>116</v>
      </c>
      <c r="K34" s="190">
        <v>1.129</v>
      </c>
      <c r="L34" s="191" t="s">
        <v>803</v>
      </c>
      <c r="M34" s="194">
        <v>1669.4</v>
      </c>
      <c r="N34" s="200" t="s">
        <v>190</v>
      </c>
      <c r="O34" s="181" t="s">
        <v>197</v>
      </c>
      <c r="Q34" s="201" t="s">
        <v>620</v>
      </c>
    </row>
    <row r="35" spans="1:17" s="224" customFormat="1">
      <c r="A35" s="187">
        <v>7</v>
      </c>
      <c r="B35" s="187" t="s">
        <v>231</v>
      </c>
      <c r="C35" s="187" t="s">
        <v>228</v>
      </c>
      <c r="D35" s="187" t="s">
        <v>231</v>
      </c>
      <c r="E35" s="199" t="s">
        <v>189</v>
      </c>
      <c r="F35" s="193">
        <v>194</v>
      </c>
      <c r="G35" s="193">
        <v>174</v>
      </c>
      <c r="H35" s="193">
        <v>157</v>
      </c>
      <c r="I35" s="187">
        <v>62</v>
      </c>
      <c r="J35" s="187">
        <v>116</v>
      </c>
      <c r="K35" s="190">
        <v>1.129</v>
      </c>
      <c r="L35" s="191" t="s">
        <v>803</v>
      </c>
      <c r="M35" s="194">
        <v>1452.07</v>
      </c>
      <c r="N35" s="200" t="s">
        <v>190</v>
      </c>
      <c r="O35" s="181" t="s">
        <v>197</v>
      </c>
      <c r="Q35" s="201" t="s">
        <v>620</v>
      </c>
    </row>
    <row r="36" spans="1:17" s="224" customFormat="1">
      <c r="A36" s="187">
        <v>8</v>
      </c>
      <c r="B36" s="187" t="s">
        <v>233</v>
      </c>
      <c r="C36" s="187" t="s">
        <v>232</v>
      </c>
      <c r="D36" s="187" t="s">
        <v>233</v>
      </c>
      <c r="E36" s="199" t="s">
        <v>189</v>
      </c>
      <c r="F36" s="193">
        <v>194</v>
      </c>
      <c r="G36" s="193">
        <v>174</v>
      </c>
      <c r="H36" s="193">
        <v>157</v>
      </c>
      <c r="I36" s="187">
        <v>62</v>
      </c>
      <c r="J36" s="187">
        <v>116</v>
      </c>
      <c r="K36" s="190">
        <v>1.129</v>
      </c>
      <c r="L36" s="191" t="s">
        <v>803</v>
      </c>
      <c r="M36" s="194">
        <v>1543.7</v>
      </c>
      <c r="N36" s="200" t="s">
        <v>190</v>
      </c>
      <c r="O36" s="181" t="s">
        <v>197</v>
      </c>
      <c r="Q36" s="201" t="s">
        <v>620</v>
      </c>
    </row>
    <row r="37" spans="1:17" s="224" customFormat="1">
      <c r="A37" s="187">
        <v>9</v>
      </c>
      <c r="B37" s="187" t="s">
        <v>235</v>
      </c>
      <c r="C37" s="187" t="s">
        <v>234</v>
      </c>
      <c r="D37" s="187" t="s">
        <v>235</v>
      </c>
      <c r="E37" s="199" t="s">
        <v>189</v>
      </c>
      <c r="F37" s="193">
        <v>194</v>
      </c>
      <c r="G37" s="193">
        <v>174</v>
      </c>
      <c r="H37" s="193">
        <v>157</v>
      </c>
      <c r="I37" s="187">
        <v>62</v>
      </c>
      <c r="J37" s="187">
        <v>116</v>
      </c>
      <c r="K37" s="190">
        <v>1.129</v>
      </c>
      <c r="L37" s="191" t="s">
        <v>803</v>
      </c>
      <c r="M37" s="194">
        <v>1498.61</v>
      </c>
      <c r="N37" s="200" t="s">
        <v>190</v>
      </c>
      <c r="O37" s="181" t="s">
        <v>197</v>
      </c>
      <c r="Q37" s="201" t="s">
        <v>620</v>
      </c>
    </row>
    <row r="38" spans="1:17" s="224" customFormat="1">
      <c r="A38" s="187">
        <v>10</v>
      </c>
      <c r="B38" s="187" t="s">
        <v>237</v>
      </c>
      <c r="C38" s="187" t="s">
        <v>236</v>
      </c>
      <c r="D38" s="187" t="s">
        <v>237</v>
      </c>
      <c r="E38" s="199" t="s">
        <v>189</v>
      </c>
      <c r="F38" s="193">
        <v>194</v>
      </c>
      <c r="G38" s="193">
        <v>174</v>
      </c>
      <c r="H38" s="193">
        <v>157</v>
      </c>
      <c r="I38" s="187">
        <v>62</v>
      </c>
      <c r="J38" s="187">
        <v>116</v>
      </c>
      <c r="K38" s="190">
        <v>1.129</v>
      </c>
      <c r="L38" s="191" t="s">
        <v>803</v>
      </c>
      <c r="M38" s="194">
        <v>1489.11</v>
      </c>
      <c r="N38" s="200" t="s">
        <v>190</v>
      </c>
      <c r="O38" s="181" t="s">
        <v>197</v>
      </c>
      <c r="Q38" s="201" t="s">
        <v>620</v>
      </c>
    </row>
    <row r="39" spans="1:17" s="224" customFormat="1">
      <c r="A39" s="187">
        <v>11</v>
      </c>
      <c r="B39" s="187" t="s">
        <v>655</v>
      </c>
      <c r="C39" s="187" t="s">
        <v>680</v>
      </c>
      <c r="D39" s="187" t="s">
        <v>655</v>
      </c>
      <c r="E39" s="199" t="s">
        <v>189</v>
      </c>
      <c r="F39" s="193">
        <v>204</v>
      </c>
      <c r="G39" s="193">
        <v>184</v>
      </c>
      <c r="H39" s="193">
        <v>157</v>
      </c>
      <c r="I39" s="187">
        <v>62</v>
      </c>
      <c r="J39" s="187">
        <v>116</v>
      </c>
      <c r="K39" s="190">
        <v>1.129</v>
      </c>
      <c r="L39" s="191" t="s">
        <v>803</v>
      </c>
      <c r="M39" s="194">
        <v>1672.06</v>
      </c>
      <c r="N39" s="200" t="s">
        <v>190</v>
      </c>
      <c r="O39" s="181" t="s">
        <v>197</v>
      </c>
      <c r="Q39" s="201" t="s">
        <v>619</v>
      </c>
    </row>
    <row r="40" spans="1:17" s="224" customFormat="1">
      <c r="A40" s="187">
        <v>12</v>
      </c>
      <c r="B40" s="187" t="s">
        <v>654</v>
      </c>
      <c r="C40" s="187" t="s">
        <v>650</v>
      </c>
      <c r="D40" s="187" t="s">
        <v>654</v>
      </c>
      <c r="E40" s="199" t="s">
        <v>189</v>
      </c>
      <c r="F40" s="193">
        <v>199</v>
      </c>
      <c r="G40" s="193">
        <v>179</v>
      </c>
      <c r="H40" s="193">
        <v>157</v>
      </c>
      <c r="I40" s="187">
        <v>62</v>
      </c>
      <c r="J40" s="187">
        <v>116</v>
      </c>
      <c r="K40" s="190">
        <v>1.129</v>
      </c>
      <c r="L40" s="191" t="s">
        <v>803</v>
      </c>
      <c r="M40" s="194">
        <v>1634.08</v>
      </c>
      <c r="N40" s="200" t="s">
        <v>190</v>
      </c>
      <c r="O40" s="181" t="s">
        <v>197</v>
      </c>
      <c r="Q40" s="201" t="s">
        <v>620</v>
      </c>
    </row>
    <row r="41" spans="1:17" s="224" customFormat="1">
      <c r="A41" s="187">
        <v>13</v>
      </c>
      <c r="B41" s="187" t="s">
        <v>657</v>
      </c>
      <c r="C41" s="187" t="s">
        <v>656</v>
      </c>
      <c r="D41" s="187" t="s">
        <v>657</v>
      </c>
      <c r="E41" s="199" t="s">
        <v>189</v>
      </c>
      <c r="F41" s="193">
        <v>199</v>
      </c>
      <c r="G41" s="193">
        <v>179</v>
      </c>
      <c r="H41" s="193">
        <v>157</v>
      </c>
      <c r="I41" s="187">
        <v>62</v>
      </c>
      <c r="J41" s="187">
        <v>116</v>
      </c>
      <c r="K41" s="190">
        <v>1.129</v>
      </c>
      <c r="L41" s="191" t="s">
        <v>803</v>
      </c>
      <c r="M41" s="194">
        <v>1767.55</v>
      </c>
      <c r="N41" s="200" t="s">
        <v>190</v>
      </c>
      <c r="O41" s="181" t="s">
        <v>197</v>
      </c>
      <c r="P41" s="182"/>
      <c r="Q41" s="201" t="s">
        <v>620</v>
      </c>
    </row>
    <row r="42" spans="1:17" s="224" customFormat="1">
      <c r="A42" s="187">
        <v>14</v>
      </c>
      <c r="B42" s="187" t="s">
        <v>791</v>
      </c>
      <c r="C42" s="187" t="s">
        <v>788</v>
      </c>
      <c r="D42" s="187" t="s">
        <v>791</v>
      </c>
      <c r="E42" s="199" t="s">
        <v>189</v>
      </c>
      <c r="F42" s="193">
        <v>204</v>
      </c>
      <c r="G42" s="193">
        <v>184</v>
      </c>
      <c r="H42" s="193">
        <v>157</v>
      </c>
      <c r="I42" s="187">
        <v>62</v>
      </c>
      <c r="J42" s="187">
        <v>116</v>
      </c>
      <c r="K42" s="190">
        <v>1.129</v>
      </c>
      <c r="L42" s="191" t="s">
        <v>803</v>
      </c>
      <c r="M42" s="194">
        <v>1824.42</v>
      </c>
      <c r="N42" s="200" t="s">
        <v>190</v>
      </c>
      <c r="O42" s="181" t="s">
        <v>197</v>
      </c>
      <c r="Q42" s="201" t="s">
        <v>619</v>
      </c>
    </row>
    <row r="43" spans="1:17" s="224" customFormat="1">
      <c r="A43" s="187">
        <v>15</v>
      </c>
      <c r="B43" s="187" t="s">
        <v>722</v>
      </c>
      <c r="C43" s="187" t="s">
        <v>735</v>
      </c>
      <c r="D43" s="187" t="s">
        <v>722</v>
      </c>
      <c r="E43" s="199" t="s">
        <v>189</v>
      </c>
      <c r="F43" s="193">
        <v>199</v>
      </c>
      <c r="G43" s="193">
        <v>179</v>
      </c>
      <c r="H43" s="193">
        <v>157</v>
      </c>
      <c r="I43" s="187">
        <v>62</v>
      </c>
      <c r="J43" s="187">
        <v>116</v>
      </c>
      <c r="K43" s="190">
        <v>1.129</v>
      </c>
      <c r="L43" s="191" t="s">
        <v>803</v>
      </c>
      <c r="M43" s="194">
        <v>1985.76</v>
      </c>
      <c r="N43" s="200" t="s">
        <v>190</v>
      </c>
      <c r="O43" s="181" t="s">
        <v>197</v>
      </c>
      <c r="Q43" s="201" t="s">
        <v>620</v>
      </c>
    </row>
    <row r="44" spans="1:17" s="224" customFormat="1">
      <c r="A44" s="187">
        <v>16</v>
      </c>
      <c r="B44" s="187" t="s">
        <v>723</v>
      </c>
      <c r="C44" s="187" t="s">
        <v>736</v>
      </c>
      <c r="D44" s="187" t="s">
        <v>723</v>
      </c>
      <c r="E44" s="199" t="s">
        <v>189</v>
      </c>
      <c r="F44" s="193">
        <v>199</v>
      </c>
      <c r="G44" s="193">
        <v>179</v>
      </c>
      <c r="H44" s="193">
        <v>157</v>
      </c>
      <c r="I44" s="187">
        <v>62</v>
      </c>
      <c r="J44" s="187">
        <v>116</v>
      </c>
      <c r="K44" s="190">
        <v>1.129</v>
      </c>
      <c r="L44" s="191" t="s">
        <v>803</v>
      </c>
      <c r="M44" s="194">
        <v>1987.38</v>
      </c>
      <c r="N44" s="200" t="s">
        <v>190</v>
      </c>
      <c r="O44" s="181" t="s">
        <v>197</v>
      </c>
      <c r="P44" s="182"/>
      <c r="Q44" s="201" t="s">
        <v>620</v>
      </c>
    </row>
    <row r="45" spans="1:17" s="224" customFormat="1">
      <c r="A45" s="187">
        <v>17</v>
      </c>
      <c r="B45" s="187" t="s">
        <v>719</v>
      </c>
      <c r="C45" s="187" t="s">
        <v>718</v>
      </c>
      <c r="D45" s="187" t="s">
        <v>719</v>
      </c>
      <c r="E45" s="199" t="s">
        <v>189</v>
      </c>
      <c r="F45" s="193">
        <v>199</v>
      </c>
      <c r="G45" s="193">
        <v>179</v>
      </c>
      <c r="H45" s="193">
        <v>157</v>
      </c>
      <c r="I45" s="187">
        <v>62</v>
      </c>
      <c r="J45" s="187">
        <v>116</v>
      </c>
      <c r="K45" s="190">
        <v>1.129</v>
      </c>
      <c r="L45" s="191" t="s">
        <v>803</v>
      </c>
      <c r="M45" s="194">
        <v>1675.32</v>
      </c>
      <c r="N45" s="200" t="s">
        <v>190</v>
      </c>
      <c r="O45" s="181" t="s">
        <v>197</v>
      </c>
      <c r="P45" s="182"/>
      <c r="Q45" s="201" t="s">
        <v>620</v>
      </c>
    </row>
    <row r="46" spans="1:17" s="224" customFormat="1">
      <c r="A46" s="187">
        <v>18</v>
      </c>
      <c r="B46" s="187" t="s">
        <v>760</v>
      </c>
      <c r="C46" s="187" t="s">
        <v>752</v>
      </c>
      <c r="D46" s="187" t="s">
        <v>760</v>
      </c>
      <c r="E46" s="199" t="s">
        <v>189</v>
      </c>
      <c r="F46" s="193">
        <v>204</v>
      </c>
      <c r="G46" s="193">
        <v>184</v>
      </c>
      <c r="H46" s="193">
        <v>157</v>
      </c>
      <c r="I46" s="187">
        <v>62</v>
      </c>
      <c r="J46" s="187">
        <v>116</v>
      </c>
      <c r="K46" s="190">
        <v>1.129</v>
      </c>
      <c r="L46" s="191" t="s">
        <v>803</v>
      </c>
      <c r="M46" s="194">
        <v>1713.22</v>
      </c>
      <c r="N46" s="200" t="s">
        <v>190</v>
      </c>
      <c r="O46" s="181" t="s">
        <v>197</v>
      </c>
      <c r="P46" s="182"/>
      <c r="Q46" s="201" t="s">
        <v>619</v>
      </c>
    </row>
    <row r="47" spans="1:17" s="224" customFormat="1">
      <c r="A47" s="187">
        <v>19</v>
      </c>
      <c r="B47" s="187" t="s">
        <v>724</v>
      </c>
      <c r="C47" s="187" t="s">
        <v>737</v>
      </c>
      <c r="D47" s="187" t="s">
        <v>724</v>
      </c>
      <c r="E47" s="199" t="s">
        <v>189</v>
      </c>
      <c r="F47" s="193">
        <v>199</v>
      </c>
      <c r="G47" s="193">
        <v>179</v>
      </c>
      <c r="H47" s="193">
        <v>157</v>
      </c>
      <c r="I47" s="187">
        <v>62</v>
      </c>
      <c r="J47" s="187">
        <v>116</v>
      </c>
      <c r="K47" s="190">
        <v>1.129</v>
      </c>
      <c r="L47" s="191" t="s">
        <v>803</v>
      </c>
      <c r="M47" s="194">
        <v>1860.02</v>
      </c>
      <c r="N47" s="200" t="s">
        <v>190</v>
      </c>
      <c r="O47" s="181" t="s">
        <v>197</v>
      </c>
      <c r="P47" s="182"/>
      <c r="Q47" s="201" t="s">
        <v>620</v>
      </c>
    </row>
    <row r="48" spans="1:17" s="224" customFormat="1">
      <c r="A48" s="187">
        <v>20</v>
      </c>
      <c r="B48" s="187" t="s">
        <v>720</v>
      </c>
      <c r="C48" s="187" t="s">
        <v>733</v>
      </c>
      <c r="D48" s="187" t="s">
        <v>720</v>
      </c>
      <c r="E48" s="199" t="s">
        <v>189</v>
      </c>
      <c r="F48" s="193">
        <v>199</v>
      </c>
      <c r="G48" s="193">
        <v>179</v>
      </c>
      <c r="H48" s="193">
        <v>157</v>
      </c>
      <c r="I48" s="187">
        <v>62</v>
      </c>
      <c r="J48" s="187">
        <v>116</v>
      </c>
      <c r="K48" s="190">
        <v>1.129</v>
      </c>
      <c r="L48" s="191" t="s">
        <v>803</v>
      </c>
      <c r="M48" s="194">
        <v>1814.98</v>
      </c>
      <c r="N48" s="200" t="s">
        <v>190</v>
      </c>
      <c r="O48" s="181" t="s">
        <v>197</v>
      </c>
      <c r="P48" s="182"/>
      <c r="Q48" s="201" t="s">
        <v>620</v>
      </c>
    </row>
    <row r="49" spans="1:17" s="224" customFormat="1">
      <c r="A49" s="187">
        <v>21</v>
      </c>
      <c r="B49" s="187" t="s">
        <v>721</v>
      </c>
      <c r="C49" s="187" t="s">
        <v>734</v>
      </c>
      <c r="D49" s="187" t="s">
        <v>721</v>
      </c>
      <c r="E49" s="199" t="s">
        <v>189</v>
      </c>
      <c r="F49" s="193">
        <v>199</v>
      </c>
      <c r="G49" s="193">
        <v>179</v>
      </c>
      <c r="H49" s="193">
        <v>157</v>
      </c>
      <c r="I49" s="187">
        <v>62</v>
      </c>
      <c r="J49" s="187">
        <v>116</v>
      </c>
      <c r="K49" s="190">
        <v>1.129</v>
      </c>
      <c r="L49" s="191" t="s">
        <v>803</v>
      </c>
      <c r="M49" s="194">
        <v>1805.43</v>
      </c>
      <c r="N49" s="200" t="s">
        <v>190</v>
      </c>
      <c r="O49" s="181" t="s">
        <v>197</v>
      </c>
      <c r="P49" s="182"/>
      <c r="Q49" s="201" t="s">
        <v>620</v>
      </c>
    </row>
    <row r="50" spans="1:17" s="224" customFormat="1">
      <c r="A50" s="187">
        <v>22</v>
      </c>
      <c r="B50" s="187" t="s">
        <v>223</v>
      </c>
      <c r="C50" s="187" t="s">
        <v>222</v>
      </c>
      <c r="D50" s="187" t="s">
        <v>223</v>
      </c>
      <c r="E50" s="199" t="s">
        <v>189</v>
      </c>
      <c r="F50" s="193">
        <v>194</v>
      </c>
      <c r="G50" s="193">
        <v>174</v>
      </c>
      <c r="H50" s="193">
        <v>157</v>
      </c>
      <c r="I50" s="187">
        <v>62</v>
      </c>
      <c r="J50" s="187">
        <v>116</v>
      </c>
      <c r="K50" s="190">
        <v>1.129</v>
      </c>
      <c r="L50" s="191" t="s">
        <v>803</v>
      </c>
      <c r="M50" s="194">
        <v>1359.23</v>
      </c>
      <c r="N50" s="200" t="s">
        <v>190</v>
      </c>
      <c r="O50" s="181" t="s">
        <v>197</v>
      </c>
      <c r="P50" s="182"/>
      <c r="Q50" s="201" t="s">
        <v>620</v>
      </c>
    </row>
    <row r="51" spans="1:17">
      <c r="A51" s="187"/>
      <c r="B51" s="187"/>
      <c r="C51" s="187"/>
      <c r="D51" s="187"/>
      <c r="E51" s="199" t="s">
        <v>189</v>
      </c>
      <c r="F51" s="193"/>
      <c r="G51" s="193"/>
      <c r="H51" s="193"/>
      <c r="I51" s="187"/>
      <c r="J51" s="187"/>
      <c r="K51" s="190"/>
      <c r="L51" s="191" t="s">
        <v>803</v>
      </c>
      <c r="M51" s="194"/>
      <c r="N51" s="200" t="s">
        <v>190</v>
      </c>
      <c r="O51" s="181" t="s">
        <v>197</v>
      </c>
      <c r="P51" s="182"/>
      <c r="Q51" s="201"/>
    </row>
    <row r="52" spans="1:17">
      <c r="A52" s="187"/>
      <c r="B52" s="187"/>
      <c r="C52" s="187"/>
      <c r="D52" s="187"/>
      <c r="E52" s="199" t="s">
        <v>189</v>
      </c>
      <c r="F52" s="193"/>
      <c r="G52" s="193"/>
      <c r="H52" s="193"/>
      <c r="I52" s="187"/>
      <c r="J52" s="187"/>
      <c r="K52" s="190"/>
      <c r="L52" s="191" t="s">
        <v>803</v>
      </c>
      <c r="M52" s="194"/>
      <c r="N52" s="200" t="s">
        <v>190</v>
      </c>
      <c r="O52" s="181" t="s">
        <v>197</v>
      </c>
      <c r="P52" s="182"/>
      <c r="Q52" s="201"/>
    </row>
    <row r="53" spans="1:17">
      <c r="A53" s="187"/>
      <c r="B53" s="187"/>
      <c r="C53" s="187"/>
      <c r="D53" s="187"/>
      <c r="E53" s="199" t="s">
        <v>189</v>
      </c>
      <c r="F53" s="193"/>
      <c r="G53" s="193"/>
      <c r="H53" s="193"/>
      <c r="I53" s="187"/>
      <c r="J53" s="187"/>
      <c r="K53" s="190"/>
      <c r="L53" s="191" t="s">
        <v>803</v>
      </c>
      <c r="M53" s="194"/>
      <c r="N53" s="200" t="s">
        <v>190</v>
      </c>
      <c r="O53" s="181" t="s">
        <v>197</v>
      </c>
      <c r="P53" s="182"/>
      <c r="Q53" s="201"/>
    </row>
    <row r="54" spans="1:17">
      <c r="A54" s="187"/>
      <c r="B54" s="187"/>
      <c r="C54" s="187"/>
      <c r="D54" s="187"/>
      <c r="E54" s="199" t="s">
        <v>189</v>
      </c>
      <c r="F54" s="193"/>
      <c r="G54" s="193"/>
      <c r="H54" s="193"/>
      <c r="I54" s="187"/>
      <c r="J54" s="187"/>
      <c r="K54" s="190"/>
      <c r="L54" s="191" t="s">
        <v>803</v>
      </c>
      <c r="M54" s="194"/>
      <c r="N54" s="200" t="s">
        <v>190</v>
      </c>
      <c r="O54" s="181" t="s">
        <v>197</v>
      </c>
      <c r="P54" s="182"/>
      <c r="Q54" s="201"/>
    </row>
    <row r="55" spans="1:17">
      <c r="A55" s="187"/>
      <c r="B55" s="187"/>
      <c r="C55" s="187"/>
      <c r="D55" s="187"/>
      <c r="E55" s="199" t="s">
        <v>189</v>
      </c>
      <c r="F55" s="193"/>
      <c r="G55" s="193"/>
      <c r="H55" s="193"/>
      <c r="I55" s="187"/>
      <c r="J55" s="187"/>
      <c r="K55" s="190"/>
      <c r="L55" s="191" t="s">
        <v>803</v>
      </c>
      <c r="M55" s="194"/>
      <c r="N55" s="200" t="s">
        <v>190</v>
      </c>
      <c r="O55" s="181" t="s">
        <v>197</v>
      </c>
      <c r="P55" s="182"/>
      <c r="Q55" s="201"/>
    </row>
    <row r="56" spans="1:17">
      <c r="A56" s="187"/>
      <c r="B56" s="187"/>
      <c r="C56" s="187"/>
      <c r="D56" s="187"/>
      <c r="E56" s="199" t="s">
        <v>189</v>
      </c>
      <c r="F56" s="193"/>
      <c r="G56" s="193"/>
      <c r="H56" s="193"/>
      <c r="I56" s="187"/>
      <c r="J56" s="187"/>
      <c r="K56" s="190"/>
      <c r="L56" s="191" t="s">
        <v>803</v>
      </c>
      <c r="M56" s="194"/>
      <c r="N56" s="200" t="s">
        <v>190</v>
      </c>
      <c r="O56" s="181" t="s">
        <v>197</v>
      </c>
      <c r="P56" s="182"/>
      <c r="Q56" s="201"/>
    </row>
    <row r="57" spans="1:17">
      <c r="A57" s="187"/>
      <c r="B57" s="187"/>
      <c r="C57" s="187"/>
      <c r="D57" s="187"/>
      <c r="E57" s="199" t="s">
        <v>189</v>
      </c>
      <c r="F57" s="193"/>
      <c r="G57" s="193"/>
      <c r="H57" s="193"/>
      <c r="I57" s="187"/>
      <c r="J57" s="187"/>
      <c r="K57" s="190"/>
      <c r="L57" s="191" t="s">
        <v>803</v>
      </c>
      <c r="M57" s="194"/>
      <c r="N57" s="200" t="s">
        <v>190</v>
      </c>
      <c r="O57" s="181" t="s">
        <v>197</v>
      </c>
      <c r="P57" s="182"/>
      <c r="Q57" s="201"/>
    </row>
    <row r="58" spans="1:17">
      <c r="A58" s="187"/>
      <c r="B58" s="187"/>
      <c r="C58" s="187"/>
      <c r="D58" s="187"/>
      <c r="E58" s="199" t="s">
        <v>189</v>
      </c>
      <c r="F58" s="193"/>
      <c r="G58" s="193"/>
      <c r="H58" s="193"/>
      <c r="I58" s="187"/>
      <c r="J58" s="187"/>
      <c r="K58" s="190"/>
      <c r="L58" s="191" t="s">
        <v>803</v>
      </c>
      <c r="M58" s="194"/>
      <c r="N58" s="200" t="s">
        <v>190</v>
      </c>
      <c r="O58" s="181" t="s">
        <v>197</v>
      </c>
      <c r="P58" s="182"/>
      <c r="Q58" s="201"/>
    </row>
    <row r="59" spans="1:17">
      <c r="A59" s="187"/>
      <c r="B59" s="187"/>
      <c r="C59" s="187"/>
      <c r="D59" s="187"/>
      <c r="E59" s="199" t="s">
        <v>189</v>
      </c>
      <c r="F59" s="193"/>
      <c r="G59" s="193"/>
      <c r="H59" s="193"/>
      <c r="I59" s="187"/>
      <c r="J59" s="187"/>
      <c r="K59" s="190"/>
      <c r="L59" s="191" t="s">
        <v>803</v>
      </c>
      <c r="M59" s="194"/>
      <c r="N59" s="200" t="s">
        <v>190</v>
      </c>
      <c r="O59" s="181" t="s">
        <v>197</v>
      </c>
      <c r="P59" s="182"/>
      <c r="Q59" s="201"/>
    </row>
    <row r="60" spans="1:17">
      <c r="A60" s="187"/>
      <c r="B60" s="187"/>
      <c r="C60" s="187"/>
      <c r="D60" s="187"/>
      <c r="E60" s="199" t="s">
        <v>189</v>
      </c>
      <c r="F60" s="193"/>
      <c r="G60" s="193"/>
      <c r="H60" s="193"/>
      <c r="I60" s="187"/>
      <c r="J60" s="187"/>
      <c r="K60" s="190"/>
      <c r="L60" s="191" t="s">
        <v>803</v>
      </c>
      <c r="M60" s="194"/>
      <c r="N60" s="200" t="s">
        <v>190</v>
      </c>
      <c r="O60" s="181" t="s">
        <v>197</v>
      </c>
      <c r="Q60" s="201"/>
    </row>
    <row r="61" spans="1:17">
      <c r="A61" s="187">
        <v>1</v>
      </c>
      <c r="B61" s="187" t="s">
        <v>213</v>
      </c>
      <c r="C61" s="187" t="s">
        <v>212</v>
      </c>
      <c r="D61" s="187" t="s">
        <v>213</v>
      </c>
      <c r="E61" s="199" t="s">
        <v>189</v>
      </c>
      <c r="F61" s="193">
        <v>222</v>
      </c>
      <c r="G61" s="193">
        <v>201</v>
      </c>
      <c r="H61" s="193">
        <v>156</v>
      </c>
      <c r="I61" s="187">
        <v>63</v>
      </c>
      <c r="J61" s="187">
        <v>122</v>
      </c>
      <c r="K61" s="190">
        <v>1.1990000000000001</v>
      </c>
      <c r="L61" s="191" t="s">
        <v>803</v>
      </c>
      <c r="M61" s="194">
        <v>1527.82</v>
      </c>
      <c r="N61" s="200" t="s">
        <v>190</v>
      </c>
      <c r="O61" s="181" t="s">
        <v>197</v>
      </c>
      <c r="Q61" s="201" t="s">
        <v>619</v>
      </c>
    </row>
    <row r="62" spans="1:17">
      <c r="A62" s="187">
        <v>2</v>
      </c>
      <c r="B62" s="187" t="s">
        <v>687</v>
      </c>
      <c r="C62" s="187" t="s">
        <v>689</v>
      </c>
      <c r="D62" s="187" t="s">
        <v>687</v>
      </c>
      <c r="E62" s="199" t="s">
        <v>189</v>
      </c>
      <c r="F62" s="193">
        <v>227</v>
      </c>
      <c r="G62" s="193">
        <v>206</v>
      </c>
      <c r="H62" s="193">
        <v>156</v>
      </c>
      <c r="I62" s="187">
        <v>63</v>
      </c>
      <c r="J62" s="187">
        <v>122</v>
      </c>
      <c r="K62" s="190">
        <v>1.1990000000000001</v>
      </c>
      <c r="L62" s="191" t="s">
        <v>803</v>
      </c>
      <c r="M62" s="194">
        <v>1825.16</v>
      </c>
      <c r="N62" s="200" t="s">
        <v>190</v>
      </c>
      <c r="O62" s="181" t="s">
        <v>197</v>
      </c>
      <c r="Q62" s="201" t="s">
        <v>619</v>
      </c>
    </row>
    <row r="63" spans="1:17">
      <c r="A63" s="187">
        <v>3</v>
      </c>
      <c r="B63" s="187" t="s">
        <v>771</v>
      </c>
      <c r="C63" s="187" t="s">
        <v>770</v>
      </c>
      <c r="D63" s="187" t="s">
        <v>771</v>
      </c>
      <c r="E63" s="199" t="s">
        <v>189</v>
      </c>
      <c r="F63" s="193">
        <v>227</v>
      </c>
      <c r="G63" s="193">
        <v>206</v>
      </c>
      <c r="H63" s="193">
        <v>156</v>
      </c>
      <c r="I63" s="187">
        <v>63</v>
      </c>
      <c r="J63" s="187">
        <v>122</v>
      </c>
      <c r="K63" s="190">
        <v>1.1990000000000001</v>
      </c>
      <c r="L63" s="191" t="s">
        <v>803</v>
      </c>
      <c r="M63" s="194">
        <v>1825.16</v>
      </c>
      <c r="N63" s="200" t="s">
        <v>190</v>
      </c>
      <c r="O63" s="181" t="s">
        <v>197</v>
      </c>
      <c r="Q63" s="201" t="s">
        <v>619</v>
      </c>
    </row>
    <row r="64" spans="1:17">
      <c r="A64" s="187">
        <v>4</v>
      </c>
      <c r="B64" s="187" t="s">
        <v>800</v>
      </c>
      <c r="C64" s="187" t="s">
        <v>779</v>
      </c>
      <c r="D64" s="187" t="s">
        <v>800</v>
      </c>
      <c r="E64" s="199" t="s">
        <v>189</v>
      </c>
      <c r="F64" s="193">
        <v>227</v>
      </c>
      <c r="G64" s="193">
        <v>206</v>
      </c>
      <c r="H64" s="193">
        <v>156</v>
      </c>
      <c r="I64" s="187">
        <v>63</v>
      </c>
      <c r="J64" s="187">
        <v>122</v>
      </c>
      <c r="K64" s="190">
        <v>1.1990000000000001</v>
      </c>
      <c r="L64" s="191" t="s">
        <v>803</v>
      </c>
      <c r="M64" s="194">
        <v>1832.84</v>
      </c>
      <c r="N64" s="200" t="s">
        <v>190</v>
      </c>
      <c r="O64" s="181" t="s">
        <v>197</v>
      </c>
      <c r="Q64" s="201" t="s">
        <v>619</v>
      </c>
    </row>
    <row r="65" spans="1:17">
      <c r="A65" s="187">
        <v>5</v>
      </c>
      <c r="B65" s="187" t="s">
        <v>701</v>
      </c>
      <c r="C65" s="187" t="s">
        <v>696</v>
      </c>
      <c r="D65" s="187" t="s">
        <v>701</v>
      </c>
      <c r="E65" s="199" t="s">
        <v>189</v>
      </c>
      <c r="F65" s="193">
        <v>227</v>
      </c>
      <c r="G65" s="193">
        <v>206</v>
      </c>
      <c r="H65" s="193">
        <v>156</v>
      </c>
      <c r="I65" s="187">
        <v>63</v>
      </c>
      <c r="J65" s="187">
        <v>122</v>
      </c>
      <c r="K65" s="190">
        <v>1.1990000000000001</v>
      </c>
      <c r="L65" s="191" t="s">
        <v>803</v>
      </c>
      <c r="M65" s="194">
        <v>1825.16</v>
      </c>
      <c r="N65" s="200" t="s">
        <v>190</v>
      </c>
      <c r="O65" s="181" t="s">
        <v>197</v>
      </c>
      <c r="P65" s="182"/>
      <c r="Q65" s="201" t="s">
        <v>619</v>
      </c>
    </row>
    <row r="66" spans="1:17">
      <c r="A66" s="187">
        <v>6</v>
      </c>
      <c r="B66" s="187" t="s">
        <v>215</v>
      </c>
      <c r="C66" s="187" t="s">
        <v>214</v>
      </c>
      <c r="D66" s="187" t="s">
        <v>215</v>
      </c>
      <c r="E66" s="199" t="s">
        <v>189</v>
      </c>
      <c r="F66" s="193">
        <v>222</v>
      </c>
      <c r="G66" s="193">
        <v>201</v>
      </c>
      <c r="H66" s="193">
        <v>156</v>
      </c>
      <c r="I66" s="187">
        <v>63</v>
      </c>
      <c r="J66" s="187">
        <v>122</v>
      </c>
      <c r="K66" s="190">
        <v>1.1990000000000001</v>
      </c>
      <c r="L66" s="191" t="s">
        <v>803</v>
      </c>
      <c r="M66" s="194">
        <v>1527.82</v>
      </c>
      <c r="N66" s="200" t="s">
        <v>190</v>
      </c>
      <c r="O66" s="181" t="s">
        <v>197</v>
      </c>
      <c r="P66" s="182"/>
      <c r="Q66" s="201" t="s">
        <v>619</v>
      </c>
    </row>
    <row r="67" spans="1:17">
      <c r="A67" s="187">
        <v>7</v>
      </c>
      <c r="B67" s="187" t="s">
        <v>217</v>
      </c>
      <c r="C67" s="187" t="s">
        <v>216</v>
      </c>
      <c r="D67" s="187" t="s">
        <v>217</v>
      </c>
      <c r="E67" s="199" t="s">
        <v>189</v>
      </c>
      <c r="F67" s="193">
        <v>222</v>
      </c>
      <c r="G67" s="193">
        <v>201</v>
      </c>
      <c r="H67" s="193">
        <v>156</v>
      </c>
      <c r="I67" s="187">
        <v>63</v>
      </c>
      <c r="J67" s="187">
        <v>122</v>
      </c>
      <c r="K67" s="190">
        <v>1.1990000000000001</v>
      </c>
      <c r="L67" s="191" t="s">
        <v>803</v>
      </c>
      <c r="M67" s="194">
        <v>1950.18</v>
      </c>
      <c r="N67" s="200" t="s">
        <v>190</v>
      </c>
      <c r="O67" s="181" t="s">
        <v>197</v>
      </c>
      <c r="P67" s="182"/>
      <c r="Q67" s="201" t="s">
        <v>619</v>
      </c>
    </row>
    <row r="68" spans="1:17" s="219" customFormat="1">
      <c r="A68" s="187">
        <v>8</v>
      </c>
      <c r="B68" s="187" t="s">
        <v>219</v>
      </c>
      <c r="C68" s="187" t="s">
        <v>218</v>
      </c>
      <c r="D68" s="187" t="s">
        <v>219</v>
      </c>
      <c r="E68" s="199" t="s">
        <v>189</v>
      </c>
      <c r="F68" s="193">
        <v>222</v>
      </c>
      <c r="G68" s="193">
        <v>201</v>
      </c>
      <c r="H68" s="193">
        <v>156</v>
      </c>
      <c r="I68" s="187">
        <v>63</v>
      </c>
      <c r="J68" s="187">
        <v>122</v>
      </c>
      <c r="K68" s="190">
        <v>1.1990000000000001</v>
      </c>
      <c r="L68" s="191" t="s">
        <v>803</v>
      </c>
      <c r="M68" s="194">
        <v>1950.22</v>
      </c>
      <c r="N68" s="200" t="s">
        <v>190</v>
      </c>
      <c r="O68" s="181" t="s">
        <v>197</v>
      </c>
      <c r="P68" s="182"/>
      <c r="Q68" s="201" t="s">
        <v>619</v>
      </c>
    </row>
    <row r="69" spans="1:17" s="219" customFormat="1">
      <c r="A69" s="187"/>
      <c r="B69" s="187"/>
      <c r="C69" s="187"/>
      <c r="D69" s="187"/>
      <c r="E69" s="199" t="s">
        <v>189</v>
      </c>
      <c r="F69" s="193"/>
      <c r="G69" s="193"/>
      <c r="H69" s="193"/>
      <c r="I69" s="187"/>
      <c r="J69" s="187"/>
      <c r="K69" s="190"/>
      <c r="L69" s="191" t="s">
        <v>803</v>
      </c>
      <c r="M69" s="194"/>
      <c r="N69" s="200" t="s">
        <v>190</v>
      </c>
      <c r="O69" s="181" t="s">
        <v>197</v>
      </c>
      <c r="P69" s="182"/>
      <c r="Q69" s="201"/>
    </row>
    <row r="70" spans="1:17" s="219" customFormat="1">
      <c r="A70" s="187"/>
      <c r="B70" s="187"/>
      <c r="C70" s="187"/>
      <c r="D70" s="187"/>
      <c r="E70" s="199" t="s">
        <v>189</v>
      </c>
      <c r="F70" s="193"/>
      <c r="G70" s="193"/>
      <c r="H70" s="193"/>
      <c r="I70" s="187"/>
      <c r="J70" s="187"/>
      <c r="K70" s="190"/>
      <c r="L70" s="191" t="s">
        <v>803</v>
      </c>
      <c r="M70" s="194"/>
      <c r="N70" s="200" t="s">
        <v>190</v>
      </c>
      <c r="O70" s="181" t="s">
        <v>197</v>
      </c>
      <c r="P70" s="182"/>
      <c r="Q70" s="201"/>
    </row>
    <row r="71" spans="1:17" s="219" customFormat="1">
      <c r="A71" s="187"/>
      <c r="B71" s="187"/>
      <c r="C71" s="187"/>
      <c r="D71" s="187"/>
      <c r="E71" s="199" t="s">
        <v>189</v>
      </c>
      <c r="F71" s="193"/>
      <c r="G71" s="193"/>
      <c r="H71" s="193"/>
      <c r="I71" s="187"/>
      <c r="J71" s="187"/>
      <c r="K71" s="190"/>
      <c r="L71" s="191" t="s">
        <v>803</v>
      </c>
      <c r="M71" s="194"/>
      <c r="N71" s="200" t="s">
        <v>190</v>
      </c>
      <c r="O71" s="181" t="s">
        <v>197</v>
      </c>
      <c r="P71" s="182"/>
      <c r="Q71" s="201"/>
    </row>
    <row r="72" spans="1:17" s="219" customFormat="1">
      <c r="A72" s="187"/>
      <c r="B72" s="187"/>
      <c r="C72" s="187"/>
      <c r="D72" s="187"/>
      <c r="E72" s="199" t="s">
        <v>189</v>
      </c>
      <c r="F72" s="193"/>
      <c r="G72" s="193"/>
      <c r="H72" s="193"/>
      <c r="I72" s="187"/>
      <c r="J72" s="187"/>
      <c r="K72" s="190"/>
      <c r="L72" s="191" t="s">
        <v>803</v>
      </c>
      <c r="M72" s="194"/>
      <c r="N72" s="200" t="s">
        <v>190</v>
      </c>
      <c r="O72" s="181" t="s">
        <v>197</v>
      </c>
      <c r="P72" s="182"/>
      <c r="Q72" s="201"/>
    </row>
    <row r="73" spans="1:17" s="219" customFormat="1">
      <c r="A73" s="187"/>
      <c r="B73" s="187"/>
      <c r="C73" s="187"/>
      <c r="D73" s="187"/>
      <c r="E73" s="199" t="s">
        <v>189</v>
      </c>
      <c r="F73" s="193"/>
      <c r="G73" s="193"/>
      <c r="H73" s="193"/>
      <c r="I73" s="187"/>
      <c r="J73" s="187"/>
      <c r="K73" s="190"/>
      <c r="L73" s="191" t="s">
        <v>803</v>
      </c>
      <c r="M73" s="194"/>
      <c r="N73" s="200" t="s">
        <v>190</v>
      </c>
      <c r="O73" s="181" t="s">
        <v>197</v>
      </c>
      <c r="P73" s="182"/>
      <c r="Q73" s="201"/>
    </row>
    <row r="74" spans="1:17">
      <c r="A74" s="187">
        <v>1</v>
      </c>
      <c r="B74" s="187" t="s">
        <v>349</v>
      </c>
      <c r="C74" s="187" t="s">
        <v>348</v>
      </c>
      <c r="D74" s="187" t="s">
        <v>349</v>
      </c>
      <c r="E74" s="199" t="s">
        <v>189</v>
      </c>
      <c r="F74" s="193">
        <v>220</v>
      </c>
      <c r="G74" s="193">
        <v>199</v>
      </c>
      <c r="H74" s="193">
        <v>158</v>
      </c>
      <c r="I74" s="187">
        <v>62</v>
      </c>
      <c r="J74" s="187">
        <v>121</v>
      </c>
      <c r="K74" s="190">
        <v>1.1850000000000001</v>
      </c>
      <c r="L74" s="191" t="s">
        <v>803</v>
      </c>
      <c r="M74" s="194">
        <v>1560.05</v>
      </c>
      <c r="N74" s="200" t="s">
        <v>190</v>
      </c>
      <c r="O74" s="181" t="s">
        <v>197</v>
      </c>
      <c r="Q74" s="201" t="s">
        <v>619</v>
      </c>
    </row>
    <row r="75" spans="1:17">
      <c r="A75" s="187">
        <v>2</v>
      </c>
      <c r="B75" s="187" t="s">
        <v>35</v>
      </c>
      <c r="C75" s="187" t="s">
        <v>32</v>
      </c>
      <c r="D75" s="187" t="s">
        <v>35</v>
      </c>
      <c r="E75" s="199" t="s">
        <v>189</v>
      </c>
      <c r="F75" s="193">
        <v>220</v>
      </c>
      <c r="G75" s="193">
        <v>199</v>
      </c>
      <c r="H75" s="193">
        <v>158</v>
      </c>
      <c r="I75" s="187">
        <v>62</v>
      </c>
      <c r="J75" s="187">
        <v>121</v>
      </c>
      <c r="K75" s="190">
        <v>1.1850000000000001</v>
      </c>
      <c r="L75" s="191" t="s">
        <v>803</v>
      </c>
      <c r="M75" s="194">
        <v>1599.43</v>
      </c>
      <c r="N75" s="200" t="s">
        <v>190</v>
      </c>
      <c r="O75" s="181" t="s">
        <v>197</v>
      </c>
      <c r="Q75" s="201" t="s">
        <v>619</v>
      </c>
    </row>
    <row r="76" spans="1:17">
      <c r="A76" s="187">
        <v>3</v>
      </c>
      <c r="B76" s="187" t="s">
        <v>389</v>
      </c>
      <c r="C76" s="187" t="s">
        <v>388</v>
      </c>
      <c r="D76" s="187" t="s">
        <v>389</v>
      </c>
      <c r="E76" s="199" t="s">
        <v>189</v>
      </c>
      <c r="F76" s="193">
        <v>220</v>
      </c>
      <c r="G76" s="193">
        <v>199</v>
      </c>
      <c r="H76" s="193">
        <v>158</v>
      </c>
      <c r="I76" s="187">
        <v>62</v>
      </c>
      <c r="J76" s="187">
        <v>121</v>
      </c>
      <c r="K76" s="190">
        <v>1.1850000000000001</v>
      </c>
      <c r="L76" s="191" t="s">
        <v>803</v>
      </c>
      <c r="M76" s="194">
        <v>1757.5</v>
      </c>
      <c r="N76" s="200" t="s">
        <v>190</v>
      </c>
      <c r="O76" s="181" t="s">
        <v>197</v>
      </c>
      <c r="Q76" s="201" t="s">
        <v>619</v>
      </c>
    </row>
    <row r="77" spans="1:17">
      <c r="A77" s="187">
        <v>4</v>
      </c>
      <c r="B77" s="187" t="s">
        <v>28</v>
      </c>
      <c r="C77" s="187" t="s">
        <v>24</v>
      </c>
      <c r="D77" s="187" t="s">
        <v>28</v>
      </c>
      <c r="E77" s="199" t="s">
        <v>189</v>
      </c>
      <c r="F77" s="193">
        <v>220</v>
      </c>
      <c r="G77" s="193">
        <v>199</v>
      </c>
      <c r="H77" s="193">
        <v>158</v>
      </c>
      <c r="I77" s="187">
        <v>62</v>
      </c>
      <c r="J77" s="187">
        <v>121</v>
      </c>
      <c r="K77" s="190">
        <v>1.1850000000000001</v>
      </c>
      <c r="L77" s="191" t="s">
        <v>803</v>
      </c>
      <c r="M77" s="194">
        <v>1987.82</v>
      </c>
      <c r="N77" s="200" t="s">
        <v>190</v>
      </c>
      <c r="O77" s="181" t="s">
        <v>197</v>
      </c>
      <c r="Q77" s="201" t="s">
        <v>619</v>
      </c>
    </row>
    <row r="78" spans="1:17">
      <c r="A78" s="187">
        <v>5</v>
      </c>
      <c r="B78" s="187" t="s">
        <v>29</v>
      </c>
      <c r="C78" s="187" t="s">
        <v>25</v>
      </c>
      <c r="D78" s="187" t="s">
        <v>29</v>
      </c>
      <c r="E78" s="199" t="s">
        <v>189</v>
      </c>
      <c r="F78" s="193">
        <v>220</v>
      </c>
      <c r="G78" s="193">
        <v>199</v>
      </c>
      <c r="H78" s="193">
        <v>158</v>
      </c>
      <c r="I78" s="187">
        <v>62</v>
      </c>
      <c r="J78" s="187">
        <v>121</v>
      </c>
      <c r="K78" s="190">
        <v>1.1850000000000001</v>
      </c>
      <c r="L78" s="191" t="s">
        <v>803</v>
      </c>
      <c r="M78" s="194">
        <v>1989.83</v>
      </c>
      <c r="N78" s="200" t="s">
        <v>190</v>
      </c>
      <c r="O78" s="181" t="s">
        <v>197</v>
      </c>
      <c r="Q78" s="201" t="s">
        <v>619</v>
      </c>
    </row>
    <row r="79" spans="1:17" s="224" customFormat="1">
      <c r="A79" s="187">
        <v>6</v>
      </c>
      <c r="B79" s="187" t="s">
        <v>463</v>
      </c>
      <c r="C79" s="187" t="s">
        <v>462</v>
      </c>
      <c r="D79" s="187" t="s">
        <v>463</v>
      </c>
      <c r="E79" s="199" t="s">
        <v>189</v>
      </c>
      <c r="F79" s="193">
        <v>215</v>
      </c>
      <c r="G79" s="193">
        <v>194</v>
      </c>
      <c r="H79" s="193">
        <v>158</v>
      </c>
      <c r="I79" s="187">
        <v>62</v>
      </c>
      <c r="J79" s="187">
        <v>121</v>
      </c>
      <c r="K79" s="190">
        <v>1.1850000000000001</v>
      </c>
      <c r="L79" s="191" t="s">
        <v>803</v>
      </c>
      <c r="M79" s="194">
        <v>1504.36</v>
      </c>
      <c r="N79" s="200" t="s">
        <v>190</v>
      </c>
      <c r="O79" s="181" t="s">
        <v>197</v>
      </c>
      <c r="Q79" s="201" t="s">
        <v>620</v>
      </c>
    </row>
    <row r="80" spans="1:17" s="224" customFormat="1">
      <c r="A80" s="187">
        <v>7</v>
      </c>
      <c r="B80" s="187" t="s">
        <v>469</v>
      </c>
      <c r="C80" s="187" t="s">
        <v>468</v>
      </c>
      <c r="D80" s="187" t="s">
        <v>469</v>
      </c>
      <c r="E80" s="199" t="s">
        <v>189</v>
      </c>
      <c r="F80" s="193">
        <v>215</v>
      </c>
      <c r="G80" s="193">
        <v>194</v>
      </c>
      <c r="H80" s="193">
        <v>158</v>
      </c>
      <c r="I80" s="187">
        <v>62</v>
      </c>
      <c r="J80" s="187">
        <v>121</v>
      </c>
      <c r="K80" s="190">
        <v>1.1850000000000001</v>
      </c>
      <c r="L80" s="191" t="s">
        <v>803</v>
      </c>
      <c r="M80" s="194">
        <v>1911.69</v>
      </c>
      <c r="N80" s="200" t="s">
        <v>190</v>
      </c>
      <c r="O80" s="181" t="s">
        <v>197</v>
      </c>
      <c r="Q80" s="201" t="s">
        <v>620</v>
      </c>
    </row>
    <row r="81" spans="1:17" s="224" customFormat="1">
      <c r="A81" s="187">
        <v>8</v>
      </c>
      <c r="B81" s="187" t="s">
        <v>467</v>
      </c>
      <c r="C81" s="187" t="s">
        <v>466</v>
      </c>
      <c r="D81" s="187" t="s">
        <v>467</v>
      </c>
      <c r="E81" s="199" t="s">
        <v>189</v>
      </c>
      <c r="F81" s="193">
        <v>215</v>
      </c>
      <c r="G81" s="193">
        <v>194</v>
      </c>
      <c r="H81" s="193">
        <v>158</v>
      </c>
      <c r="I81" s="187">
        <v>62</v>
      </c>
      <c r="J81" s="187">
        <v>121</v>
      </c>
      <c r="K81" s="190">
        <v>1.1850000000000001</v>
      </c>
      <c r="L81" s="191" t="s">
        <v>803</v>
      </c>
      <c r="M81" s="194">
        <v>1909.53</v>
      </c>
      <c r="N81" s="200" t="s">
        <v>190</v>
      </c>
      <c r="O81" s="181" t="s">
        <v>197</v>
      </c>
      <c r="Q81" s="201" t="s">
        <v>620</v>
      </c>
    </row>
    <row r="82" spans="1:17" s="224" customFormat="1">
      <c r="A82" s="187">
        <v>9</v>
      </c>
      <c r="B82" s="187" t="s">
        <v>471</v>
      </c>
      <c r="C82" s="187" t="s">
        <v>470</v>
      </c>
      <c r="D82" s="187" t="s">
        <v>471</v>
      </c>
      <c r="E82" s="199" t="s">
        <v>189</v>
      </c>
      <c r="F82" s="193">
        <v>215</v>
      </c>
      <c r="G82" s="193">
        <v>194</v>
      </c>
      <c r="H82" s="193">
        <v>158</v>
      </c>
      <c r="I82" s="187">
        <v>62</v>
      </c>
      <c r="J82" s="187">
        <v>121</v>
      </c>
      <c r="K82" s="190">
        <v>1.1850000000000001</v>
      </c>
      <c r="L82" s="191" t="s">
        <v>803</v>
      </c>
      <c r="M82" s="194">
        <v>1682.72</v>
      </c>
      <c r="N82" s="200" t="s">
        <v>190</v>
      </c>
      <c r="O82" s="181" t="s">
        <v>197</v>
      </c>
      <c r="Q82" s="201" t="s">
        <v>620</v>
      </c>
    </row>
    <row r="83" spans="1:17" s="224" customFormat="1">
      <c r="A83" s="187">
        <v>10</v>
      </c>
      <c r="B83" s="187" t="s">
        <v>473</v>
      </c>
      <c r="C83" s="187" t="s">
        <v>472</v>
      </c>
      <c r="D83" s="187" t="s">
        <v>473</v>
      </c>
      <c r="E83" s="199" t="s">
        <v>189</v>
      </c>
      <c r="F83" s="193">
        <v>215</v>
      </c>
      <c r="G83" s="193">
        <v>194</v>
      </c>
      <c r="H83" s="193">
        <v>158</v>
      </c>
      <c r="I83" s="187">
        <v>62</v>
      </c>
      <c r="J83" s="187">
        <v>121</v>
      </c>
      <c r="K83" s="190">
        <v>1.1850000000000001</v>
      </c>
      <c r="L83" s="191" t="s">
        <v>803</v>
      </c>
      <c r="M83" s="194">
        <v>1848.77</v>
      </c>
      <c r="N83" s="200" t="s">
        <v>190</v>
      </c>
      <c r="O83" s="181" t="s">
        <v>197</v>
      </c>
      <c r="P83" s="182"/>
      <c r="Q83" s="201" t="s">
        <v>620</v>
      </c>
    </row>
    <row r="84" spans="1:17" s="224" customFormat="1">
      <c r="A84" s="187">
        <v>11</v>
      </c>
      <c r="B84" s="187" t="s">
        <v>475</v>
      </c>
      <c r="C84" s="187" t="s">
        <v>474</v>
      </c>
      <c r="D84" s="187" t="s">
        <v>475</v>
      </c>
      <c r="E84" s="199" t="s">
        <v>189</v>
      </c>
      <c r="F84" s="193">
        <v>215</v>
      </c>
      <c r="G84" s="193">
        <v>194</v>
      </c>
      <c r="H84" s="193">
        <v>158</v>
      </c>
      <c r="I84" s="187">
        <v>62</v>
      </c>
      <c r="J84" s="187">
        <v>121</v>
      </c>
      <c r="K84" s="190">
        <v>1.1850000000000001</v>
      </c>
      <c r="L84" s="191" t="s">
        <v>803</v>
      </c>
      <c r="M84" s="194">
        <v>1804.25</v>
      </c>
      <c r="N84" s="200" t="s">
        <v>190</v>
      </c>
      <c r="O84" s="181" t="s">
        <v>197</v>
      </c>
      <c r="P84" s="182"/>
      <c r="Q84" s="201" t="s">
        <v>620</v>
      </c>
    </row>
    <row r="85" spans="1:17" s="224" customFormat="1">
      <c r="A85" s="187">
        <v>12</v>
      </c>
      <c r="B85" s="187" t="s">
        <v>477</v>
      </c>
      <c r="C85" s="187" t="s">
        <v>476</v>
      </c>
      <c r="D85" s="187" t="s">
        <v>477</v>
      </c>
      <c r="E85" s="199" t="s">
        <v>189</v>
      </c>
      <c r="F85" s="193">
        <v>215</v>
      </c>
      <c r="G85" s="193">
        <v>194</v>
      </c>
      <c r="H85" s="193">
        <v>158</v>
      </c>
      <c r="I85" s="187">
        <v>62</v>
      </c>
      <c r="J85" s="187">
        <v>121</v>
      </c>
      <c r="K85" s="190">
        <v>1.1850000000000001</v>
      </c>
      <c r="L85" s="191" t="s">
        <v>803</v>
      </c>
      <c r="M85" s="194">
        <v>1781.95</v>
      </c>
      <c r="N85" s="200" t="s">
        <v>190</v>
      </c>
      <c r="O85" s="181" t="s">
        <v>197</v>
      </c>
      <c r="Q85" s="201" t="s">
        <v>620</v>
      </c>
    </row>
    <row r="86" spans="1:17" s="224" customFormat="1">
      <c r="A86" s="187">
        <v>13</v>
      </c>
      <c r="B86" s="187" t="s">
        <v>661</v>
      </c>
      <c r="C86" s="187" t="s">
        <v>681</v>
      </c>
      <c r="D86" s="187" t="s">
        <v>661</v>
      </c>
      <c r="E86" s="199" t="s">
        <v>189</v>
      </c>
      <c r="F86" s="193">
        <v>225</v>
      </c>
      <c r="G86" s="193">
        <v>204</v>
      </c>
      <c r="H86" s="193">
        <v>158</v>
      </c>
      <c r="I86" s="187">
        <v>62</v>
      </c>
      <c r="J86" s="187">
        <v>121</v>
      </c>
      <c r="K86" s="190">
        <v>1.1850000000000001</v>
      </c>
      <c r="L86" s="191" t="s">
        <v>803</v>
      </c>
      <c r="M86" s="194">
        <v>1865.52</v>
      </c>
      <c r="N86" s="200" t="s">
        <v>190</v>
      </c>
      <c r="O86" s="181" t="s">
        <v>197</v>
      </c>
      <c r="P86" s="182"/>
      <c r="Q86" s="201" t="s">
        <v>619</v>
      </c>
    </row>
    <row r="87" spans="1:17" s="224" customFormat="1">
      <c r="A87" s="187">
        <v>14</v>
      </c>
      <c r="B87" s="187" t="s">
        <v>761</v>
      </c>
      <c r="C87" s="187" t="s">
        <v>753</v>
      </c>
      <c r="D87" s="187" t="s">
        <v>761</v>
      </c>
      <c r="E87" s="199" t="s">
        <v>189</v>
      </c>
      <c r="F87" s="193">
        <v>225</v>
      </c>
      <c r="G87" s="193">
        <v>204</v>
      </c>
      <c r="H87" s="193">
        <v>158</v>
      </c>
      <c r="I87" s="187">
        <v>62</v>
      </c>
      <c r="J87" s="187">
        <v>121</v>
      </c>
      <c r="K87" s="190">
        <v>1.1850000000000001</v>
      </c>
      <c r="L87" s="191" t="s">
        <v>803</v>
      </c>
      <c r="M87" s="194">
        <v>1904.86</v>
      </c>
      <c r="N87" s="200" t="s">
        <v>190</v>
      </c>
      <c r="O87" s="181" t="s">
        <v>197</v>
      </c>
      <c r="P87" s="182"/>
      <c r="Q87" s="201" t="s">
        <v>619</v>
      </c>
    </row>
    <row r="88" spans="1:17" s="224" customFormat="1">
      <c r="A88" s="187">
        <v>15</v>
      </c>
      <c r="B88" s="187" t="s">
        <v>762</v>
      </c>
      <c r="C88" s="187" t="s">
        <v>754</v>
      </c>
      <c r="D88" s="187" t="s">
        <v>762</v>
      </c>
      <c r="E88" s="199" t="s">
        <v>189</v>
      </c>
      <c r="F88" s="193">
        <v>225</v>
      </c>
      <c r="G88" s="193">
        <v>204</v>
      </c>
      <c r="H88" s="193">
        <v>158</v>
      </c>
      <c r="I88" s="187">
        <v>62</v>
      </c>
      <c r="J88" s="187">
        <v>121</v>
      </c>
      <c r="K88" s="190">
        <v>1.1850000000000001</v>
      </c>
      <c r="L88" s="191" t="s">
        <v>803</v>
      </c>
      <c r="M88" s="194">
        <v>2293.4499999999998</v>
      </c>
      <c r="N88" s="200" t="s">
        <v>190</v>
      </c>
      <c r="O88" s="181" t="s">
        <v>197</v>
      </c>
      <c r="P88" s="182"/>
      <c r="Q88" s="201" t="s">
        <v>619</v>
      </c>
    </row>
    <row r="89" spans="1:17" s="224" customFormat="1">
      <c r="A89" s="187">
        <v>16</v>
      </c>
      <c r="B89" s="187" t="s">
        <v>763</v>
      </c>
      <c r="C89" s="187" t="s">
        <v>755</v>
      </c>
      <c r="D89" s="187" t="s">
        <v>763</v>
      </c>
      <c r="E89" s="199" t="s">
        <v>189</v>
      </c>
      <c r="F89" s="193">
        <v>225</v>
      </c>
      <c r="G89" s="193">
        <v>204</v>
      </c>
      <c r="H89" s="193">
        <v>158</v>
      </c>
      <c r="I89" s="187">
        <v>62</v>
      </c>
      <c r="J89" s="187">
        <v>121</v>
      </c>
      <c r="K89" s="190">
        <v>1.1850000000000001</v>
      </c>
      <c r="L89" s="191" t="s">
        <v>803</v>
      </c>
      <c r="M89" s="194">
        <v>2295.46</v>
      </c>
      <c r="N89" s="200" t="s">
        <v>190</v>
      </c>
      <c r="O89" s="181" t="s">
        <v>197</v>
      </c>
      <c r="P89" s="182"/>
      <c r="Q89" s="201" t="s">
        <v>619</v>
      </c>
    </row>
    <row r="90" spans="1:17" s="224" customFormat="1">
      <c r="A90" s="187">
        <v>17</v>
      </c>
      <c r="B90" s="187" t="s">
        <v>792</v>
      </c>
      <c r="C90" s="187" t="s">
        <v>789</v>
      </c>
      <c r="D90" s="187" t="s">
        <v>792</v>
      </c>
      <c r="E90" s="199" t="s">
        <v>189</v>
      </c>
      <c r="F90" s="193">
        <v>225</v>
      </c>
      <c r="G90" s="193">
        <v>204</v>
      </c>
      <c r="H90" s="193">
        <v>158</v>
      </c>
      <c r="I90" s="187">
        <v>62</v>
      </c>
      <c r="J90" s="187">
        <v>121</v>
      </c>
      <c r="K90" s="190">
        <v>1.1850000000000001</v>
      </c>
      <c r="L90" s="191" t="s">
        <v>803</v>
      </c>
      <c r="M90" s="194">
        <v>2061.71</v>
      </c>
      <c r="N90" s="200" t="s">
        <v>190</v>
      </c>
      <c r="O90" s="181" t="s">
        <v>197</v>
      </c>
      <c r="P90" s="182"/>
      <c r="Q90" s="201" t="s">
        <v>619</v>
      </c>
    </row>
    <row r="91" spans="1:17" s="224" customFormat="1">
      <c r="A91" s="187">
        <v>18</v>
      </c>
      <c r="B91" s="187" t="s">
        <v>658</v>
      </c>
      <c r="C91" s="187" t="s">
        <v>651</v>
      </c>
      <c r="D91" s="187" t="s">
        <v>658</v>
      </c>
      <c r="E91" s="199" t="s">
        <v>189</v>
      </c>
      <c r="F91" s="193">
        <v>220</v>
      </c>
      <c r="G91" s="193">
        <v>199</v>
      </c>
      <c r="H91" s="193">
        <v>158</v>
      </c>
      <c r="I91" s="187">
        <v>62</v>
      </c>
      <c r="J91" s="187">
        <v>121</v>
      </c>
      <c r="K91" s="190">
        <v>1.1850000000000001</v>
      </c>
      <c r="L91" s="191" t="s">
        <v>803</v>
      </c>
      <c r="M91" s="194">
        <v>1821.39</v>
      </c>
      <c r="N91" s="200" t="s">
        <v>190</v>
      </c>
      <c r="O91" s="181" t="s">
        <v>197</v>
      </c>
      <c r="P91" s="182"/>
      <c r="Q91" s="201" t="s">
        <v>620</v>
      </c>
    </row>
    <row r="92" spans="1:17" s="224" customFormat="1">
      <c r="A92" s="187">
        <v>19</v>
      </c>
      <c r="B92" s="187" t="s">
        <v>660</v>
      </c>
      <c r="C92" s="187" t="s">
        <v>659</v>
      </c>
      <c r="D92" s="187" t="s">
        <v>660</v>
      </c>
      <c r="E92" s="199" t="s">
        <v>189</v>
      </c>
      <c r="F92" s="193">
        <v>220</v>
      </c>
      <c r="G92" s="193">
        <v>199</v>
      </c>
      <c r="H92" s="193">
        <v>158</v>
      </c>
      <c r="I92" s="187">
        <v>62</v>
      </c>
      <c r="J92" s="187">
        <v>121</v>
      </c>
      <c r="K92" s="190">
        <v>1.1850000000000001</v>
      </c>
      <c r="L92" s="191" t="s">
        <v>803</v>
      </c>
      <c r="M92" s="194">
        <v>1999.14</v>
      </c>
      <c r="N92" s="200" t="s">
        <v>190</v>
      </c>
      <c r="O92" s="181" t="s">
        <v>197</v>
      </c>
      <c r="P92" s="182"/>
      <c r="Q92" s="201" t="s">
        <v>619</v>
      </c>
    </row>
    <row r="93" spans="1:17" s="224" customFormat="1">
      <c r="A93" s="187">
        <v>20</v>
      </c>
      <c r="B93" s="187" t="s">
        <v>725</v>
      </c>
      <c r="C93" s="187" t="s">
        <v>738</v>
      </c>
      <c r="D93" s="187" t="s">
        <v>725</v>
      </c>
      <c r="E93" s="199" t="s">
        <v>189</v>
      </c>
      <c r="F93" s="193">
        <v>220</v>
      </c>
      <c r="G93" s="193">
        <v>199</v>
      </c>
      <c r="H93" s="193">
        <v>158</v>
      </c>
      <c r="I93" s="187">
        <v>62</v>
      </c>
      <c r="J93" s="187">
        <v>121</v>
      </c>
      <c r="K93" s="190">
        <v>1.1850000000000001</v>
      </c>
      <c r="L93" s="191" t="s">
        <v>803</v>
      </c>
      <c r="M93" s="194">
        <v>2226.7600000000002</v>
      </c>
      <c r="N93" s="200" t="s">
        <v>190</v>
      </c>
      <c r="O93" s="181" t="s">
        <v>197</v>
      </c>
      <c r="P93" s="182"/>
      <c r="Q93" s="201" t="s">
        <v>620</v>
      </c>
    </row>
    <row r="94" spans="1:17" s="224" customFormat="1">
      <c r="A94" s="187">
        <v>21</v>
      </c>
      <c r="B94" s="187" t="s">
        <v>727</v>
      </c>
      <c r="C94" s="187" t="s">
        <v>740</v>
      </c>
      <c r="D94" s="187" t="s">
        <v>727</v>
      </c>
      <c r="E94" s="199" t="s">
        <v>189</v>
      </c>
      <c r="F94" s="193">
        <v>220</v>
      </c>
      <c r="G94" s="193">
        <v>199</v>
      </c>
      <c r="H94" s="193">
        <v>158</v>
      </c>
      <c r="I94" s="187">
        <v>62</v>
      </c>
      <c r="J94" s="187">
        <v>121</v>
      </c>
      <c r="K94" s="190">
        <v>1.1850000000000001</v>
      </c>
      <c r="L94" s="191" t="s">
        <v>803</v>
      </c>
      <c r="M94" s="194">
        <v>2228.86</v>
      </c>
      <c r="N94" s="200" t="s">
        <v>190</v>
      </c>
      <c r="O94" s="181" t="s">
        <v>197</v>
      </c>
      <c r="Q94" s="201" t="s">
        <v>620</v>
      </c>
    </row>
    <row r="95" spans="1:17" s="224" customFormat="1">
      <c r="A95" s="187">
        <v>22</v>
      </c>
      <c r="B95" s="187" t="s">
        <v>751</v>
      </c>
      <c r="C95" s="187" t="s">
        <v>750</v>
      </c>
      <c r="D95" s="187" t="s">
        <v>751</v>
      </c>
      <c r="E95" s="199" t="s">
        <v>189</v>
      </c>
      <c r="F95" s="193">
        <v>220</v>
      </c>
      <c r="G95" s="193">
        <v>199</v>
      </c>
      <c r="H95" s="193">
        <v>158</v>
      </c>
      <c r="I95" s="187">
        <v>62</v>
      </c>
      <c r="J95" s="187">
        <v>121</v>
      </c>
      <c r="K95" s="190">
        <v>1.1850000000000001</v>
      </c>
      <c r="L95" s="191" t="s">
        <v>803</v>
      </c>
      <c r="M95" s="194">
        <v>1860.92</v>
      </c>
      <c r="N95" s="200" t="s">
        <v>190</v>
      </c>
      <c r="O95" s="181" t="s">
        <v>197</v>
      </c>
      <c r="Q95" s="201" t="s">
        <v>620</v>
      </c>
    </row>
    <row r="96" spans="1:17" s="224" customFormat="1">
      <c r="A96" s="187">
        <v>23</v>
      </c>
      <c r="B96" s="187" t="s">
        <v>730</v>
      </c>
      <c r="C96" s="187" t="s">
        <v>743</v>
      </c>
      <c r="D96" s="187" t="s">
        <v>730</v>
      </c>
      <c r="E96" s="199" t="s">
        <v>189</v>
      </c>
      <c r="F96" s="193">
        <v>220</v>
      </c>
      <c r="G96" s="193">
        <v>199</v>
      </c>
      <c r="H96" s="193">
        <v>158</v>
      </c>
      <c r="I96" s="187">
        <v>62</v>
      </c>
      <c r="J96" s="187">
        <v>121</v>
      </c>
      <c r="K96" s="190">
        <v>1.1850000000000001</v>
      </c>
      <c r="L96" s="191" t="s">
        <v>803</v>
      </c>
      <c r="M96" s="194">
        <v>2166.2800000000002</v>
      </c>
      <c r="N96" s="200" t="s">
        <v>190</v>
      </c>
      <c r="O96" s="181" t="s">
        <v>197</v>
      </c>
      <c r="P96" s="182"/>
      <c r="Q96" s="201" t="s">
        <v>620</v>
      </c>
    </row>
    <row r="97" spans="1:17" s="224" customFormat="1">
      <c r="A97" s="187">
        <v>24</v>
      </c>
      <c r="B97" s="187" t="s">
        <v>732</v>
      </c>
      <c r="C97" s="187" t="s">
        <v>745</v>
      </c>
      <c r="D97" s="187" t="s">
        <v>732</v>
      </c>
      <c r="E97" s="199" t="s">
        <v>189</v>
      </c>
      <c r="F97" s="193">
        <v>220</v>
      </c>
      <c r="G97" s="193">
        <v>199</v>
      </c>
      <c r="H97" s="193">
        <v>158</v>
      </c>
      <c r="I97" s="187">
        <v>62</v>
      </c>
      <c r="J97" s="187">
        <v>121</v>
      </c>
      <c r="K97" s="190">
        <v>1.1850000000000001</v>
      </c>
      <c r="L97" s="191" t="s">
        <v>803</v>
      </c>
      <c r="M97" s="194">
        <v>2121.44</v>
      </c>
      <c r="N97" s="200" t="s">
        <v>190</v>
      </c>
      <c r="O97" s="181" t="s">
        <v>197</v>
      </c>
      <c r="P97" s="182"/>
      <c r="Q97" s="201" t="s">
        <v>620</v>
      </c>
    </row>
    <row r="98" spans="1:17" s="224" customFormat="1">
      <c r="A98" s="187">
        <v>25</v>
      </c>
      <c r="B98" s="187" t="s">
        <v>728</v>
      </c>
      <c r="C98" s="187" t="s">
        <v>741</v>
      </c>
      <c r="D98" s="187" t="s">
        <v>728</v>
      </c>
      <c r="E98" s="199" t="s">
        <v>189</v>
      </c>
      <c r="F98" s="193">
        <v>220</v>
      </c>
      <c r="G98" s="193">
        <v>199</v>
      </c>
      <c r="H98" s="193">
        <v>158</v>
      </c>
      <c r="I98" s="187">
        <v>62</v>
      </c>
      <c r="J98" s="187">
        <v>121</v>
      </c>
      <c r="K98" s="190">
        <v>1.1850000000000001</v>
      </c>
      <c r="L98" s="191" t="s">
        <v>803</v>
      </c>
      <c r="M98" s="194">
        <v>2099.4499999999998</v>
      </c>
      <c r="N98" s="200" t="s">
        <v>190</v>
      </c>
      <c r="O98" s="181" t="s">
        <v>197</v>
      </c>
      <c r="P98" s="182"/>
      <c r="Q98" s="201" t="s">
        <v>620</v>
      </c>
    </row>
    <row r="99" spans="1:17" s="224" customFormat="1">
      <c r="A99" s="187">
        <v>26</v>
      </c>
      <c r="B99" s="187" t="s">
        <v>465</v>
      </c>
      <c r="C99" s="187" t="s">
        <v>464</v>
      </c>
      <c r="D99" s="187" t="s">
        <v>465</v>
      </c>
      <c r="E99" s="199" t="s">
        <v>189</v>
      </c>
      <c r="F99" s="193">
        <v>215</v>
      </c>
      <c r="G99" s="193">
        <v>194</v>
      </c>
      <c r="H99" s="193">
        <v>158</v>
      </c>
      <c r="I99" s="187">
        <v>62</v>
      </c>
      <c r="J99" s="187">
        <v>121</v>
      </c>
      <c r="K99" s="190">
        <v>1.1850000000000001</v>
      </c>
      <c r="L99" s="191" t="s">
        <v>803</v>
      </c>
      <c r="M99" s="194">
        <v>1543.71</v>
      </c>
      <c r="N99" s="200" t="s">
        <v>190</v>
      </c>
      <c r="O99" s="181" t="s">
        <v>197</v>
      </c>
      <c r="P99" s="182"/>
      <c r="Q99" s="201" t="s">
        <v>620</v>
      </c>
    </row>
    <row r="100" spans="1:17" s="224" customFormat="1">
      <c r="A100" s="187">
        <v>27</v>
      </c>
      <c r="B100" s="187" t="s">
        <v>290</v>
      </c>
      <c r="C100" s="187" t="s">
        <v>289</v>
      </c>
      <c r="D100" s="187" t="s">
        <v>290</v>
      </c>
      <c r="E100" s="199" t="s">
        <v>189</v>
      </c>
      <c r="F100" s="193">
        <v>215</v>
      </c>
      <c r="G100" s="193">
        <v>194</v>
      </c>
      <c r="H100" s="193">
        <v>158</v>
      </c>
      <c r="I100" s="187">
        <v>62</v>
      </c>
      <c r="J100" s="187">
        <v>121</v>
      </c>
      <c r="K100" s="190">
        <v>1.1850000000000001</v>
      </c>
      <c r="L100" s="191" t="s">
        <v>803</v>
      </c>
      <c r="M100" s="194">
        <v>1579.4</v>
      </c>
      <c r="N100" s="200" t="s">
        <v>190</v>
      </c>
      <c r="O100" s="181" t="s">
        <v>197</v>
      </c>
      <c r="P100" s="182"/>
      <c r="Q100" s="201" t="s">
        <v>620</v>
      </c>
    </row>
    <row r="101" spans="1:17" s="224" customFormat="1">
      <c r="A101" s="187">
        <v>28</v>
      </c>
      <c r="B101" s="187" t="s">
        <v>548</v>
      </c>
      <c r="C101" s="187" t="s">
        <v>89</v>
      </c>
      <c r="D101" s="187" t="s">
        <v>548</v>
      </c>
      <c r="E101" s="199" t="s">
        <v>189</v>
      </c>
      <c r="F101" s="193">
        <v>215</v>
      </c>
      <c r="G101" s="193">
        <v>194</v>
      </c>
      <c r="H101" s="193">
        <v>158</v>
      </c>
      <c r="I101" s="187">
        <v>62</v>
      </c>
      <c r="J101" s="187">
        <v>121</v>
      </c>
      <c r="K101" s="190">
        <v>1.1850000000000001</v>
      </c>
      <c r="L101" s="191" t="s">
        <v>803</v>
      </c>
      <c r="M101" s="194">
        <v>2008.83</v>
      </c>
      <c r="N101" s="200" t="s">
        <v>190</v>
      </c>
      <c r="O101" s="181" t="s">
        <v>197</v>
      </c>
      <c r="P101" s="182"/>
      <c r="Q101" s="201" t="s">
        <v>620</v>
      </c>
    </row>
    <row r="102" spans="1:17" s="224" customFormat="1">
      <c r="A102" s="187">
        <v>29</v>
      </c>
      <c r="B102" s="187" t="s">
        <v>547</v>
      </c>
      <c r="C102" s="187" t="s">
        <v>90</v>
      </c>
      <c r="D102" s="187" t="s">
        <v>547</v>
      </c>
      <c r="E102" s="199" t="s">
        <v>189</v>
      </c>
      <c r="F102" s="193">
        <v>215</v>
      </c>
      <c r="G102" s="193">
        <v>194</v>
      </c>
      <c r="H102" s="193">
        <v>158</v>
      </c>
      <c r="I102" s="187">
        <v>62</v>
      </c>
      <c r="J102" s="187">
        <v>121</v>
      </c>
      <c r="K102" s="190">
        <v>1.1850000000000001</v>
      </c>
      <c r="L102" s="191" t="s">
        <v>803</v>
      </c>
      <c r="M102" s="194">
        <v>1755.04</v>
      </c>
      <c r="N102" s="200" t="s">
        <v>190</v>
      </c>
      <c r="O102" s="181" t="s">
        <v>197</v>
      </c>
      <c r="P102" s="182"/>
      <c r="Q102" s="201" t="s">
        <v>620</v>
      </c>
    </row>
    <row r="103" spans="1:17" s="224" customFormat="1">
      <c r="A103" s="187">
        <v>30</v>
      </c>
      <c r="B103" s="187" t="s">
        <v>691</v>
      </c>
      <c r="C103" s="187" t="s">
        <v>710</v>
      </c>
      <c r="D103" s="187" t="s">
        <v>691</v>
      </c>
      <c r="E103" s="199" t="s">
        <v>189</v>
      </c>
      <c r="F103" s="193">
        <v>220</v>
      </c>
      <c r="G103" s="193">
        <v>199</v>
      </c>
      <c r="H103" s="193">
        <v>158</v>
      </c>
      <c r="I103" s="187">
        <v>62</v>
      </c>
      <c r="J103" s="187">
        <v>121</v>
      </c>
      <c r="K103" s="190">
        <v>1.1850000000000001</v>
      </c>
      <c r="L103" s="191" t="s">
        <v>803</v>
      </c>
      <c r="M103" s="194">
        <v>1882.98</v>
      </c>
      <c r="N103" s="200" t="s">
        <v>190</v>
      </c>
      <c r="O103" s="181" t="s">
        <v>197</v>
      </c>
      <c r="P103" s="182"/>
      <c r="Q103" s="201" t="s">
        <v>620</v>
      </c>
    </row>
    <row r="104" spans="1:17" s="224" customFormat="1">
      <c r="A104" s="187">
        <v>31</v>
      </c>
      <c r="B104" s="187" t="s">
        <v>776</v>
      </c>
      <c r="C104" s="187" t="s">
        <v>774</v>
      </c>
      <c r="D104" s="187" t="s">
        <v>776</v>
      </c>
      <c r="E104" s="199" t="s">
        <v>189</v>
      </c>
      <c r="F104" s="193">
        <v>220</v>
      </c>
      <c r="G104" s="193">
        <v>194</v>
      </c>
      <c r="H104" s="193">
        <v>158</v>
      </c>
      <c r="I104" s="187">
        <v>62</v>
      </c>
      <c r="J104" s="187">
        <v>121</v>
      </c>
      <c r="K104" s="190">
        <v>1.1850000000000001</v>
      </c>
      <c r="L104" s="191" t="s">
        <v>803</v>
      </c>
      <c r="M104" s="194">
        <v>2310.9699999999998</v>
      </c>
      <c r="N104" s="200" t="s">
        <v>190</v>
      </c>
      <c r="O104" s="181" t="s">
        <v>197</v>
      </c>
      <c r="P104" s="182"/>
      <c r="Q104" s="201" t="s">
        <v>620</v>
      </c>
    </row>
    <row r="105" spans="1:17" s="224" customFormat="1">
      <c r="A105" s="187">
        <v>32</v>
      </c>
      <c r="B105" s="187" t="s">
        <v>777</v>
      </c>
      <c r="C105" s="187" t="s">
        <v>775</v>
      </c>
      <c r="D105" s="187" t="s">
        <v>777</v>
      </c>
      <c r="E105" s="199" t="s">
        <v>189</v>
      </c>
      <c r="F105" s="193">
        <v>220</v>
      </c>
      <c r="G105" s="193">
        <v>199</v>
      </c>
      <c r="H105" s="193">
        <v>158</v>
      </c>
      <c r="I105" s="187">
        <v>62</v>
      </c>
      <c r="J105" s="187">
        <v>121</v>
      </c>
      <c r="K105" s="190">
        <v>1.1850000000000001</v>
      </c>
      <c r="L105" s="191" t="s">
        <v>803</v>
      </c>
      <c r="M105" s="194">
        <v>2057.2600000000002</v>
      </c>
      <c r="N105" s="200" t="s">
        <v>190</v>
      </c>
      <c r="O105" s="181" t="s">
        <v>197</v>
      </c>
      <c r="Q105" s="201" t="s">
        <v>620</v>
      </c>
    </row>
    <row r="106" spans="1:17">
      <c r="A106" s="187"/>
      <c r="B106" s="187"/>
      <c r="C106" s="187"/>
      <c r="D106" s="187"/>
      <c r="E106" s="199" t="s">
        <v>189</v>
      </c>
      <c r="F106" s="193"/>
      <c r="G106" s="193"/>
      <c r="H106" s="193"/>
      <c r="I106" s="187"/>
      <c r="J106" s="187"/>
      <c r="K106" s="190"/>
      <c r="L106" s="191" t="s">
        <v>803</v>
      </c>
      <c r="M106" s="194"/>
      <c r="N106" s="200" t="s">
        <v>190</v>
      </c>
      <c r="O106" s="181" t="s">
        <v>197</v>
      </c>
      <c r="Q106" s="201"/>
    </row>
    <row r="107" spans="1:17">
      <c r="A107" s="187"/>
      <c r="B107" s="187"/>
      <c r="C107" s="187"/>
      <c r="D107" s="187"/>
      <c r="E107" s="199" t="s">
        <v>189</v>
      </c>
      <c r="F107" s="193"/>
      <c r="G107" s="193"/>
      <c r="H107" s="193"/>
      <c r="I107" s="187"/>
      <c r="J107" s="187"/>
      <c r="K107" s="190"/>
      <c r="L107" s="191" t="s">
        <v>803</v>
      </c>
      <c r="M107" s="194"/>
      <c r="N107" s="200" t="s">
        <v>190</v>
      </c>
      <c r="O107" s="181" t="s">
        <v>197</v>
      </c>
      <c r="Q107" s="201"/>
    </row>
    <row r="108" spans="1:17">
      <c r="A108" s="187"/>
      <c r="B108" s="187"/>
      <c r="C108" s="187"/>
      <c r="D108" s="187"/>
      <c r="E108" s="199" t="s">
        <v>189</v>
      </c>
      <c r="F108" s="193"/>
      <c r="G108" s="193"/>
      <c r="H108" s="193"/>
      <c r="I108" s="187"/>
      <c r="J108" s="187"/>
      <c r="K108" s="190"/>
      <c r="L108" s="191" t="s">
        <v>803</v>
      </c>
      <c r="M108" s="194"/>
      <c r="N108" s="200" t="s">
        <v>190</v>
      </c>
      <c r="O108" s="181" t="s">
        <v>197</v>
      </c>
      <c r="P108" s="182"/>
      <c r="Q108" s="201"/>
    </row>
    <row r="109" spans="1:17">
      <c r="A109" s="187"/>
      <c r="B109" s="187"/>
      <c r="C109" s="187"/>
      <c r="D109" s="187"/>
      <c r="E109" s="199" t="s">
        <v>189</v>
      </c>
      <c r="F109" s="193"/>
      <c r="G109" s="193"/>
      <c r="H109" s="193"/>
      <c r="I109" s="187"/>
      <c r="J109" s="187"/>
      <c r="K109" s="190"/>
      <c r="L109" s="191" t="s">
        <v>803</v>
      </c>
      <c r="M109" s="194"/>
      <c r="N109" s="200" t="s">
        <v>190</v>
      </c>
      <c r="O109" s="181" t="s">
        <v>197</v>
      </c>
      <c r="P109" s="182"/>
      <c r="Q109" s="201"/>
    </row>
    <row r="110" spans="1:17">
      <c r="A110" s="187"/>
      <c r="B110" s="187"/>
      <c r="C110" s="187"/>
      <c r="D110" s="187"/>
      <c r="E110" s="199" t="s">
        <v>189</v>
      </c>
      <c r="F110" s="193"/>
      <c r="G110" s="193"/>
      <c r="H110" s="193"/>
      <c r="I110" s="187"/>
      <c r="J110" s="187"/>
      <c r="K110" s="190"/>
      <c r="L110" s="191" t="s">
        <v>803</v>
      </c>
      <c r="M110" s="194"/>
      <c r="N110" s="200" t="s">
        <v>190</v>
      </c>
      <c r="O110" s="181" t="s">
        <v>197</v>
      </c>
      <c r="P110" s="182"/>
      <c r="Q110" s="201"/>
    </row>
    <row r="111" spans="1:17">
      <c r="A111" s="187"/>
      <c r="B111" s="187"/>
      <c r="C111" s="187"/>
      <c r="D111" s="187"/>
      <c r="E111" s="199" t="s">
        <v>189</v>
      </c>
      <c r="F111" s="193"/>
      <c r="G111" s="193"/>
      <c r="H111" s="193"/>
      <c r="I111" s="187"/>
      <c r="J111" s="187"/>
      <c r="K111" s="190"/>
      <c r="L111" s="191" t="s">
        <v>803</v>
      </c>
      <c r="M111" s="194"/>
      <c r="N111" s="200" t="s">
        <v>190</v>
      </c>
      <c r="O111" s="181" t="s">
        <v>197</v>
      </c>
      <c r="P111" s="182"/>
      <c r="Q111" s="201"/>
    </row>
    <row r="112" spans="1:17">
      <c r="A112" s="187"/>
      <c r="B112" s="187"/>
      <c r="C112" s="187"/>
      <c r="D112" s="187"/>
      <c r="E112" s="199" t="s">
        <v>189</v>
      </c>
      <c r="F112" s="193"/>
      <c r="G112" s="193"/>
      <c r="H112" s="193"/>
      <c r="I112" s="187"/>
      <c r="J112" s="187"/>
      <c r="K112" s="190"/>
      <c r="L112" s="191" t="s">
        <v>803</v>
      </c>
      <c r="M112" s="194"/>
      <c r="N112" s="200" t="s">
        <v>190</v>
      </c>
      <c r="O112" s="181" t="s">
        <v>197</v>
      </c>
      <c r="Q112" s="201"/>
    </row>
    <row r="113" spans="1:17">
      <c r="A113" s="187"/>
      <c r="B113" s="187"/>
      <c r="C113" s="187"/>
      <c r="D113" s="187"/>
      <c r="E113" s="199" t="s">
        <v>189</v>
      </c>
      <c r="F113" s="193"/>
      <c r="G113" s="193"/>
      <c r="H113" s="193"/>
      <c r="I113" s="187"/>
      <c r="J113" s="187"/>
      <c r="K113" s="190"/>
      <c r="L113" s="191" t="s">
        <v>803</v>
      </c>
      <c r="M113" s="194"/>
      <c r="N113" s="200" t="s">
        <v>190</v>
      </c>
      <c r="O113" s="181" t="s">
        <v>197</v>
      </c>
      <c r="Q113" s="201"/>
    </row>
    <row r="114" spans="1:17">
      <c r="A114" s="187"/>
      <c r="B114" s="187"/>
      <c r="C114" s="187"/>
      <c r="D114" s="187"/>
      <c r="E114" s="199" t="s">
        <v>189</v>
      </c>
      <c r="F114" s="193"/>
      <c r="G114" s="193"/>
      <c r="H114" s="193"/>
      <c r="I114" s="187"/>
      <c r="J114" s="187"/>
      <c r="K114" s="190"/>
      <c r="L114" s="191" t="s">
        <v>803</v>
      </c>
      <c r="M114" s="194"/>
      <c r="N114" s="200" t="s">
        <v>190</v>
      </c>
      <c r="O114" s="181" t="s">
        <v>197</v>
      </c>
      <c r="P114" s="182"/>
      <c r="Q114" s="201"/>
    </row>
    <row r="115" spans="1:17">
      <c r="A115" s="187"/>
      <c r="B115" s="187"/>
      <c r="C115" s="187"/>
      <c r="D115" s="187"/>
      <c r="E115" s="199" t="s">
        <v>189</v>
      </c>
      <c r="F115" s="193"/>
      <c r="G115" s="193"/>
      <c r="H115" s="193"/>
      <c r="I115" s="187"/>
      <c r="J115" s="187"/>
      <c r="K115" s="190"/>
      <c r="L115" s="191" t="s">
        <v>803</v>
      </c>
      <c r="M115" s="194"/>
      <c r="N115" s="200" t="s">
        <v>190</v>
      </c>
      <c r="O115" s="181" t="s">
        <v>197</v>
      </c>
      <c r="Q115" s="201"/>
    </row>
    <row r="116" spans="1:17" s="224" customFormat="1">
      <c r="A116" s="187">
        <v>1</v>
      </c>
      <c r="B116" s="187" t="s">
        <v>351</v>
      </c>
      <c r="C116" s="187" t="s">
        <v>350</v>
      </c>
      <c r="D116" s="187" t="s">
        <v>351</v>
      </c>
      <c r="E116" s="199" t="s">
        <v>189</v>
      </c>
      <c r="F116" s="193">
        <v>267</v>
      </c>
      <c r="G116" s="193">
        <v>242</v>
      </c>
      <c r="H116" s="193">
        <v>160</v>
      </c>
      <c r="I116" s="187">
        <v>71</v>
      </c>
      <c r="J116" s="187">
        <v>131</v>
      </c>
      <c r="K116" s="190">
        <v>1.488</v>
      </c>
      <c r="L116" s="191" t="s">
        <v>803</v>
      </c>
      <c r="M116" s="194">
        <v>1670.49</v>
      </c>
      <c r="N116" s="200" t="s">
        <v>190</v>
      </c>
      <c r="O116" s="181" t="s">
        <v>197</v>
      </c>
      <c r="P116" s="182"/>
      <c r="Q116" s="201" t="s">
        <v>619</v>
      </c>
    </row>
    <row r="117" spans="1:17" s="224" customFormat="1">
      <c r="A117" s="187">
        <v>2</v>
      </c>
      <c r="B117" s="187" t="s">
        <v>36</v>
      </c>
      <c r="C117" s="187" t="s">
        <v>33</v>
      </c>
      <c r="D117" s="187" t="s">
        <v>36</v>
      </c>
      <c r="E117" s="199" t="s">
        <v>189</v>
      </c>
      <c r="F117" s="193">
        <v>267</v>
      </c>
      <c r="G117" s="193">
        <v>242</v>
      </c>
      <c r="H117" s="193">
        <v>160</v>
      </c>
      <c r="I117" s="187">
        <v>71</v>
      </c>
      <c r="J117" s="187">
        <v>131</v>
      </c>
      <c r="K117" s="190">
        <v>1.488</v>
      </c>
      <c r="L117" s="191" t="s">
        <v>803</v>
      </c>
      <c r="M117" s="194">
        <v>1709.16</v>
      </c>
      <c r="N117" s="200" t="s">
        <v>190</v>
      </c>
      <c r="O117" s="181" t="s">
        <v>197</v>
      </c>
      <c r="Q117" s="201" t="s">
        <v>619</v>
      </c>
    </row>
    <row r="118" spans="1:17" s="224" customFormat="1">
      <c r="A118" s="187">
        <v>3</v>
      </c>
      <c r="B118" s="187" t="s">
        <v>391</v>
      </c>
      <c r="C118" s="187" t="s">
        <v>390</v>
      </c>
      <c r="D118" s="187" t="s">
        <v>391</v>
      </c>
      <c r="E118" s="199" t="s">
        <v>189</v>
      </c>
      <c r="F118" s="193">
        <v>267</v>
      </c>
      <c r="G118" s="193">
        <v>242</v>
      </c>
      <c r="H118" s="193">
        <v>160</v>
      </c>
      <c r="I118" s="187">
        <v>71</v>
      </c>
      <c r="J118" s="187">
        <v>131</v>
      </c>
      <c r="K118" s="190">
        <v>1.488</v>
      </c>
      <c r="L118" s="191" t="s">
        <v>803</v>
      </c>
      <c r="M118" s="194">
        <v>1921.24</v>
      </c>
      <c r="N118" s="200" t="s">
        <v>190</v>
      </c>
      <c r="O118" s="181" t="s">
        <v>197</v>
      </c>
      <c r="P118" s="182"/>
      <c r="Q118" s="201" t="s">
        <v>619</v>
      </c>
    </row>
    <row r="119" spans="1:17" s="224" customFormat="1">
      <c r="A119" s="187">
        <v>4</v>
      </c>
      <c r="B119" s="187" t="s">
        <v>30</v>
      </c>
      <c r="C119" s="187" t="s">
        <v>26</v>
      </c>
      <c r="D119" s="187" t="s">
        <v>30</v>
      </c>
      <c r="E119" s="199" t="s">
        <v>189</v>
      </c>
      <c r="F119" s="193">
        <v>267</v>
      </c>
      <c r="G119" s="193">
        <v>242</v>
      </c>
      <c r="H119" s="193">
        <v>160</v>
      </c>
      <c r="I119" s="187">
        <v>71</v>
      </c>
      <c r="J119" s="187">
        <v>131</v>
      </c>
      <c r="K119" s="190">
        <v>1.488</v>
      </c>
      <c r="L119" s="191" t="s">
        <v>803</v>
      </c>
      <c r="M119" s="194">
        <v>2008.42</v>
      </c>
      <c r="N119" s="200" t="s">
        <v>190</v>
      </c>
      <c r="O119" s="181" t="s">
        <v>197</v>
      </c>
      <c r="P119" s="182"/>
      <c r="Q119" s="201" t="s">
        <v>619</v>
      </c>
    </row>
    <row r="120" spans="1:17" s="224" customFormat="1">
      <c r="A120" s="187">
        <v>5</v>
      </c>
      <c r="B120" s="187" t="s">
        <v>37</v>
      </c>
      <c r="C120" s="187" t="s">
        <v>27</v>
      </c>
      <c r="D120" s="187" t="s">
        <v>37</v>
      </c>
      <c r="E120" s="199" t="s">
        <v>189</v>
      </c>
      <c r="F120" s="193">
        <v>267</v>
      </c>
      <c r="G120" s="193">
        <v>242</v>
      </c>
      <c r="H120" s="193">
        <v>160</v>
      </c>
      <c r="I120" s="187">
        <v>71</v>
      </c>
      <c r="J120" s="187">
        <v>131</v>
      </c>
      <c r="K120" s="190">
        <v>1.488</v>
      </c>
      <c r="L120" s="191" t="s">
        <v>803</v>
      </c>
      <c r="M120" s="194">
        <v>2011.65</v>
      </c>
      <c r="N120" s="200" t="s">
        <v>190</v>
      </c>
      <c r="O120" s="181" t="s">
        <v>197</v>
      </c>
      <c r="P120" s="182"/>
      <c r="Q120" s="201" t="s">
        <v>619</v>
      </c>
    </row>
    <row r="121" spans="1:17" s="224" customFormat="1">
      <c r="A121" s="187">
        <v>6</v>
      </c>
      <c r="B121" s="187" t="s">
        <v>480</v>
      </c>
      <c r="C121" s="187" t="s">
        <v>479</v>
      </c>
      <c r="D121" s="187" t="s">
        <v>480</v>
      </c>
      <c r="E121" s="199" t="s">
        <v>189</v>
      </c>
      <c r="F121" s="193">
        <v>262</v>
      </c>
      <c r="G121" s="193">
        <v>237</v>
      </c>
      <c r="H121" s="193">
        <v>160</v>
      </c>
      <c r="I121" s="187">
        <v>71</v>
      </c>
      <c r="J121" s="187">
        <v>131</v>
      </c>
      <c r="K121" s="190">
        <v>1.488</v>
      </c>
      <c r="L121" s="191" t="s">
        <v>803</v>
      </c>
      <c r="M121" s="194">
        <v>1676.44</v>
      </c>
      <c r="N121" s="200" t="s">
        <v>190</v>
      </c>
      <c r="O121" s="181" t="s">
        <v>197</v>
      </c>
      <c r="P121" s="182"/>
      <c r="Q121" s="201" t="s">
        <v>620</v>
      </c>
    </row>
    <row r="122" spans="1:17" s="224" customFormat="1">
      <c r="A122" s="187">
        <v>7</v>
      </c>
      <c r="B122" s="187" t="s">
        <v>482</v>
      </c>
      <c r="C122" s="187" t="s">
        <v>481</v>
      </c>
      <c r="D122" s="187" t="s">
        <v>482</v>
      </c>
      <c r="E122" s="199" t="s">
        <v>189</v>
      </c>
      <c r="F122" s="193">
        <v>262</v>
      </c>
      <c r="G122" s="193">
        <v>237</v>
      </c>
      <c r="H122" s="193">
        <v>160</v>
      </c>
      <c r="I122" s="187">
        <v>71</v>
      </c>
      <c r="J122" s="187">
        <v>131</v>
      </c>
      <c r="K122" s="190">
        <v>1.488</v>
      </c>
      <c r="L122" s="191" t="s">
        <v>803</v>
      </c>
      <c r="M122" s="194">
        <v>1991.79</v>
      </c>
      <c r="N122" s="200" t="s">
        <v>190</v>
      </c>
      <c r="O122" s="181" t="s">
        <v>197</v>
      </c>
      <c r="P122" s="182"/>
      <c r="Q122" s="201" t="s">
        <v>620</v>
      </c>
    </row>
    <row r="123" spans="1:17" s="224" customFormat="1">
      <c r="A123" s="187">
        <v>8</v>
      </c>
      <c r="B123" s="187" t="s">
        <v>484</v>
      </c>
      <c r="C123" s="187" t="s">
        <v>483</v>
      </c>
      <c r="D123" s="187" t="s">
        <v>484</v>
      </c>
      <c r="E123" s="199" t="s">
        <v>189</v>
      </c>
      <c r="F123" s="193">
        <v>262</v>
      </c>
      <c r="G123" s="193">
        <v>237</v>
      </c>
      <c r="H123" s="193">
        <v>160</v>
      </c>
      <c r="I123" s="187">
        <v>71</v>
      </c>
      <c r="J123" s="187">
        <v>131</v>
      </c>
      <c r="K123" s="190">
        <v>1.488</v>
      </c>
      <c r="L123" s="191" t="s">
        <v>803</v>
      </c>
      <c r="M123" s="194">
        <v>1907.66</v>
      </c>
      <c r="N123" s="200" t="s">
        <v>190</v>
      </c>
      <c r="O123" s="181" t="s">
        <v>197</v>
      </c>
      <c r="P123" s="182"/>
      <c r="Q123" s="201" t="s">
        <v>620</v>
      </c>
    </row>
    <row r="124" spans="1:17" s="224" customFormat="1">
      <c r="A124" s="187">
        <v>9</v>
      </c>
      <c r="B124" s="187" t="s">
        <v>486</v>
      </c>
      <c r="C124" s="187" t="s">
        <v>485</v>
      </c>
      <c r="D124" s="187" t="s">
        <v>486</v>
      </c>
      <c r="E124" s="199" t="s">
        <v>189</v>
      </c>
      <c r="F124" s="193">
        <v>262</v>
      </c>
      <c r="G124" s="193">
        <v>237</v>
      </c>
      <c r="H124" s="193">
        <v>160</v>
      </c>
      <c r="I124" s="187">
        <v>71</v>
      </c>
      <c r="J124" s="187">
        <v>131</v>
      </c>
      <c r="K124" s="190">
        <v>1.488</v>
      </c>
      <c r="L124" s="191" t="s">
        <v>803</v>
      </c>
      <c r="M124" s="194">
        <v>2024.27</v>
      </c>
      <c r="N124" s="200" t="s">
        <v>190</v>
      </c>
      <c r="O124" s="181" t="s">
        <v>197</v>
      </c>
      <c r="P124" s="182"/>
      <c r="Q124" s="201" t="s">
        <v>620</v>
      </c>
    </row>
    <row r="125" spans="1:17" s="224" customFormat="1">
      <c r="A125" s="187">
        <v>10</v>
      </c>
      <c r="B125" s="187" t="s">
        <v>488</v>
      </c>
      <c r="C125" s="187" t="s">
        <v>487</v>
      </c>
      <c r="D125" s="187" t="s">
        <v>488</v>
      </c>
      <c r="E125" s="199" t="s">
        <v>189</v>
      </c>
      <c r="F125" s="193">
        <v>262</v>
      </c>
      <c r="G125" s="193">
        <v>237</v>
      </c>
      <c r="H125" s="193">
        <v>160</v>
      </c>
      <c r="I125" s="187">
        <v>71</v>
      </c>
      <c r="J125" s="187">
        <v>131</v>
      </c>
      <c r="K125" s="190">
        <v>1.488</v>
      </c>
      <c r="L125" s="191" t="s">
        <v>803</v>
      </c>
      <c r="M125" s="194">
        <v>1948.89</v>
      </c>
      <c r="N125" s="200" t="s">
        <v>190</v>
      </c>
      <c r="O125" s="181" t="s">
        <v>197</v>
      </c>
      <c r="P125" s="182"/>
      <c r="Q125" s="201" t="s">
        <v>620</v>
      </c>
    </row>
    <row r="126" spans="1:17" s="224" customFormat="1">
      <c r="A126" s="187">
        <v>11</v>
      </c>
      <c r="B126" s="187" t="s">
        <v>665</v>
      </c>
      <c r="C126" s="187" t="s">
        <v>682</v>
      </c>
      <c r="D126" s="187" t="s">
        <v>665</v>
      </c>
      <c r="E126" s="199" t="s">
        <v>189</v>
      </c>
      <c r="F126" s="193">
        <v>272</v>
      </c>
      <c r="G126" s="193">
        <v>247</v>
      </c>
      <c r="H126" s="193">
        <v>160</v>
      </c>
      <c r="I126" s="187">
        <v>71</v>
      </c>
      <c r="J126" s="187">
        <v>131</v>
      </c>
      <c r="K126" s="190">
        <v>1.488</v>
      </c>
      <c r="L126" s="191" t="s">
        <v>803</v>
      </c>
      <c r="M126" s="194">
        <v>1994.14</v>
      </c>
      <c r="N126" s="200" t="s">
        <v>190</v>
      </c>
      <c r="O126" s="181" t="s">
        <v>197</v>
      </c>
      <c r="P126" s="182"/>
      <c r="Q126" s="201" t="s">
        <v>619</v>
      </c>
    </row>
    <row r="127" spans="1:17" s="224" customFormat="1">
      <c r="A127" s="187">
        <v>12</v>
      </c>
      <c r="B127" s="187" t="s">
        <v>764</v>
      </c>
      <c r="C127" s="187" t="s">
        <v>756</v>
      </c>
      <c r="D127" s="187" t="s">
        <v>764</v>
      </c>
      <c r="E127" s="199" t="s">
        <v>189</v>
      </c>
      <c r="F127" s="193">
        <v>272</v>
      </c>
      <c r="G127" s="193">
        <v>247</v>
      </c>
      <c r="H127" s="193">
        <v>160</v>
      </c>
      <c r="I127" s="187">
        <v>71</v>
      </c>
      <c r="J127" s="187">
        <v>131</v>
      </c>
      <c r="K127" s="190">
        <v>1.488</v>
      </c>
      <c r="L127" s="191" t="s">
        <v>803</v>
      </c>
      <c r="M127" s="194">
        <v>2033.46</v>
      </c>
      <c r="N127" s="200" t="s">
        <v>190</v>
      </c>
      <c r="O127" s="181" t="s">
        <v>197</v>
      </c>
      <c r="P127" s="182"/>
      <c r="Q127" s="201" t="s">
        <v>619</v>
      </c>
    </row>
    <row r="128" spans="1:17" s="224" customFormat="1">
      <c r="A128" s="187">
        <v>13</v>
      </c>
      <c r="B128" s="187" t="s">
        <v>765</v>
      </c>
      <c r="C128" s="187" t="s">
        <v>758</v>
      </c>
      <c r="D128" s="187" t="s">
        <v>765</v>
      </c>
      <c r="E128" s="199" t="s">
        <v>189</v>
      </c>
      <c r="F128" s="193">
        <v>272</v>
      </c>
      <c r="G128" s="193">
        <v>247</v>
      </c>
      <c r="H128" s="193">
        <v>160</v>
      </c>
      <c r="I128" s="187">
        <v>71</v>
      </c>
      <c r="J128" s="187">
        <v>131</v>
      </c>
      <c r="K128" s="190">
        <v>1.488</v>
      </c>
      <c r="L128" s="191" t="s">
        <v>803</v>
      </c>
      <c r="M128" s="194">
        <v>2332.34</v>
      </c>
      <c r="N128" s="200" t="s">
        <v>190</v>
      </c>
      <c r="O128" s="181" t="s">
        <v>197</v>
      </c>
      <c r="P128" s="182"/>
      <c r="Q128" s="201" t="s">
        <v>619</v>
      </c>
    </row>
    <row r="129" spans="1:17" s="224" customFormat="1">
      <c r="A129" s="187">
        <v>14</v>
      </c>
      <c r="B129" s="187" t="s">
        <v>766</v>
      </c>
      <c r="C129" s="187" t="s">
        <v>757</v>
      </c>
      <c r="D129" s="187" t="s">
        <v>766</v>
      </c>
      <c r="E129" s="199" t="s">
        <v>189</v>
      </c>
      <c r="F129" s="193">
        <v>272</v>
      </c>
      <c r="G129" s="193">
        <v>247</v>
      </c>
      <c r="H129" s="193">
        <v>160</v>
      </c>
      <c r="I129" s="187">
        <v>71</v>
      </c>
      <c r="J129" s="187">
        <v>131</v>
      </c>
      <c r="K129" s="190">
        <v>1.488</v>
      </c>
      <c r="L129" s="191" t="s">
        <v>803</v>
      </c>
      <c r="M129" s="194">
        <v>2335.56</v>
      </c>
      <c r="N129" s="200" t="s">
        <v>190</v>
      </c>
      <c r="O129" s="181" t="s">
        <v>197</v>
      </c>
      <c r="P129" s="182"/>
      <c r="Q129" s="201" t="s">
        <v>619</v>
      </c>
    </row>
    <row r="130" spans="1:17" s="224" customFormat="1">
      <c r="A130" s="187">
        <v>15</v>
      </c>
      <c r="B130" s="187" t="s">
        <v>662</v>
      </c>
      <c r="C130" s="187" t="s">
        <v>652</v>
      </c>
      <c r="D130" s="187" t="s">
        <v>662</v>
      </c>
      <c r="E130" s="199" t="s">
        <v>189</v>
      </c>
      <c r="F130" s="193">
        <v>267</v>
      </c>
      <c r="G130" s="193">
        <v>247</v>
      </c>
      <c r="H130" s="193">
        <v>160</v>
      </c>
      <c r="I130" s="187">
        <v>71</v>
      </c>
      <c r="J130" s="187">
        <v>131</v>
      </c>
      <c r="K130" s="190">
        <v>1.488</v>
      </c>
      <c r="L130" s="191" t="s">
        <v>803</v>
      </c>
      <c r="M130" s="194">
        <v>2011.68</v>
      </c>
      <c r="N130" s="200" t="s">
        <v>190</v>
      </c>
      <c r="O130" s="181" t="s">
        <v>197</v>
      </c>
      <c r="P130" s="182"/>
      <c r="Q130" s="201" t="s">
        <v>620</v>
      </c>
    </row>
    <row r="131" spans="1:17" s="219" customFormat="1">
      <c r="A131" s="187">
        <v>16</v>
      </c>
      <c r="B131" s="187" t="s">
        <v>664</v>
      </c>
      <c r="C131" s="187" t="s">
        <v>663</v>
      </c>
      <c r="D131" s="187" t="s">
        <v>664</v>
      </c>
      <c r="E131" s="199" t="s">
        <v>189</v>
      </c>
      <c r="F131" s="193">
        <v>267</v>
      </c>
      <c r="G131" s="193">
        <v>242</v>
      </c>
      <c r="H131" s="193">
        <v>160</v>
      </c>
      <c r="I131" s="187">
        <v>71</v>
      </c>
      <c r="J131" s="187">
        <v>131</v>
      </c>
      <c r="K131" s="190">
        <v>1.488</v>
      </c>
      <c r="L131" s="191" t="s">
        <v>803</v>
      </c>
      <c r="M131" s="194">
        <v>2242.09</v>
      </c>
      <c r="N131" s="200" t="s">
        <v>190</v>
      </c>
      <c r="O131" s="181" t="s">
        <v>197</v>
      </c>
      <c r="P131" s="182"/>
      <c r="Q131" s="201" t="s">
        <v>620</v>
      </c>
    </row>
    <row r="132" spans="1:17" s="219" customFormat="1">
      <c r="A132" s="187">
        <v>17</v>
      </c>
      <c r="B132" s="187" t="s">
        <v>793</v>
      </c>
      <c r="C132" s="187" t="s">
        <v>790</v>
      </c>
      <c r="D132" s="187" t="s">
        <v>793</v>
      </c>
      <c r="E132" s="199" t="s">
        <v>189</v>
      </c>
      <c r="F132" s="193">
        <v>272</v>
      </c>
      <c r="G132" s="193">
        <v>247</v>
      </c>
      <c r="H132" s="193">
        <v>160</v>
      </c>
      <c r="I132" s="187">
        <v>71</v>
      </c>
      <c r="J132" s="187">
        <v>131</v>
      </c>
      <c r="K132" s="190">
        <v>1.488</v>
      </c>
      <c r="L132" s="191" t="s">
        <v>803</v>
      </c>
      <c r="M132" s="194">
        <v>2244.14</v>
      </c>
      <c r="N132" s="200" t="s">
        <v>190</v>
      </c>
      <c r="O132" s="181" t="s">
        <v>197</v>
      </c>
      <c r="P132" s="182"/>
      <c r="Q132" s="201" t="s">
        <v>619</v>
      </c>
    </row>
    <row r="133" spans="1:17" s="219" customFormat="1">
      <c r="A133" s="187">
        <v>18</v>
      </c>
      <c r="B133" s="187" t="s">
        <v>726</v>
      </c>
      <c r="C133" s="187" t="s">
        <v>739</v>
      </c>
      <c r="D133" s="187" t="s">
        <v>726</v>
      </c>
      <c r="E133" s="199" t="s">
        <v>189</v>
      </c>
      <c r="F133" s="193">
        <v>267</v>
      </c>
      <c r="G133" s="193">
        <v>242</v>
      </c>
      <c r="H133" s="193">
        <v>160</v>
      </c>
      <c r="I133" s="187">
        <v>71</v>
      </c>
      <c r="J133" s="187">
        <v>131</v>
      </c>
      <c r="K133" s="190">
        <v>1.488</v>
      </c>
      <c r="L133" s="191" t="s">
        <v>803</v>
      </c>
      <c r="M133" s="194">
        <v>2327.3000000000002</v>
      </c>
      <c r="N133" s="200" t="s">
        <v>190</v>
      </c>
      <c r="O133" s="181" t="s">
        <v>197</v>
      </c>
      <c r="P133" s="182"/>
      <c r="Q133" s="201" t="s">
        <v>620</v>
      </c>
    </row>
    <row r="134" spans="1:17" s="219" customFormat="1">
      <c r="A134" s="187">
        <v>19</v>
      </c>
      <c r="B134" s="187" t="s">
        <v>749</v>
      </c>
      <c r="C134" s="187" t="s">
        <v>748</v>
      </c>
      <c r="D134" s="187" t="s">
        <v>749</v>
      </c>
      <c r="E134" s="199" t="s">
        <v>189</v>
      </c>
      <c r="F134" s="193">
        <v>267</v>
      </c>
      <c r="G134" s="193">
        <v>247</v>
      </c>
      <c r="H134" s="193">
        <v>160</v>
      </c>
      <c r="I134" s="187">
        <v>71</v>
      </c>
      <c r="J134" s="187">
        <v>131</v>
      </c>
      <c r="K134" s="190">
        <v>1.488</v>
      </c>
      <c r="L134" s="191" t="s">
        <v>803</v>
      </c>
      <c r="M134" s="194">
        <v>2051</v>
      </c>
      <c r="N134" s="200" t="s">
        <v>190</v>
      </c>
      <c r="O134" s="181" t="s">
        <v>197</v>
      </c>
      <c r="P134" s="224"/>
      <c r="Q134" s="201" t="s">
        <v>620</v>
      </c>
    </row>
    <row r="135" spans="1:17" s="219" customFormat="1">
      <c r="A135" s="187">
        <v>20</v>
      </c>
      <c r="B135" s="187" t="s">
        <v>731</v>
      </c>
      <c r="C135" s="187" t="s">
        <v>744</v>
      </c>
      <c r="D135" s="187" t="s">
        <v>731</v>
      </c>
      <c r="E135" s="199" t="s">
        <v>189</v>
      </c>
      <c r="F135" s="193">
        <v>267</v>
      </c>
      <c r="G135" s="193">
        <v>242</v>
      </c>
      <c r="H135" s="193">
        <v>160</v>
      </c>
      <c r="I135" s="187">
        <v>71</v>
      </c>
      <c r="J135" s="187">
        <v>131</v>
      </c>
      <c r="K135" s="190">
        <v>1.488</v>
      </c>
      <c r="L135" s="191" t="s">
        <v>803</v>
      </c>
      <c r="M135" s="194">
        <v>2359.7800000000002</v>
      </c>
      <c r="N135" s="200" t="s">
        <v>190</v>
      </c>
      <c r="O135" s="181" t="s">
        <v>197</v>
      </c>
      <c r="P135" s="224"/>
      <c r="Q135" s="201" t="s">
        <v>620</v>
      </c>
    </row>
    <row r="136" spans="1:17" s="219" customFormat="1">
      <c r="A136" s="187">
        <v>21</v>
      </c>
      <c r="B136" s="187" t="s">
        <v>729</v>
      </c>
      <c r="C136" s="187" t="s">
        <v>742</v>
      </c>
      <c r="D136" s="187" t="s">
        <v>729</v>
      </c>
      <c r="E136" s="199" t="s">
        <v>189</v>
      </c>
      <c r="F136" s="193">
        <v>267</v>
      </c>
      <c r="G136" s="193">
        <v>242</v>
      </c>
      <c r="H136" s="193">
        <v>160</v>
      </c>
      <c r="I136" s="187">
        <v>71</v>
      </c>
      <c r="J136" s="187">
        <v>131</v>
      </c>
      <c r="K136" s="190">
        <v>1.488</v>
      </c>
      <c r="L136" s="191" t="s">
        <v>803</v>
      </c>
      <c r="M136" s="194">
        <v>2284.4</v>
      </c>
      <c r="N136" s="200" t="s">
        <v>190</v>
      </c>
      <c r="O136" s="181" t="s">
        <v>197</v>
      </c>
      <c r="P136" s="182"/>
      <c r="Q136" s="201" t="s">
        <v>620</v>
      </c>
    </row>
    <row r="137" spans="1:17" s="219" customFormat="1">
      <c r="A137" s="187">
        <v>22</v>
      </c>
      <c r="B137" s="187" t="s">
        <v>543</v>
      </c>
      <c r="C137" s="187" t="s">
        <v>542</v>
      </c>
      <c r="D137" s="187" t="s">
        <v>543</v>
      </c>
      <c r="E137" s="199" t="s">
        <v>189</v>
      </c>
      <c r="F137" s="193">
        <v>262</v>
      </c>
      <c r="G137" s="193">
        <v>237</v>
      </c>
      <c r="H137" s="193">
        <v>160</v>
      </c>
      <c r="I137" s="187">
        <v>71</v>
      </c>
      <c r="J137" s="187">
        <v>131</v>
      </c>
      <c r="K137" s="190">
        <v>1.488</v>
      </c>
      <c r="L137" s="191" t="s">
        <v>803</v>
      </c>
      <c r="M137" s="194">
        <v>1715.75</v>
      </c>
      <c r="N137" s="200" t="s">
        <v>190</v>
      </c>
      <c r="O137" s="181" t="s">
        <v>197</v>
      </c>
      <c r="P137" s="182"/>
      <c r="Q137" s="201" t="s">
        <v>620</v>
      </c>
    </row>
    <row r="138" spans="1:17" s="219" customFormat="1">
      <c r="A138" s="187">
        <v>23</v>
      </c>
      <c r="B138" s="187" t="s">
        <v>545</v>
      </c>
      <c r="C138" s="187" t="s">
        <v>544</v>
      </c>
      <c r="D138" s="187" t="s">
        <v>545</v>
      </c>
      <c r="E138" s="199" t="s">
        <v>189</v>
      </c>
      <c r="F138" s="193">
        <v>277</v>
      </c>
      <c r="G138" s="193">
        <v>250</v>
      </c>
      <c r="H138" s="193">
        <v>165</v>
      </c>
      <c r="I138" s="187">
        <v>72</v>
      </c>
      <c r="J138" s="187">
        <v>132</v>
      </c>
      <c r="K138" s="190">
        <v>1.5680000000000001</v>
      </c>
      <c r="L138" s="191" t="s">
        <v>803</v>
      </c>
      <c r="M138" s="194">
        <v>1961.05</v>
      </c>
      <c r="N138" s="200" t="s">
        <v>190</v>
      </c>
      <c r="O138" s="181" t="s">
        <v>197</v>
      </c>
      <c r="P138" s="182"/>
      <c r="Q138" s="201" t="s">
        <v>620</v>
      </c>
    </row>
    <row r="139" spans="1:17" s="219" customFormat="1">
      <c r="A139" s="187">
        <v>24</v>
      </c>
      <c r="B139" s="187" t="s">
        <v>787</v>
      </c>
      <c r="C139" s="187" t="s">
        <v>784</v>
      </c>
      <c r="D139" s="187" t="s">
        <v>787</v>
      </c>
      <c r="E139" s="199" t="s">
        <v>189</v>
      </c>
      <c r="F139" s="193">
        <v>277</v>
      </c>
      <c r="G139" s="193">
        <v>250</v>
      </c>
      <c r="H139" s="193">
        <v>165</v>
      </c>
      <c r="I139" s="187">
        <v>72</v>
      </c>
      <c r="J139" s="187">
        <v>132</v>
      </c>
      <c r="K139" s="190">
        <v>1.5680000000000001</v>
      </c>
      <c r="L139" s="191" t="s">
        <v>803</v>
      </c>
      <c r="M139" s="194">
        <v>2313.1</v>
      </c>
      <c r="N139" s="200" t="s">
        <v>190</v>
      </c>
      <c r="O139" s="181" t="s">
        <v>197</v>
      </c>
      <c r="P139" s="182"/>
      <c r="Q139" s="201" t="s">
        <v>620</v>
      </c>
    </row>
    <row r="140" spans="1:17" s="219" customFormat="1">
      <c r="A140" s="187">
        <v>25</v>
      </c>
      <c r="B140" s="187" t="s">
        <v>292</v>
      </c>
      <c r="C140" s="187" t="s">
        <v>291</v>
      </c>
      <c r="D140" s="187" t="s">
        <v>292</v>
      </c>
      <c r="E140" s="199" t="s">
        <v>189</v>
      </c>
      <c r="F140" s="193">
        <v>262</v>
      </c>
      <c r="G140" s="193">
        <v>237</v>
      </c>
      <c r="H140" s="193">
        <v>160</v>
      </c>
      <c r="I140" s="187">
        <v>71</v>
      </c>
      <c r="J140" s="187">
        <v>131</v>
      </c>
      <c r="K140" s="190">
        <v>1.488</v>
      </c>
      <c r="L140" s="191" t="s">
        <v>803</v>
      </c>
      <c r="M140" s="194">
        <v>1753.37</v>
      </c>
      <c r="N140" s="200" t="s">
        <v>190</v>
      </c>
      <c r="O140" s="181" t="s">
        <v>197</v>
      </c>
      <c r="P140" s="182"/>
      <c r="Q140" s="201" t="s">
        <v>620</v>
      </c>
    </row>
    <row r="141" spans="1:17" s="219" customFormat="1">
      <c r="A141" s="187">
        <v>26</v>
      </c>
      <c r="B141" s="187" t="s">
        <v>690</v>
      </c>
      <c r="C141" s="187" t="s">
        <v>711</v>
      </c>
      <c r="D141" s="187" t="s">
        <v>690</v>
      </c>
      <c r="E141" s="199" t="s">
        <v>189</v>
      </c>
      <c r="F141" s="193">
        <v>267</v>
      </c>
      <c r="G141" s="193">
        <v>242</v>
      </c>
      <c r="H141" s="193">
        <v>160</v>
      </c>
      <c r="I141" s="187">
        <v>71</v>
      </c>
      <c r="J141" s="187">
        <v>131</v>
      </c>
      <c r="K141" s="190">
        <v>1.488</v>
      </c>
      <c r="L141" s="191" t="s">
        <v>803</v>
      </c>
      <c r="M141" s="194">
        <v>2074.14</v>
      </c>
      <c r="N141" s="200" t="s">
        <v>190</v>
      </c>
      <c r="O141" s="181" t="s">
        <v>197</v>
      </c>
      <c r="P141" s="182"/>
      <c r="Q141" s="201" t="s">
        <v>620</v>
      </c>
    </row>
    <row r="142" spans="1:17" s="219" customFormat="1">
      <c r="A142" s="187">
        <v>27</v>
      </c>
      <c r="B142" s="187" t="s">
        <v>618</v>
      </c>
      <c r="C142" s="187" t="s">
        <v>615</v>
      </c>
      <c r="D142" s="187" t="s">
        <v>618</v>
      </c>
      <c r="E142" s="199" t="s">
        <v>189</v>
      </c>
      <c r="F142" s="193">
        <v>262</v>
      </c>
      <c r="G142" s="193">
        <v>237</v>
      </c>
      <c r="H142" s="193">
        <v>160</v>
      </c>
      <c r="I142" s="187">
        <v>71</v>
      </c>
      <c r="J142" s="187">
        <v>131</v>
      </c>
      <c r="K142" s="190">
        <v>1.488</v>
      </c>
      <c r="L142" s="191" t="s">
        <v>803</v>
      </c>
      <c r="M142" s="194">
        <v>1742.93</v>
      </c>
      <c r="N142" s="200" t="s">
        <v>190</v>
      </c>
      <c r="O142" s="181" t="s">
        <v>197</v>
      </c>
      <c r="P142" s="224"/>
      <c r="Q142" s="201" t="s">
        <v>620</v>
      </c>
    </row>
    <row r="143" spans="1:17" s="219" customFormat="1">
      <c r="A143" s="187">
        <v>28</v>
      </c>
      <c r="B143" s="187" t="s">
        <v>617</v>
      </c>
      <c r="C143" s="187" t="s">
        <v>616</v>
      </c>
      <c r="D143" s="187" t="s">
        <v>617</v>
      </c>
      <c r="E143" s="199" t="s">
        <v>189</v>
      </c>
      <c r="F143" s="193">
        <v>262</v>
      </c>
      <c r="G143" s="193">
        <v>237</v>
      </c>
      <c r="H143" s="193">
        <v>160</v>
      </c>
      <c r="I143" s="187">
        <v>71</v>
      </c>
      <c r="J143" s="187">
        <v>131</v>
      </c>
      <c r="K143" s="190">
        <v>1.488</v>
      </c>
      <c r="L143" s="191" t="s">
        <v>803</v>
      </c>
      <c r="M143" s="194">
        <v>1742.93</v>
      </c>
      <c r="N143" s="200" t="s">
        <v>190</v>
      </c>
      <c r="O143" s="181" t="s">
        <v>197</v>
      </c>
      <c r="P143" s="224"/>
      <c r="Q143" s="201" t="s">
        <v>620</v>
      </c>
    </row>
    <row r="144" spans="1:17" s="219" customFormat="1">
      <c r="A144" s="187">
        <v>29</v>
      </c>
      <c r="B144" s="187" t="s">
        <v>302</v>
      </c>
      <c r="C144" s="187" t="s">
        <v>301</v>
      </c>
      <c r="D144" s="187" t="s">
        <v>302</v>
      </c>
      <c r="E144" s="199" t="s">
        <v>189</v>
      </c>
      <c r="F144" s="193">
        <v>259</v>
      </c>
      <c r="G144" s="193">
        <v>239</v>
      </c>
      <c r="H144" s="193">
        <v>160</v>
      </c>
      <c r="I144" s="187">
        <v>71</v>
      </c>
      <c r="J144" s="187">
        <v>131</v>
      </c>
      <c r="K144" s="190">
        <v>1.488</v>
      </c>
      <c r="L144" s="191" t="s">
        <v>803</v>
      </c>
      <c r="M144" s="194">
        <v>1922.95</v>
      </c>
      <c r="N144" s="200" t="s">
        <v>190</v>
      </c>
      <c r="O144" s="181" t="s">
        <v>197</v>
      </c>
      <c r="P144" s="182"/>
      <c r="Q144" s="201" t="s">
        <v>620</v>
      </c>
    </row>
    <row r="145" spans="1:17" s="219" customFormat="1">
      <c r="A145" s="187">
        <v>30</v>
      </c>
      <c r="B145" s="187" t="s">
        <v>22</v>
      </c>
      <c r="C145" s="187" t="s">
        <v>21</v>
      </c>
      <c r="D145" s="187" t="s">
        <v>22</v>
      </c>
      <c r="E145" s="199" t="s">
        <v>189</v>
      </c>
      <c r="F145" s="193">
        <v>266</v>
      </c>
      <c r="G145" s="193">
        <v>246</v>
      </c>
      <c r="H145" s="193">
        <v>160</v>
      </c>
      <c r="I145" s="187">
        <v>71</v>
      </c>
      <c r="J145" s="187">
        <v>131</v>
      </c>
      <c r="K145" s="190">
        <v>1.488</v>
      </c>
      <c r="L145" s="191" t="s">
        <v>803</v>
      </c>
      <c r="M145" s="194">
        <v>2237.4299999999998</v>
      </c>
      <c r="N145" s="200" t="s">
        <v>190</v>
      </c>
      <c r="O145" s="181" t="s">
        <v>197</v>
      </c>
      <c r="P145" s="182"/>
      <c r="Q145" s="201" t="s">
        <v>620</v>
      </c>
    </row>
    <row r="146" spans="1:17" s="224" customFormat="1">
      <c r="A146" s="187">
        <v>31</v>
      </c>
      <c r="B146" s="187" t="s">
        <v>239</v>
      </c>
      <c r="C146" s="187" t="s">
        <v>238</v>
      </c>
      <c r="D146" s="187" t="s">
        <v>239</v>
      </c>
      <c r="E146" s="199" t="s">
        <v>189</v>
      </c>
      <c r="F146" s="193">
        <v>266</v>
      </c>
      <c r="G146" s="193">
        <v>246</v>
      </c>
      <c r="H146" s="193">
        <v>160</v>
      </c>
      <c r="I146" s="187">
        <v>71</v>
      </c>
      <c r="J146" s="187">
        <v>131</v>
      </c>
      <c r="K146" s="190">
        <v>1.488</v>
      </c>
      <c r="L146" s="191" t="s">
        <v>803</v>
      </c>
      <c r="M146" s="194">
        <v>2007.44</v>
      </c>
      <c r="N146" s="200" t="s">
        <v>190</v>
      </c>
      <c r="O146" s="181" t="s">
        <v>197</v>
      </c>
      <c r="P146" s="182"/>
      <c r="Q146" s="201" t="s">
        <v>619</v>
      </c>
    </row>
    <row r="147" spans="1:17" s="224" customFormat="1">
      <c r="A147" s="187">
        <v>32</v>
      </c>
      <c r="B147" s="187" t="s">
        <v>241</v>
      </c>
      <c r="C147" s="187" t="s">
        <v>240</v>
      </c>
      <c r="D147" s="187" t="s">
        <v>241</v>
      </c>
      <c r="E147" s="199" t="s">
        <v>189</v>
      </c>
      <c r="F147" s="193">
        <v>266</v>
      </c>
      <c r="G147" s="193">
        <v>246</v>
      </c>
      <c r="H147" s="193">
        <v>160</v>
      </c>
      <c r="I147" s="187">
        <v>71</v>
      </c>
      <c r="J147" s="187">
        <v>131</v>
      </c>
      <c r="K147" s="190">
        <v>1.488</v>
      </c>
      <c r="L147" s="191" t="s">
        <v>803</v>
      </c>
      <c r="M147" s="194">
        <v>2007.44</v>
      </c>
      <c r="N147" s="200" t="s">
        <v>190</v>
      </c>
      <c r="O147" s="181" t="s">
        <v>197</v>
      </c>
      <c r="P147" s="182"/>
      <c r="Q147" s="201" t="s">
        <v>619</v>
      </c>
    </row>
    <row r="148" spans="1:17" s="219" customFormat="1">
      <c r="A148" s="187">
        <v>33</v>
      </c>
      <c r="B148" s="187" t="s">
        <v>676</v>
      </c>
      <c r="C148" s="187" t="s">
        <v>684</v>
      </c>
      <c r="D148" s="187" t="s">
        <v>676</v>
      </c>
      <c r="E148" s="199" t="s">
        <v>189</v>
      </c>
      <c r="F148" s="193">
        <v>276</v>
      </c>
      <c r="G148" s="193">
        <v>256</v>
      </c>
      <c r="H148" s="193">
        <v>160</v>
      </c>
      <c r="I148" s="187">
        <v>71</v>
      </c>
      <c r="J148" s="187">
        <v>131</v>
      </c>
      <c r="K148" s="190">
        <v>1.488</v>
      </c>
      <c r="L148" s="191" t="s">
        <v>803</v>
      </c>
      <c r="M148" s="194">
        <v>2322.35</v>
      </c>
      <c r="N148" s="200" t="s">
        <v>190</v>
      </c>
      <c r="O148" s="181" t="s">
        <v>197</v>
      </c>
      <c r="P148" s="182"/>
      <c r="Q148" s="201" t="s">
        <v>619</v>
      </c>
    </row>
    <row r="149" spans="1:17" s="219" customFormat="1">
      <c r="A149" s="187">
        <v>34</v>
      </c>
      <c r="B149" s="187" t="s">
        <v>675</v>
      </c>
      <c r="C149" s="187" t="s">
        <v>683</v>
      </c>
      <c r="D149" s="187" t="s">
        <v>675</v>
      </c>
      <c r="E149" s="199" t="s">
        <v>189</v>
      </c>
      <c r="F149" s="193">
        <v>276</v>
      </c>
      <c r="G149" s="193">
        <v>256</v>
      </c>
      <c r="H149" s="193">
        <v>160</v>
      </c>
      <c r="I149" s="187">
        <v>71</v>
      </c>
      <c r="J149" s="187">
        <v>131</v>
      </c>
      <c r="K149" s="190">
        <v>1.488</v>
      </c>
      <c r="L149" s="191" t="s">
        <v>803</v>
      </c>
      <c r="M149" s="194">
        <v>2322.35</v>
      </c>
      <c r="N149" s="200" t="s">
        <v>190</v>
      </c>
      <c r="O149" s="181" t="s">
        <v>197</v>
      </c>
      <c r="P149" s="182"/>
      <c r="Q149" s="201" t="s">
        <v>619</v>
      </c>
    </row>
    <row r="150" spans="1:17" s="224" customFormat="1">
      <c r="A150" s="187">
        <v>35</v>
      </c>
      <c r="B150" s="187" t="s">
        <v>801</v>
      </c>
      <c r="C150" s="187" t="s">
        <v>780</v>
      </c>
      <c r="D150" s="187" t="s">
        <v>801</v>
      </c>
      <c r="E150" s="199" t="s">
        <v>189</v>
      </c>
      <c r="F150" s="193">
        <v>276</v>
      </c>
      <c r="G150" s="193">
        <v>256</v>
      </c>
      <c r="H150" s="193">
        <v>160</v>
      </c>
      <c r="I150" s="187">
        <v>71</v>
      </c>
      <c r="J150" s="187">
        <v>131</v>
      </c>
      <c r="K150" s="190">
        <v>1.488</v>
      </c>
      <c r="L150" s="191" t="s">
        <v>803</v>
      </c>
      <c r="M150" s="194">
        <v>2329.5100000000002</v>
      </c>
      <c r="N150" s="200" t="s">
        <v>190</v>
      </c>
      <c r="O150" s="181" t="s">
        <v>197</v>
      </c>
      <c r="Q150" s="201" t="s">
        <v>619</v>
      </c>
    </row>
    <row r="151" spans="1:17" s="219" customFormat="1">
      <c r="A151" s="187">
        <v>36</v>
      </c>
      <c r="B151" s="187" t="s">
        <v>697</v>
      </c>
      <c r="C151" s="187" t="s">
        <v>698</v>
      </c>
      <c r="D151" s="187" t="s">
        <v>697</v>
      </c>
      <c r="E151" s="199" t="s">
        <v>189</v>
      </c>
      <c r="F151" s="193">
        <v>276</v>
      </c>
      <c r="G151" s="193">
        <v>256</v>
      </c>
      <c r="H151" s="193">
        <v>160</v>
      </c>
      <c r="I151" s="187">
        <v>71</v>
      </c>
      <c r="J151" s="187">
        <v>131</v>
      </c>
      <c r="K151" s="190">
        <v>1.488</v>
      </c>
      <c r="L151" s="191" t="s">
        <v>803</v>
      </c>
      <c r="M151" s="194">
        <v>2322.35</v>
      </c>
      <c r="N151" s="200" t="s">
        <v>190</v>
      </c>
      <c r="O151" s="181" t="s">
        <v>197</v>
      </c>
      <c r="P151" s="182"/>
      <c r="Q151" s="201" t="s">
        <v>619</v>
      </c>
    </row>
    <row r="152" spans="1:17" s="219" customFormat="1">
      <c r="A152" s="187">
        <v>37</v>
      </c>
      <c r="B152" s="187" t="s">
        <v>411</v>
      </c>
      <c r="C152" s="187" t="s">
        <v>410</v>
      </c>
      <c r="D152" s="187" t="s">
        <v>411</v>
      </c>
      <c r="E152" s="199" t="s">
        <v>189</v>
      </c>
      <c r="F152" s="193">
        <v>266</v>
      </c>
      <c r="G152" s="193">
        <v>246</v>
      </c>
      <c r="H152" s="193">
        <v>160</v>
      </c>
      <c r="I152" s="187">
        <v>71</v>
      </c>
      <c r="J152" s="187">
        <v>131</v>
      </c>
      <c r="K152" s="190">
        <v>1.488</v>
      </c>
      <c r="L152" s="191" t="s">
        <v>803</v>
      </c>
      <c r="M152" s="194">
        <v>2042.57</v>
      </c>
      <c r="N152" s="200" t="s">
        <v>190</v>
      </c>
      <c r="O152" s="181" t="s">
        <v>197</v>
      </c>
      <c r="P152" s="182"/>
      <c r="Q152" s="201" t="s">
        <v>619</v>
      </c>
    </row>
    <row r="153" spans="1:17" s="219" customFormat="1">
      <c r="A153" s="187">
        <v>38</v>
      </c>
      <c r="B153" s="187" t="s">
        <v>461</v>
      </c>
      <c r="C153" s="187" t="s">
        <v>412</v>
      </c>
      <c r="D153" s="187" t="s">
        <v>461</v>
      </c>
      <c r="E153" s="199" t="s">
        <v>189</v>
      </c>
      <c r="F153" s="193">
        <v>266</v>
      </c>
      <c r="G153" s="193">
        <v>246</v>
      </c>
      <c r="H153" s="193">
        <v>160</v>
      </c>
      <c r="I153" s="187">
        <v>71</v>
      </c>
      <c r="J153" s="187">
        <v>131</v>
      </c>
      <c r="K153" s="190">
        <v>1.488</v>
      </c>
      <c r="L153" s="191" t="s">
        <v>803</v>
      </c>
      <c r="M153" s="194">
        <v>2042.33</v>
      </c>
      <c r="N153" s="200" t="s">
        <v>190</v>
      </c>
      <c r="O153" s="181" t="s">
        <v>197</v>
      </c>
      <c r="P153" s="182"/>
      <c r="Q153" s="201" t="s">
        <v>619</v>
      </c>
    </row>
    <row r="154" spans="1:17" s="219" customFormat="1">
      <c r="A154" s="187">
        <v>39</v>
      </c>
      <c r="B154" s="187" t="s">
        <v>294</v>
      </c>
      <c r="C154" s="187" t="s">
        <v>293</v>
      </c>
      <c r="D154" s="187" t="s">
        <v>294</v>
      </c>
      <c r="E154" s="199" t="s">
        <v>189</v>
      </c>
      <c r="F154" s="193">
        <v>266</v>
      </c>
      <c r="G154" s="193">
        <v>246</v>
      </c>
      <c r="H154" s="193">
        <v>160</v>
      </c>
      <c r="I154" s="187">
        <v>71</v>
      </c>
      <c r="J154" s="187">
        <v>131</v>
      </c>
      <c r="K154" s="190">
        <v>1.488</v>
      </c>
      <c r="L154" s="191" t="s">
        <v>803</v>
      </c>
      <c r="M154" s="194">
        <v>2316.54</v>
      </c>
      <c r="N154" s="200" t="s">
        <v>190</v>
      </c>
      <c r="O154" s="181" t="s">
        <v>197</v>
      </c>
      <c r="P154" s="182"/>
      <c r="Q154" s="201" t="s">
        <v>619</v>
      </c>
    </row>
    <row r="155" spans="1:17" s="219" customFormat="1">
      <c r="A155" s="187">
        <v>40</v>
      </c>
      <c r="B155" s="187" t="s">
        <v>296</v>
      </c>
      <c r="C155" s="187" t="s">
        <v>295</v>
      </c>
      <c r="D155" s="187" t="s">
        <v>296</v>
      </c>
      <c r="E155" s="199" t="s">
        <v>189</v>
      </c>
      <c r="F155" s="193">
        <v>266</v>
      </c>
      <c r="G155" s="193">
        <v>246</v>
      </c>
      <c r="H155" s="193">
        <v>160</v>
      </c>
      <c r="I155" s="187">
        <v>71</v>
      </c>
      <c r="J155" s="187">
        <v>131</v>
      </c>
      <c r="K155" s="190">
        <v>1.488</v>
      </c>
      <c r="L155" s="191" t="s">
        <v>803</v>
      </c>
      <c r="M155" s="194">
        <v>2316.54</v>
      </c>
      <c r="N155" s="200" t="s">
        <v>190</v>
      </c>
      <c r="O155" s="181" t="s">
        <v>197</v>
      </c>
      <c r="P155" s="182"/>
      <c r="Q155" s="201" t="s">
        <v>619</v>
      </c>
    </row>
    <row r="156" spans="1:17" s="219" customFormat="1">
      <c r="A156" s="187">
        <v>41</v>
      </c>
      <c r="B156" s="187" t="s">
        <v>298</v>
      </c>
      <c r="C156" s="187" t="s">
        <v>297</v>
      </c>
      <c r="D156" s="187" t="s">
        <v>298</v>
      </c>
      <c r="E156" s="199" t="s">
        <v>189</v>
      </c>
      <c r="F156" s="193">
        <v>266</v>
      </c>
      <c r="G156" s="193">
        <v>246</v>
      </c>
      <c r="H156" s="193">
        <v>160</v>
      </c>
      <c r="I156" s="187">
        <v>71</v>
      </c>
      <c r="J156" s="187">
        <v>131</v>
      </c>
      <c r="K156" s="190">
        <v>1.488</v>
      </c>
      <c r="L156" s="191" t="s">
        <v>803</v>
      </c>
      <c r="M156" s="194">
        <v>2240.87</v>
      </c>
      <c r="N156" s="200" t="s">
        <v>190</v>
      </c>
      <c r="O156" s="181" t="s">
        <v>197</v>
      </c>
      <c r="P156" s="182"/>
      <c r="Q156" s="201" t="s">
        <v>619</v>
      </c>
    </row>
    <row r="157" spans="1:17" s="219" customFormat="1">
      <c r="A157" s="187">
        <v>42</v>
      </c>
      <c r="B157" s="187" t="s">
        <v>300</v>
      </c>
      <c r="C157" s="187" t="s">
        <v>299</v>
      </c>
      <c r="D157" s="187" t="s">
        <v>300</v>
      </c>
      <c r="E157" s="199" t="s">
        <v>189</v>
      </c>
      <c r="F157" s="193">
        <v>266</v>
      </c>
      <c r="G157" s="193">
        <v>246</v>
      </c>
      <c r="H157" s="193">
        <v>160</v>
      </c>
      <c r="I157" s="187">
        <v>71</v>
      </c>
      <c r="J157" s="187">
        <v>131</v>
      </c>
      <c r="K157" s="190">
        <v>1.488</v>
      </c>
      <c r="L157" s="191" t="s">
        <v>803</v>
      </c>
      <c r="M157" s="194">
        <v>2240.9899999999998</v>
      </c>
      <c r="N157" s="200" t="s">
        <v>190</v>
      </c>
      <c r="O157" s="181" t="s">
        <v>197</v>
      </c>
      <c r="P157" s="182"/>
      <c r="Q157" s="201" t="s">
        <v>619</v>
      </c>
    </row>
    <row r="158" spans="1:17" s="219" customFormat="1">
      <c r="A158" s="187">
        <v>43</v>
      </c>
      <c r="B158" s="187" t="s">
        <v>243</v>
      </c>
      <c r="C158" s="187" t="s">
        <v>242</v>
      </c>
      <c r="D158" s="187" t="s">
        <v>243</v>
      </c>
      <c r="E158" s="199" t="s">
        <v>189</v>
      </c>
      <c r="F158" s="193">
        <v>266</v>
      </c>
      <c r="G158" s="193">
        <v>246</v>
      </c>
      <c r="H158" s="193">
        <v>160</v>
      </c>
      <c r="I158" s="187">
        <v>71</v>
      </c>
      <c r="J158" s="187">
        <v>131</v>
      </c>
      <c r="K158" s="190">
        <v>1.488</v>
      </c>
      <c r="L158" s="191" t="s">
        <v>803</v>
      </c>
      <c r="M158" s="194">
        <v>2382.1799999999998</v>
      </c>
      <c r="N158" s="200" t="s">
        <v>190</v>
      </c>
      <c r="O158" s="181" t="s">
        <v>197</v>
      </c>
      <c r="P158" s="182"/>
      <c r="Q158" s="201" t="s">
        <v>619</v>
      </c>
    </row>
    <row r="159" spans="1:17" s="219" customFormat="1">
      <c r="A159" s="187">
        <v>44</v>
      </c>
      <c r="B159" s="187" t="s">
        <v>245</v>
      </c>
      <c r="C159" s="187" t="s">
        <v>244</v>
      </c>
      <c r="D159" s="187" t="s">
        <v>245</v>
      </c>
      <c r="E159" s="199" t="s">
        <v>189</v>
      </c>
      <c r="F159" s="193">
        <v>266</v>
      </c>
      <c r="G159" s="193">
        <v>246</v>
      </c>
      <c r="H159" s="193">
        <v>160</v>
      </c>
      <c r="I159" s="187">
        <v>71</v>
      </c>
      <c r="J159" s="187">
        <v>131</v>
      </c>
      <c r="K159" s="190">
        <v>1.488</v>
      </c>
      <c r="L159" s="191" t="s">
        <v>803</v>
      </c>
      <c r="M159" s="194">
        <v>2382.1799999999998</v>
      </c>
      <c r="N159" s="200" t="s">
        <v>190</v>
      </c>
      <c r="O159" s="181" t="s">
        <v>197</v>
      </c>
      <c r="P159" s="182"/>
      <c r="Q159" s="201"/>
    </row>
    <row r="160" spans="1:17" s="219" customFormat="1">
      <c r="A160" s="187">
        <v>45</v>
      </c>
      <c r="B160" s="187" t="s">
        <v>817</v>
      </c>
      <c r="C160" s="187" t="s">
        <v>815</v>
      </c>
      <c r="D160" s="187" t="s">
        <v>817</v>
      </c>
      <c r="E160" s="199" t="s">
        <v>189</v>
      </c>
      <c r="F160" s="193">
        <v>276</v>
      </c>
      <c r="G160" s="193">
        <v>256</v>
      </c>
      <c r="H160" s="193">
        <v>160</v>
      </c>
      <c r="I160" s="187">
        <v>71</v>
      </c>
      <c r="J160" s="187">
        <v>131</v>
      </c>
      <c r="K160" s="190">
        <v>1.488</v>
      </c>
      <c r="L160" s="191" t="s">
        <v>803</v>
      </c>
      <c r="M160" s="194">
        <v>2636.23</v>
      </c>
      <c r="N160" s="200" t="s">
        <v>190</v>
      </c>
      <c r="O160" s="181" t="s">
        <v>197</v>
      </c>
      <c r="P160" s="182"/>
      <c r="Q160" s="201" t="s">
        <v>619</v>
      </c>
    </row>
    <row r="161" spans="1:17" s="219" customFormat="1">
      <c r="A161" s="187">
        <v>46</v>
      </c>
      <c r="B161" s="187" t="s">
        <v>819</v>
      </c>
      <c r="C161" s="187" t="s">
        <v>818</v>
      </c>
      <c r="D161" s="187" t="s">
        <v>819</v>
      </c>
      <c r="E161" s="199" t="s">
        <v>189</v>
      </c>
      <c r="F161" s="193">
        <v>276</v>
      </c>
      <c r="G161" s="193">
        <v>256</v>
      </c>
      <c r="H161" s="193">
        <v>160</v>
      </c>
      <c r="I161" s="187">
        <v>71</v>
      </c>
      <c r="J161" s="187">
        <v>131</v>
      </c>
      <c r="K161" s="190">
        <v>1.488</v>
      </c>
      <c r="L161" s="191" t="s">
        <v>803</v>
      </c>
      <c r="M161" s="194">
        <v>2368.41</v>
      </c>
      <c r="N161" s="200" t="s">
        <v>190</v>
      </c>
      <c r="O161" s="181" t="s">
        <v>197</v>
      </c>
      <c r="P161" s="182"/>
      <c r="Q161" s="201" t="s">
        <v>619</v>
      </c>
    </row>
    <row r="162" spans="1:17" s="219" customFormat="1">
      <c r="A162" s="187">
        <v>47</v>
      </c>
      <c r="B162" s="187" t="s">
        <v>825</v>
      </c>
      <c r="C162" s="187" t="s">
        <v>824</v>
      </c>
      <c r="D162" s="187" t="s">
        <v>825</v>
      </c>
      <c r="E162" s="199" t="s">
        <v>189</v>
      </c>
      <c r="F162" s="193">
        <v>276</v>
      </c>
      <c r="G162" s="193">
        <v>256</v>
      </c>
      <c r="H162" s="193">
        <v>160</v>
      </c>
      <c r="I162" s="187">
        <v>71</v>
      </c>
      <c r="J162" s="187">
        <v>131</v>
      </c>
      <c r="K162" s="190">
        <v>1.488</v>
      </c>
      <c r="L162" s="191" t="s">
        <v>803</v>
      </c>
      <c r="M162" s="194">
        <v>2638.89</v>
      </c>
      <c r="N162" s="200" t="s">
        <v>190</v>
      </c>
      <c r="O162" s="181" t="s">
        <v>197</v>
      </c>
      <c r="P162" s="182"/>
      <c r="Q162" s="201" t="s">
        <v>619</v>
      </c>
    </row>
    <row r="163" spans="1:17" s="219" customFormat="1">
      <c r="A163" s="187"/>
      <c r="B163" s="187"/>
      <c r="C163" s="187"/>
      <c r="D163" s="187"/>
      <c r="E163" s="199" t="s">
        <v>189</v>
      </c>
      <c r="F163" s="193"/>
      <c r="G163" s="193"/>
      <c r="H163" s="193"/>
      <c r="I163" s="187"/>
      <c r="J163" s="187"/>
      <c r="K163" s="190"/>
      <c r="L163" s="191" t="s">
        <v>803</v>
      </c>
      <c r="M163" s="194"/>
      <c r="N163" s="200" t="s">
        <v>190</v>
      </c>
      <c r="O163" s="181" t="s">
        <v>197</v>
      </c>
      <c r="P163" s="182"/>
      <c r="Q163" s="201"/>
    </row>
    <row r="164" spans="1:17" s="219" customFormat="1">
      <c r="A164" s="187"/>
      <c r="B164" s="187"/>
      <c r="C164" s="187"/>
      <c r="D164" s="187"/>
      <c r="E164" s="199" t="s">
        <v>189</v>
      </c>
      <c r="F164" s="193"/>
      <c r="G164" s="193"/>
      <c r="H164" s="193"/>
      <c r="I164" s="187"/>
      <c r="J164" s="187"/>
      <c r="K164" s="190"/>
      <c r="L164" s="191" t="s">
        <v>803</v>
      </c>
      <c r="M164" s="194"/>
      <c r="N164" s="200" t="s">
        <v>190</v>
      </c>
      <c r="O164" s="181" t="s">
        <v>197</v>
      </c>
      <c r="P164" s="182"/>
      <c r="Q164" s="201"/>
    </row>
    <row r="165" spans="1:17" s="219" customFormat="1">
      <c r="A165" s="187">
        <v>1</v>
      </c>
      <c r="B165" s="187" t="s">
        <v>339</v>
      </c>
      <c r="C165" s="187" t="s">
        <v>338</v>
      </c>
      <c r="D165" s="187" t="s">
        <v>339</v>
      </c>
      <c r="E165" s="199" t="s">
        <v>189</v>
      </c>
      <c r="F165" s="193">
        <v>260</v>
      </c>
      <c r="G165" s="193">
        <v>235</v>
      </c>
      <c r="H165" s="193">
        <v>162</v>
      </c>
      <c r="I165" s="187">
        <v>70</v>
      </c>
      <c r="J165" s="187">
        <v>124</v>
      </c>
      <c r="K165" s="190">
        <v>1.407</v>
      </c>
      <c r="L165" s="191" t="s">
        <v>803</v>
      </c>
      <c r="M165" s="194">
        <v>1857.91</v>
      </c>
      <c r="N165" s="200" t="s">
        <v>190</v>
      </c>
      <c r="O165" s="181" t="s">
        <v>197</v>
      </c>
      <c r="P165" s="182"/>
      <c r="Q165" s="201" t="s">
        <v>619</v>
      </c>
    </row>
    <row r="166" spans="1:17" s="219" customFormat="1">
      <c r="A166" s="187">
        <v>2</v>
      </c>
      <c r="B166" s="187" t="s">
        <v>341</v>
      </c>
      <c r="C166" s="187" t="s">
        <v>340</v>
      </c>
      <c r="D166" s="187" t="s">
        <v>341</v>
      </c>
      <c r="E166" s="199" t="s">
        <v>189</v>
      </c>
      <c r="F166" s="193">
        <v>260</v>
      </c>
      <c r="G166" s="193">
        <v>235</v>
      </c>
      <c r="H166" s="193">
        <v>162</v>
      </c>
      <c r="I166" s="187">
        <v>70</v>
      </c>
      <c r="J166" s="187">
        <v>124</v>
      </c>
      <c r="K166" s="190">
        <v>1.407</v>
      </c>
      <c r="L166" s="191" t="s">
        <v>803</v>
      </c>
      <c r="M166" s="194">
        <v>2271.86</v>
      </c>
      <c r="N166" s="200" t="s">
        <v>190</v>
      </c>
      <c r="O166" s="181" t="s">
        <v>197</v>
      </c>
      <c r="P166" s="182"/>
      <c r="Q166" s="201" t="s">
        <v>619</v>
      </c>
    </row>
    <row r="167" spans="1:17" s="219" customFormat="1">
      <c r="A167" s="187">
        <v>3</v>
      </c>
      <c r="B167" s="187" t="s">
        <v>343</v>
      </c>
      <c r="C167" s="187" t="s">
        <v>342</v>
      </c>
      <c r="D167" s="187" t="s">
        <v>343</v>
      </c>
      <c r="E167" s="199" t="s">
        <v>189</v>
      </c>
      <c r="F167" s="193">
        <v>260</v>
      </c>
      <c r="G167" s="193">
        <v>235</v>
      </c>
      <c r="H167" s="193">
        <v>162</v>
      </c>
      <c r="I167" s="187">
        <v>70</v>
      </c>
      <c r="J167" s="187">
        <v>124</v>
      </c>
      <c r="K167" s="190">
        <v>1.407</v>
      </c>
      <c r="L167" s="191" t="s">
        <v>803</v>
      </c>
      <c r="M167" s="194">
        <v>2027.82</v>
      </c>
      <c r="N167" s="200" t="s">
        <v>190</v>
      </c>
      <c r="O167" s="181" t="s">
        <v>197</v>
      </c>
      <c r="P167" s="182"/>
      <c r="Q167" s="201" t="s">
        <v>619</v>
      </c>
    </row>
    <row r="168" spans="1:17" s="219" customFormat="1">
      <c r="A168" s="187">
        <v>4</v>
      </c>
      <c r="B168" s="187" t="s">
        <v>279</v>
      </c>
      <c r="C168" s="187" t="s">
        <v>278</v>
      </c>
      <c r="D168" s="187" t="s">
        <v>279</v>
      </c>
      <c r="E168" s="199" t="s">
        <v>189</v>
      </c>
      <c r="F168" s="193">
        <v>238</v>
      </c>
      <c r="G168" s="193">
        <v>216</v>
      </c>
      <c r="H168" s="193">
        <v>163</v>
      </c>
      <c r="I168" s="187">
        <v>65</v>
      </c>
      <c r="J168" s="187">
        <v>124</v>
      </c>
      <c r="K168" s="190">
        <v>1.3140000000000001</v>
      </c>
      <c r="L168" s="191" t="s">
        <v>803</v>
      </c>
      <c r="M168" s="194">
        <v>1762.09</v>
      </c>
      <c r="N168" s="200" t="s">
        <v>190</v>
      </c>
      <c r="O168" s="181" t="s">
        <v>197</v>
      </c>
      <c r="P168" s="182"/>
      <c r="Q168" s="201" t="s">
        <v>620</v>
      </c>
    </row>
    <row r="169" spans="1:17" s="219" customFormat="1">
      <c r="A169" s="187">
        <v>5</v>
      </c>
      <c r="B169" s="187" t="s">
        <v>281</v>
      </c>
      <c r="C169" s="187" t="s">
        <v>280</v>
      </c>
      <c r="D169" s="187" t="s">
        <v>281</v>
      </c>
      <c r="E169" s="199" t="s">
        <v>189</v>
      </c>
      <c r="F169" s="193">
        <v>238</v>
      </c>
      <c r="G169" s="193">
        <v>216</v>
      </c>
      <c r="H169" s="193">
        <v>163</v>
      </c>
      <c r="I169" s="187">
        <v>65</v>
      </c>
      <c r="J169" s="187">
        <v>124</v>
      </c>
      <c r="K169" s="190">
        <v>1.3140000000000001</v>
      </c>
      <c r="L169" s="191" t="s">
        <v>803</v>
      </c>
      <c r="M169" s="194">
        <v>1810.62</v>
      </c>
      <c r="N169" s="200" t="s">
        <v>190</v>
      </c>
      <c r="O169" s="181" t="s">
        <v>197</v>
      </c>
      <c r="P169" s="224"/>
      <c r="Q169" s="201" t="s">
        <v>620</v>
      </c>
    </row>
    <row r="170" spans="1:17" s="219" customFormat="1">
      <c r="A170" s="187">
        <v>6</v>
      </c>
      <c r="B170" s="187" t="s">
        <v>706</v>
      </c>
      <c r="C170" s="187" t="s">
        <v>702</v>
      </c>
      <c r="D170" s="187" t="s">
        <v>706</v>
      </c>
      <c r="E170" s="199" t="s">
        <v>189</v>
      </c>
      <c r="F170" s="193">
        <v>238</v>
      </c>
      <c r="G170" s="193">
        <v>216</v>
      </c>
      <c r="H170" s="193">
        <v>163</v>
      </c>
      <c r="I170" s="187">
        <v>65</v>
      </c>
      <c r="J170" s="187">
        <v>124</v>
      </c>
      <c r="K170" s="190">
        <v>1.3140000000000001</v>
      </c>
      <c r="L170" s="191" t="s">
        <v>803</v>
      </c>
      <c r="M170" s="194">
        <v>1763.16</v>
      </c>
      <c r="N170" s="200" t="s">
        <v>190</v>
      </c>
      <c r="O170" s="181" t="s">
        <v>197</v>
      </c>
      <c r="P170" s="224"/>
      <c r="Q170" s="201" t="s">
        <v>620</v>
      </c>
    </row>
    <row r="171" spans="1:17" s="219" customFormat="1">
      <c r="A171" s="187">
        <v>7</v>
      </c>
      <c r="B171" s="187" t="s">
        <v>707</v>
      </c>
      <c r="C171" s="187" t="s">
        <v>703</v>
      </c>
      <c r="D171" s="187" t="s">
        <v>707</v>
      </c>
      <c r="E171" s="199" t="s">
        <v>189</v>
      </c>
      <c r="F171" s="193">
        <v>238</v>
      </c>
      <c r="G171" s="193">
        <v>216</v>
      </c>
      <c r="H171" s="193">
        <v>163</v>
      </c>
      <c r="I171" s="187">
        <v>65</v>
      </c>
      <c r="J171" s="187">
        <v>124</v>
      </c>
      <c r="K171" s="190">
        <v>1.3140000000000001</v>
      </c>
      <c r="L171" s="191" t="s">
        <v>803</v>
      </c>
      <c r="M171" s="194">
        <v>1763.16</v>
      </c>
      <c r="N171" s="200" t="s">
        <v>190</v>
      </c>
      <c r="O171" s="181" t="s">
        <v>197</v>
      </c>
      <c r="P171" s="224"/>
      <c r="Q171" s="201" t="s">
        <v>620</v>
      </c>
    </row>
    <row r="172" spans="1:17" s="219" customFormat="1">
      <c r="A172" s="187">
        <v>8</v>
      </c>
      <c r="B172" s="187" t="s">
        <v>283</v>
      </c>
      <c r="C172" s="187" t="s">
        <v>282</v>
      </c>
      <c r="D172" s="187" t="s">
        <v>283</v>
      </c>
      <c r="E172" s="199" t="s">
        <v>189</v>
      </c>
      <c r="F172" s="193">
        <v>238</v>
      </c>
      <c r="G172" s="193">
        <v>216</v>
      </c>
      <c r="H172" s="193">
        <v>163</v>
      </c>
      <c r="I172" s="187">
        <v>65</v>
      </c>
      <c r="J172" s="187">
        <v>124</v>
      </c>
      <c r="K172" s="190">
        <v>1.3140000000000001</v>
      </c>
      <c r="L172" s="191" t="s">
        <v>803</v>
      </c>
      <c r="M172" s="194">
        <v>1936.91</v>
      </c>
      <c r="N172" s="200" t="s">
        <v>190</v>
      </c>
      <c r="O172" s="181" t="s">
        <v>197</v>
      </c>
      <c r="P172" s="224"/>
      <c r="Q172" s="201" t="s">
        <v>620</v>
      </c>
    </row>
    <row r="173" spans="1:17" s="219" customFormat="1">
      <c r="A173" s="187">
        <v>9</v>
      </c>
      <c r="B173" s="187" t="s">
        <v>271</v>
      </c>
      <c r="C173" s="187" t="s">
        <v>270</v>
      </c>
      <c r="D173" s="187" t="s">
        <v>271</v>
      </c>
      <c r="E173" s="199" t="s">
        <v>189</v>
      </c>
      <c r="F173" s="193">
        <v>254</v>
      </c>
      <c r="G173" s="193">
        <v>229</v>
      </c>
      <c r="H173" s="193">
        <v>163</v>
      </c>
      <c r="I173" s="187">
        <v>70</v>
      </c>
      <c r="J173" s="187">
        <v>130</v>
      </c>
      <c r="K173" s="190">
        <v>1.484</v>
      </c>
      <c r="L173" s="191" t="s">
        <v>803</v>
      </c>
      <c r="M173" s="194">
        <v>1932.62</v>
      </c>
      <c r="N173" s="200" t="s">
        <v>190</v>
      </c>
      <c r="O173" s="181" t="s">
        <v>197</v>
      </c>
      <c r="P173" s="182"/>
      <c r="Q173" s="201" t="s">
        <v>620</v>
      </c>
    </row>
    <row r="174" spans="1:17" s="219" customFormat="1">
      <c r="A174" s="187">
        <v>10</v>
      </c>
      <c r="B174" s="187" t="s">
        <v>273</v>
      </c>
      <c r="C174" s="187" t="s">
        <v>272</v>
      </c>
      <c r="D174" s="187" t="s">
        <v>273</v>
      </c>
      <c r="E174" s="199" t="s">
        <v>189</v>
      </c>
      <c r="F174" s="193">
        <v>254</v>
      </c>
      <c r="G174" s="193">
        <v>229</v>
      </c>
      <c r="H174" s="193">
        <v>163</v>
      </c>
      <c r="I174" s="187">
        <v>70</v>
      </c>
      <c r="J174" s="187">
        <v>130</v>
      </c>
      <c r="K174" s="190">
        <v>1.484</v>
      </c>
      <c r="L174" s="191" t="s">
        <v>803</v>
      </c>
      <c r="M174" s="194">
        <v>1981.59</v>
      </c>
      <c r="N174" s="200" t="s">
        <v>190</v>
      </c>
      <c r="O174" s="181" t="s">
        <v>197</v>
      </c>
      <c r="P174" s="182"/>
      <c r="Q174" s="201" t="s">
        <v>620</v>
      </c>
    </row>
    <row r="175" spans="1:17" s="224" customFormat="1">
      <c r="A175" s="187">
        <v>11</v>
      </c>
      <c r="B175" s="187" t="s">
        <v>708</v>
      </c>
      <c r="C175" s="187" t="s">
        <v>704</v>
      </c>
      <c r="D175" s="187" t="s">
        <v>708</v>
      </c>
      <c r="E175" s="199" t="s">
        <v>189</v>
      </c>
      <c r="F175" s="193">
        <v>254</v>
      </c>
      <c r="G175" s="193">
        <v>229</v>
      </c>
      <c r="H175" s="193">
        <v>163</v>
      </c>
      <c r="I175" s="187">
        <v>70</v>
      </c>
      <c r="J175" s="187">
        <v>130</v>
      </c>
      <c r="K175" s="190">
        <v>1.484</v>
      </c>
      <c r="L175" s="191" t="s">
        <v>803</v>
      </c>
      <c r="M175" s="194">
        <v>1911.01</v>
      </c>
      <c r="N175" s="200" t="s">
        <v>190</v>
      </c>
      <c r="O175" s="181" t="s">
        <v>197</v>
      </c>
      <c r="P175" s="182"/>
      <c r="Q175" s="201" t="s">
        <v>620</v>
      </c>
    </row>
    <row r="176" spans="1:17" s="224" customFormat="1">
      <c r="A176" s="187">
        <v>12</v>
      </c>
      <c r="B176" s="187" t="s">
        <v>709</v>
      </c>
      <c r="C176" s="187" t="s">
        <v>705</v>
      </c>
      <c r="D176" s="187" t="s">
        <v>709</v>
      </c>
      <c r="E176" s="199" t="s">
        <v>189</v>
      </c>
      <c r="F176" s="193">
        <v>254</v>
      </c>
      <c r="G176" s="193">
        <v>229</v>
      </c>
      <c r="H176" s="193">
        <v>163</v>
      </c>
      <c r="I176" s="187">
        <v>70</v>
      </c>
      <c r="J176" s="187">
        <v>130</v>
      </c>
      <c r="K176" s="190">
        <v>1.484</v>
      </c>
      <c r="L176" s="191" t="s">
        <v>803</v>
      </c>
      <c r="M176" s="194">
        <v>1911.01</v>
      </c>
      <c r="N176" s="200" t="s">
        <v>190</v>
      </c>
      <c r="O176" s="181" t="s">
        <v>197</v>
      </c>
      <c r="P176" s="182"/>
      <c r="Q176" s="201" t="s">
        <v>620</v>
      </c>
    </row>
    <row r="177" spans="1:17" s="224" customFormat="1">
      <c r="A177" s="187">
        <v>13</v>
      </c>
      <c r="B177" s="187" t="s">
        <v>275</v>
      </c>
      <c r="C177" s="187" t="s">
        <v>274</v>
      </c>
      <c r="D177" s="187" t="s">
        <v>275</v>
      </c>
      <c r="E177" s="199" t="s">
        <v>189</v>
      </c>
      <c r="F177" s="193">
        <v>254</v>
      </c>
      <c r="G177" s="193">
        <v>229</v>
      </c>
      <c r="H177" s="193">
        <v>163</v>
      </c>
      <c r="I177" s="187">
        <v>70</v>
      </c>
      <c r="J177" s="187">
        <v>130</v>
      </c>
      <c r="K177" s="190">
        <v>1.484</v>
      </c>
      <c r="L177" s="191" t="s">
        <v>803</v>
      </c>
      <c r="M177" s="194">
        <v>2119.6799999999998</v>
      </c>
      <c r="N177" s="200" t="s">
        <v>190</v>
      </c>
      <c r="O177" s="181" t="s">
        <v>197</v>
      </c>
      <c r="P177" s="182"/>
      <c r="Q177" s="201" t="s">
        <v>620</v>
      </c>
    </row>
    <row r="178" spans="1:17" s="224" customFormat="1">
      <c r="A178" s="187">
        <v>14</v>
      </c>
      <c r="B178" s="187" t="s">
        <v>308</v>
      </c>
      <c r="C178" s="187" t="s">
        <v>307</v>
      </c>
      <c r="D178" s="187" t="s">
        <v>308</v>
      </c>
      <c r="E178" s="199" t="s">
        <v>189</v>
      </c>
      <c r="F178" s="193">
        <v>254</v>
      </c>
      <c r="G178" s="193">
        <v>229</v>
      </c>
      <c r="H178" s="193">
        <v>163</v>
      </c>
      <c r="I178" s="187">
        <v>70</v>
      </c>
      <c r="J178" s="187">
        <v>130</v>
      </c>
      <c r="K178" s="190">
        <v>1.484</v>
      </c>
      <c r="L178" s="191" t="s">
        <v>803</v>
      </c>
      <c r="M178" s="194">
        <v>1971.94</v>
      </c>
      <c r="N178" s="200" t="s">
        <v>190</v>
      </c>
      <c r="O178" s="181" t="s">
        <v>197</v>
      </c>
      <c r="P178" s="182"/>
      <c r="Q178" s="201" t="s">
        <v>620</v>
      </c>
    </row>
    <row r="179" spans="1:17" s="219" customFormat="1">
      <c r="A179" s="187">
        <v>15</v>
      </c>
      <c r="B179" s="187" t="s">
        <v>716</v>
      </c>
      <c r="C179" s="187" t="s">
        <v>715</v>
      </c>
      <c r="D179" s="187" t="s">
        <v>716</v>
      </c>
      <c r="E179" s="199" t="s">
        <v>189</v>
      </c>
      <c r="F179" s="193">
        <v>259</v>
      </c>
      <c r="G179" s="193">
        <v>234</v>
      </c>
      <c r="H179" s="193">
        <v>163</v>
      </c>
      <c r="I179" s="187">
        <v>70</v>
      </c>
      <c r="J179" s="187">
        <v>130</v>
      </c>
      <c r="K179" s="190">
        <v>1.484</v>
      </c>
      <c r="L179" s="191" t="s">
        <v>803</v>
      </c>
      <c r="M179" s="194">
        <v>2325.4699999999998</v>
      </c>
      <c r="N179" s="200" t="s">
        <v>190</v>
      </c>
      <c r="O179" s="181" t="s">
        <v>197</v>
      </c>
      <c r="P179" s="182"/>
      <c r="Q179" s="201" t="s">
        <v>620</v>
      </c>
    </row>
    <row r="180" spans="1:17" s="224" customFormat="1">
      <c r="A180" s="187">
        <v>16</v>
      </c>
      <c r="B180" s="187" t="s">
        <v>285</v>
      </c>
      <c r="C180" s="187" t="s">
        <v>284</v>
      </c>
      <c r="D180" s="187" t="s">
        <v>285</v>
      </c>
      <c r="E180" s="199" t="s">
        <v>189</v>
      </c>
      <c r="F180" s="193">
        <v>238</v>
      </c>
      <c r="G180" s="193">
        <v>216</v>
      </c>
      <c r="H180" s="193">
        <v>163</v>
      </c>
      <c r="I180" s="187">
        <v>65</v>
      </c>
      <c r="J180" s="187">
        <v>124</v>
      </c>
      <c r="K180" s="190">
        <v>1.3140000000000001</v>
      </c>
      <c r="L180" s="191" t="s">
        <v>803</v>
      </c>
      <c r="M180" s="194">
        <v>1982.09</v>
      </c>
      <c r="N180" s="200" t="s">
        <v>190</v>
      </c>
      <c r="O180" s="181" t="s">
        <v>197</v>
      </c>
      <c r="P180" s="182"/>
      <c r="Q180" s="201" t="s">
        <v>620</v>
      </c>
    </row>
    <row r="181" spans="1:17" s="224" customFormat="1">
      <c r="A181" s="187">
        <v>17</v>
      </c>
      <c r="B181" s="187" t="s">
        <v>277</v>
      </c>
      <c r="C181" s="187" t="s">
        <v>276</v>
      </c>
      <c r="D181" s="187" t="s">
        <v>277</v>
      </c>
      <c r="E181" s="199" t="s">
        <v>189</v>
      </c>
      <c r="F181" s="193">
        <v>254</v>
      </c>
      <c r="G181" s="193">
        <v>229</v>
      </c>
      <c r="H181" s="193">
        <v>163</v>
      </c>
      <c r="I181" s="187">
        <v>70</v>
      </c>
      <c r="J181" s="187">
        <v>130</v>
      </c>
      <c r="K181" s="190">
        <v>1.484</v>
      </c>
      <c r="L181" s="191" t="s">
        <v>803</v>
      </c>
      <c r="M181" s="194">
        <v>2168.64</v>
      </c>
      <c r="N181" s="200" t="s">
        <v>190</v>
      </c>
      <c r="O181" s="181" t="s">
        <v>197</v>
      </c>
      <c r="P181" s="182"/>
      <c r="Q181" s="201" t="s">
        <v>620</v>
      </c>
    </row>
    <row r="182" spans="1:17" s="224" customFormat="1">
      <c r="A182" s="187">
        <v>18</v>
      </c>
      <c r="B182" s="187" t="s">
        <v>671</v>
      </c>
      <c r="C182" s="187" t="s">
        <v>667</v>
      </c>
      <c r="D182" s="187" t="s">
        <v>671</v>
      </c>
      <c r="E182" s="199" t="s">
        <v>189</v>
      </c>
      <c r="F182" s="193">
        <v>238</v>
      </c>
      <c r="G182" s="193">
        <v>216</v>
      </c>
      <c r="H182" s="193">
        <v>163</v>
      </c>
      <c r="I182" s="187">
        <v>65</v>
      </c>
      <c r="J182" s="187">
        <v>124</v>
      </c>
      <c r="K182" s="190">
        <v>1.3140000000000001</v>
      </c>
      <c r="L182" s="191" t="s">
        <v>803</v>
      </c>
      <c r="M182" s="194">
        <v>2109.62</v>
      </c>
      <c r="N182" s="200" t="s">
        <v>190</v>
      </c>
      <c r="O182" s="181" t="s">
        <v>197</v>
      </c>
      <c r="P182" s="182"/>
      <c r="Q182" s="201" t="s">
        <v>620</v>
      </c>
    </row>
    <row r="183" spans="1:17" s="224" customFormat="1">
      <c r="A183" s="187">
        <v>19</v>
      </c>
      <c r="B183" s="187" t="s">
        <v>717</v>
      </c>
      <c r="C183" s="187" t="s">
        <v>714</v>
      </c>
      <c r="D183" s="187" t="s">
        <v>717</v>
      </c>
      <c r="E183" s="199" t="s">
        <v>189</v>
      </c>
      <c r="F183" s="193">
        <v>243</v>
      </c>
      <c r="G183" s="193">
        <v>221</v>
      </c>
      <c r="H183" s="193">
        <v>163</v>
      </c>
      <c r="I183" s="187">
        <v>65</v>
      </c>
      <c r="J183" s="187">
        <v>124</v>
      </c>
      <c r="K183" s="190">
        <v>1.3140000000000001</v>
      </c>
      <c r="L183" s="191" t="s">
        <v>803</v>
      </c>
      <c r="M183" s="194">
        <v>2158.3000000000002</v>
      </c>
      <c r="N183" s="200" t="s">
        <v>190</v>
      </c>
      <c r="O183" s="181" t="s">
        <v>197</v>
      </c>
      <c r="P183" s="182"/>
      <c r="Q183" s="201" t="s">
        <v>620</v>
      </c>
    </row>
    <row r="184" spans="1:17" s="224" customFormat="1">
      <c r="A184" s="187">
        <v>20</v>
      </c>
      <c r="B184" s="187" t="s">
        <v>672</v>
      </c>
      <c r="C184" s="187" t="s">
        <v>668</v>
      </c>
      <c r="D184" s="187" t="s">
        <v>672</v>
      </c>
      <c r="E184" s="199" t="s">
        <v>189</v>
      </c>
      <c r="F184" s="193">
        <v>243</v>
      </c>
      <c r="G184" s="193">
        <v>221</v>
      </c>
      <c r="H184" s="193">
        <v>163</v>
      </c>
      <c r="I184" s="187">
        <v>65</v>
      </c>
      <c r="J184" s="187">
        <v>124</v>
      </c>
      <c r="K184" s="190">
        <v>1.3140000000000001</v>
      </c>
      <c r="L184" s="191" t="s">
        <v>803</v>
      </c>
      <c r="M184" s="194">
        <v>2289.52</v>
      </c>
      <c r="N184" s="200" t="s">
        <v>190</v>
      </c>
      <c r="O184" s="181" t="s">
        <v>197</v>
      </c>
      <c r="P184" s="182"/>
      <c r="Q184" s="201" t="s">
        <v>620</v>
      </c>
    </row>
    <row r="185" spans="1:17" s="224" customFormat="1">
      <c r="A185" s="187">
        <v>21</v>
      </c>
      <c r="B185" s="187" t="s">
        <v>785</v>
      </c>
      <c r="C185" s="187" t="s">
        <v>783</v>
      </c>
      <c r="D185" s="187" t="s">
        <v>785</v>
      </c>
      <c r="E185" s="199" t="s">
        <v>189</v>
      </c>
      <c r="F185" s="193">
        <v>243</v>
      </c>
      <c r="G185" s="193">
        <v>221</v>
      </c>
      <c r="H185" s="193">
        <v>163</v>
      </c>
      <c r="I185" s="187">
        <v>65</v>
      </c>
      <c r="J185" s="187">
        <v>124</v>
      </c>
      <c r="K185" s="190">
        <v>1.3140000000000001</v>
      </c>
      <c r="L185" s="191" t="s">
        <v>803</v>
      </c>
      <c r="M185" s="194">
        <v>2334.7600000000002</v>
      </c>
      <c r="N185" s="200" t="s">
        <v>190</v>
      </c>
      <c r="O185" s="181" t="s">
        <v>197</v>
      </c>
      <c r="Q185" s="201" t="s">
        <v>620</v>
      </c>
    </row>
    <row r="186" spans="1:17" s="224" customFormat="1">
      <c r="A186" s="187">
        <v>22</v>
      </c>
      <c r="B186" s="187" t="s">
        <v>673</v>
      </c>
      <c r="C186" s="187" t="s">
        <v>669</v>
      </c>
      <c r="D186" s="187" t="s">
        <v>673</v>
      </c>
      <c r="E186" s="199" t="s">
        <v>189</v>
      </c>
      <c r="F186" s="193">
        <v>254</v>
      </c>
      <c r="G186" s="193">
        <v>229</v>
      </c>
      <c r="H186" s="193">
        <v>163</v>
      </c>
      <c r="I186" s="187">
        <v>70</v>
      </c>
      <c r="J186" s="187">
        <v>130</v>
      </c>
      <c r="K186" s="190">
        <v>1.484</v>
      </c>
      <c r="L186" s="191" t="s">
        <v>803</v>
      </c>
      <c r="M186" s="194">
        <v>2286.0700000000002</v>
      </c>
      <c r="N186" s="200" t="s">
        <v>190</v>
      </c>
      <c r="O186" s="181" t="s">
        <v>197</v>
      </c>
      <c r="Q186" s="201" t="s">
        <v>620</v>
      </c>
    </row>
    <row r="187" spans="1:17" s="224" customFormat="1">
      <c r="A187" s="187">
        <v>23</v>
      </c>
      <c r="B187" s="187" t="s">
        <v>713</v>
      </c>
      <c r="C187" s="187" t="s">
        <v>712</v>
      </c>
      <c r="D187" s="187" t="s">
        <v>713</v>
      </c>
      <c r="E187" s="199" t="s">
        <v>189</v>
      </c>
      <c r="F187" s="193">
        <v>259</v>
      </c>
      <c r="G187" s="193">
        <v>234</v>
      </c>
      <c r="H187" s="193">
        <v>163</v>
      </c>
      <c r="I187" s="187">
        <v>70</v>
      </c>
      <c r="J187" s="187">
        <v>130</v>
      </c>
      <c r="K187" s="190">
        <v>1.484</v>
      </c>
      <c r="L187" s="191" t="s">
        <v>803</v>
      </c>
      <c r="M187" s="194">
        <v>2335.04</v>
      </c>
      <c r="N187" s="200" t="s">
        <v>190</v>
      </c>
      <c r="O187" s="181" t="s">
        <v>197</v>
      </c>
      <c r="Q187" s="201" t="s">
        <v>620</v>
      </c>
    </row>
    <row r="188" spans="1:17" s="224" customFormat="1">
      <c r="A188" s="187">
        <v>24</v>
      </c>
      <c r="B188" s="187" t="s">
        <v>674</v>
      </c>
      <c r="C188" s="187" t="s">
        <v>670</v>
      </c>
      <c r="D188" s="187" t="s">
        <v>674</v>
      </c>
      <c r="E188" s="199" t="s">
        <v>189</v>
      </c>
      <c r="F188" s="193">
        <v>259</v>
      </c>
      <c r="G188" s="193">
        <v>234</v>
      </c>
      <c r="H188" s="193">
        <v>163</v>
      </c>
      <c r="I188" s="187">
        <v>70</v>
      </c>
      <c r="J188" s="187">
        <v>130</v>
      </c>
      <c r="K188" s="190">
        <v>1.484</v>
      </c>
      <c r="L188" s="191" t="s">
        <v>803</v>
      </c>
      <c r="M188" s="194">
        <v>2478.0500000000002</v>
      </c>
      <c r="N188" s="200" t="s">
        <v>190</v>
      </c>
      <c r="O188" s="181" t="s">
        <v>197</v>
      </c>
      <c r="P188" s="182"/>
      <c r="Q188" s="201" t="s">
        <v>620</v>
      </c>
    </row>
    <row r="189" spans="1:17" s="224" customFormat="1">
      <c r="A189" s="187">
        <v>25</v>
      </c>
      <c r="B189" s="187" t="s">
        <v>786</v>
      </c>
      <c r="C189" s="187" t="s">
        <v>782</v>
      </c>
      <c r="D189" s="187" t="s">
        <v>786</v>
      </c>
      <c r="E189" s="199" t="s">
        <v>189</v>
      </c>
      <c r="F189" s="193">
        <v>259</v>
      </c>
      <c r="G189" s="193">
        <v>234</v>
      </c>
      <c r="H189" s="193">
        <v>163</v>
      </c>
      <c r="I189" s="187">
        <v>70</v>
      </c>
      <c r="J189" s="187">
        <v>130</v>
      </c>
      <c r="K189" s="190">
        <v>1.48</v>
      </c>
      <c r="L189" s="191" t="s">
        <v>803</v>
      </c>
      <c r="M189" s="194">
        <v>2527.0300000000002</v>
      </c>
      <c r="N189" s="200" t="s">
        <v>190</v>
      </c>
      <c r="O189" s="181" t="s">
        <v>197</v>
      </c>
      <c r="P189" s="182"/>
      <c r="Q189" s="201" t="s">
        <v>620</v>
      </c>
    </row>
    <row r="190" spans="1:17" s="224" customFormat="1">
      <c r="A190" s="187">
        <v>26</v>
      </c>
      <c r="B190" s="187" t="s">
        <v>255</v>
      </c>
      <c r="C190" s="187" t="s">
        <v>254</v>
      </c>
      <c r="D190" s="187" t="s">
        <v>255</v>
      </c>
      <c r="E190" s="199" t="s">
        <v>189</v>
      </c>
      <c r="F190" s="193">
        <v>223</v>
      </c>
      <c r="G190" s="193">
        <v>205</v>
      </c>
      <c r="H190" s="193">
        <v>156</v>
      </c>
      <c r="I190" s="187">
        <v>68</v>
      </c>
      <c r="J190" s="187">
        <v>119</v>
      </c>
      <c r="K190" s="190">
        <v>1.262</v>
      </c>
      <c r="L190" s="191" t="s">
        <v>803</v>
      </c>
      <c r="M190" s="194">
        <v>2438.2600000000002</v>
      </c>
      <c r="N190" s="200" t="s">
        <v>190</v>
      </c>
      <c r="O190" s="181" t="s">
        <v>197</v>
      </c>
      <c r="P190" s="182"/>
      <c r="Q190" s="201" t="s">
        <v>619</v>
      </c>
    </row>
    <row r="191" spans="1:17" s="224" customFormat="1">
      <c r="A191" s="187">
        <v>27</v>
      </c>
      <c r="B191" s="187" t="s">
        <v>247</v>
      </c>
      <c r="C191" s="187" t="s">
        <v>246</v>
      </c>
      <c r="D191" s="187" t="s">
        <v>247</v>
      </c>
      <c r="E191" s="199" t="s">
        <v>189</v>
      </c>
      <c r="F191" s="193">
        <v>223</v>
      </c>
      <c r="G191" s="193">
        <v>205</v>
      </c>
      <c r="H191" s="193">
        <v>156</v>
      </c>
      <c r="I191" s="187">
        <v>68</v>
      </c>
      <c r="J191" s="187">
        <v>119</v>
      </c>
      <c r="K191" s="190">
        <v>1.262</v>
      </c>
      <c r="L191" s="191" t="s">
        <v>803</v>
      </c>
      <c r="M191" s="194">
        <v>2438.67</v>
      </c>
      <c r="N191" s="200" t="s">
        <v>190</v>
      </c>
      <c r="O191" s="181" t="s">
        <v>197</v>
      </c>
      <c r="P191" s="182"/>
      <c r="Q191" s="201" t="s">
        <v>619</v>
      </c>
    </row>
    <row r="192" spans="1:17" s="224" customFormat="1">
      <c r="A192" s="187">
        <v>28</v>
      </c>
      <c r="B192" s="187" t="s">
        <v>251</v>
      </c>
      <c r="C192" s="187" t="s">
        <v>250</v>
      </c>
      <c r="D192" s="187" t="s">
        <v>251</v>
      </c>
      <c r="E192" s="199" t="s">
        <v>189</v>
      </c>
      <c r="F192" s="193">
        <v>223</v>
      </c>
      <c r="G192" s="193">
        <v>205</v>
      </c>
      <c r="H192" s="193">
        <v>156</v>
      </c>
      <c r="I192" s="187">
        <v>68</v>
      </c>
      <c r="J192" s="187">
        <v>119</v>
      </c>
      <c r="K192" s="190">
        <v>1.262</v>
      </c>
      <c r="L192" s="191" t="s">
        <v>803</v>
      </c>
      <c r="M192" s="194">
        <v>2437.5300000000002</v>
      </c>
      <c r="N192" s="200" t="s">
        <v>190</v>
      </c>
      <c r="O192" s="181" t="s">
        <v>197</v>
      </c>
      <c r="Q192" s="201" t="s">
        <v>619</v>
      </c>
    </row>
    <row r="193" spans="1:17" s="224" customFormat="1">
      <c r="A193" s="187">
        <v>29</v>
      </c>
      <c r="B193" s="187" t="s">
        <v>257</v>
      </c>
      <c r="C193" s="187" t="s">
        <v>256</v>
      </c>
      <c r="D193" s="187" t="s">
        <v>257</v>
      </c>
      <c r="E193" s="199" t="s">
        <v>189</v>
      </c>
      <c r="F193" s="193">
        <v>223</v>
      </c>
      <c r="G193" s="193">
        <v>205</v>
      </c>
      <c r="H193" s="193">
        <v>156</v>
      </c>
      <c r="I193" s="187">
        <v>68</v>
      </c>
      <c r="J193" s="187">
        <v>119</v>
      </c>
      <c r="K193" s="190">
        <v>1.262</v>
      </c>
      <c r="L193" s="191" t="s">
        <v>803</v>
      </c>
      <c r="M193" s="194">
        <v>2526.67</v>
      </c>
      <c r="N193" s="200" t="s">
        <v>190</v>
      </c>
      <c r="O193" s="181" t="s">
        <v>197</v>
      </c>
      <c r="P193" s="182"/>
      <c r="Q193" s="201" t="s">
        <v>619</v>
      </c>
    </row>
    <row r="194" spans="1:17" s="224" customFormat="1">
      <c r="A194" s="187">
        <v>30</v>
      </c>
      <c r="B194" s="187" t="s">
        <v>249</v>
      </c>
      <c r="C194" s="187" t="s">
        <v>248</v>
      </c>
      <c r="D194" s="187" t="s">
        <v>249</v>
      </c>
      <c r="E194" s="199" t="s">
        <v>189</v>
      </c>
      <c r="F194" s="193">
        <v>223</v>
      </c>
      <c r="G194" s="193">
        <v>205</v>
      </c>
      <c r="H194" s="193">
        <v>156</v>
      </c>
      <c r="I194" s="187">
        <v>68</v>
      </c>
      <c r="J194" s="187">
        <v>119</v>
      </c>
      <c r="K194" s="190">
        <v>1.262</v>
      </c>
      <c r="L194" s="191" t="s">
        <v>803</v>
      </c>
      <c r="M194" s="194">
        <v>2527.0700000000002</v>
      </c>
      <c r="N194" s="200" t="s">
        <v>190</v>
      </c>
      <c r="O194" s="181" t="s">
        <v>197</v>
      </c>
      <c r="P194" s="182"/>
      <c r="Q194" s="201" t="s">
        <v>619</v>
      </c>
    </row>
    <row r="195" spans="1:17" s="224" customFormat="1">
      <c r="A195" s="187">
        <v>31</v>
      </c>
      <c r="B195" s="187" t="s">
        <v>253</v>
      </c>
      <c r="C195" s="187" t="s">
        <v>252</v>
      </c>
      <c r="D195" s="187" t="s">
        <v>253</v>
      </c>
      <c r="E195" s="199" t="s">
        <v>189</v>
      </c>
      <c r="F195" s="193">
        <v>223</v>
      </c>
      <c r="G195" s="193">
        <v>205</v>
      </c>
      <c r="H195" s="193">
        <v>156</v>
      </c>
      <c r="I195" s="187">
        <v>68</v>
      </c>
      <c r="J195" s="187">
        <v>119</v>
      </c>
      <c r="K195" s="190">
        <v>1.262</v>
      </c>
      <c r="L195" s="191" t="s">
        <v>803</v>
      </c>
      <c r="M195" s="194">
        <v>2526.12</v>
      </c>
      <c r="N195" s="200" t="s">
        <v>190</v>
      </c>
      <c r="O195" s="181" t="s">
        <v>197</v>
      </c>
      <c r="P195" s="182"/>
      <c r="Q195" s="201" t="s">
        <v>619</v>
      </c>
    </row>
    <row r="196" spans="1:17" s="224" customFormat="1">
      <c r="A196" s="187">
        <v>32</v>
      </c>
      <c r="B196" s="187" t="s">
        <v>23</v>
      </c>
      <c r="C196" s="187" t="s">
        <v>534</v>
      </c>
      <c r="D196" s="187" t="s">
        <v>23</v>
      </c>
      <c r="E196" s="199" t="s">
        <v>189</v>
      </c>
      <c r="F196" s="193">
        <v>223</v>
      </c>
      <c r="G196" s="193">
        <v>205</v>
      </c>
      <c r="H196" s="193">
        <v>156</v>
      </c>
      <c r="I196" s="187">
        <v>68</v>
      </c>
      <c r="J196" s="187">
        <v>119</v>
      </c>
      <c r="K196" s="190">
        <v>1.262</v>
      </c>
      <c r="L196" s="191" t="s">
        <v>803</v>
      </c>
      <c r="M196" s="194">
        <v>2702.64</v>
      </c>
      <c r="N196" s="200" t="s">
        <v>190</v>
      </c>
      <c r="O196" s="181" t="s">
        <v>197</v>
      </c>
      <c r="Q196" s="201" t="s">
        <v>619</v>
      </c>
    </row>
    <row r="197" spans="1:17" s="224" customFormat="1">
      <c r="A197" s="187">
        <v>33</v>
      </c>
      <c r="B197" s="187" t="s">
        <v>805</v>
      </c>
      <c r="C197" s="187" t="s">
        <v>809</v>
      </c>
      <c r="D197" s="187" t="s">
        <v>805</v>
      </c>
      <c r="E197" s="199" t="s">
        <v>189</v>
      </c>
      <c r="F197" s="193">
        <v>232</v>
      </c>
      <c r="G197" s="193">
        <v>212</v>
      </c>
      <c r="H197" s="193">
        <v>156</v>
      </c>
      <c r="I197" s="187">
        <v>68</v>
      </c>
      <c r="J197" s="187">
        <v>119</v>
      </c>
      <c r="K197" s="190">
        <v>1.262</v>
      </c>
      <c r="L197" s="191" t="s">
        <v>803</v>
      </c>
      <c r="M197" s="194">
        <v>2827.91</v>
      </c>
      <c r="N197" s="217" t="s">
        <v>190</v>
      </c>
      <c r="O197" s="181" t="s">
        <v>197</v>
      </c>
      <c r="Q197" s="201" t="s">
        <v>619</v>
      </c>
    </row>
    <row r="198" spans="1:17" s="224" customFormat="1">
      <c r="A198" s="187">
        <v>34</v>
      </c>
      <c r="B198" s="187" t="s">
        <v>267</v>
      </c>
      <c r="C198" s="187" t="s">
        <v>266</v>
      </c>
      <c r="D198" s="187" t="s">
        <v>267</v>
      </c>
      <c r="E198" s="199" t="s">
        <v>189</v>
      </c>
      <c r="F198" s="193">
        <v>262</v>
      </c>
      <c r="G198" s="193">
        <v>242</v>
      </c>
      <c r="H198" s="193">
        <v>164</v>
      </c>
      <c r="I198" s="187">
        <v>73</v>
      </c>
      <c r="J198" s="187">
        <v>126</v>
      </c>
      <c r="K198" s="190">
        <v>1.518</v>
      </c>
      <c r="L198" s="191" t="s">
        <v>803</v>
      </c>
      <c r="M198" s="194">
        <v>2594.8000000000002</v>
      </c>
      <c r="N198" s="217" t="s">
        <v>190</v>
      </c>
      <c r="O198" s="181" t="s">
        <v>197</v>
      </c>
      <c r="P198" s="182"/>
      <c r="Q198" s="201" t="s">
        <v>619</v>
      </c>
    </row>
    <row r="199" spans="1:17" s="224" customFormat="1">
      <c r="A199" s="187">
        <v>35</v>
      </c>
      <c r="B199" s="187" t="s">
        <v>259</v>
      </c>
      <c r="C199" s="187" t="s">
        <v>258</v>
      </c>
      <c r="D199" s="187" t="s">
        <v>259</v>
      </c>
      <c r="E199" s="199" t="s">
        <v>189</v>
      </c>
      <c r="F199" s="193">
        <v>262</v>
      </c>
      <c r="G199" s="193">
        <v>242</v>
      </c>
      <c r="H199" s="193">
        <v>164</v>
      </c>
      <c r="I199" s="187">
        <v>73</v>
      </c>
      <c r="J199" s="187">
        <v>126</v>
      </c>
      <c r="K199" s="190">
        <v>1.518</v>
      </c>
      <c r="L199" s="191" t="s">
        <v>803</v>
      </c>
      <c r="M199" s="194">
        <v>2593.11</v>
      </c>
      <c r="N199" s="200" t="s">
        <v>190</v>
      </c>
      <c r="O199" s="181" t="s">
        <v>197</v>
      </c>
      <c r="P199" s="182"/>
      <c r="Q199" s="201" t="s">
        <v>619</v>
      </c>
    </row>
    <row r="200" spans="1:17" s="224" customFormat="1">
      <c r="A200" s="187">
        <v>36</v>
      </c>
      <c r="B200" s="187" t="s">
        <v>263</v>
      </c>
      <c r="C200" s="187" t="s">
        <v>262</v>
      </c>
      <c r="D200" s="187" t="s">
        <v>263</v>
      </c>
      <c r="E200" s="199" t="s">
        <v>189</v>
      </c>
      <c r="F200" s="193">
        <v>262</v>
      </c>
      <c r="G200" s="193">
        <v>242</v>
      </c>
      <c r="H200" s="193">
        <v>164</v>
      </c>
      <c r="I200" s="187">
        <v>73</v>
      </c>
      <c r="J200" s="187">
        <v>126</v>
      </c>
      <c r="K200" s="190">
        <v>1.518</v>
      </c>
      <c r="L200" s="191" t="s">
        <v>803</v>
      </c>
      <c r="M200" s="194">
        <v>2593.2199999999998</v>
      </c>
      <c r="N200" s="200" t="s">
        <v>190</v>
      </c>
      <c r="O200" s="181" t="s">
        <v>197</v>
      </c>
      <c r="P200" s="182"/>
      <c r="Q200" s="201" t="s">
        <v>619</v>
      </c>
    </row>
    <row r="201" spans="1:17" s="224" customFormat="1">
      <c r="A201" s="187">
        <v>37</v>
      </c>
      <c r="B201" s="187" t="s">
        <v>269</v>
      </c>
      <c r="C201" s="187" t="s">
        <v>268</v>
      </c>
      <c r="D201" s="187" t="s">
        <v>269</v>
      </c>
      <c r="E201" s="199" t="s">
        <v>189</v>
      </c>
      <c r="F201" s="193">
        <v>262</v>
      </c>
      <c r="G201" s="193">
        <v>242</v>
      </c>
      <c r="H201" s="193">
        <v>164</v>
      </c>
      <c r="I201" s="187">
        <v>73</v>
      </c>
      <c r="J201" s="187">
        <v>126</v>
      </c>
      <c r="K201" s="190">
        <v>1.518</v>
      </c>
      <c r="L201" s="191" t="s">
        <v>803</v>
      </c>
      <c r="M201" s="194">
        <v>2594.7800000000002</v>
      </c>
      <c r="N201" s="200" t="s">
        <v>190</v>
      </c>
      <c r="O201" s="181" t="s">
        <v>197</v>
      </c>
      <c r="P201" s="182"/>
      <c r="Q201" s="201" t="s">
        <v>619</v>
      </c>
    </row>
    <row r="202" spans="1:17" s="224" customFormat="1">
      <c r="A202" s="187">
        <v>38</v>
      </c>
      <c r="B202" s="187" t="s">
        <v>261</v>
      </c>
      <c r="C202" s="187" t="s">
        <v>260</v>
      </c>
      <c r="D202" s="187" t="s">
        <v>261</v>
      </c>
      <c r="E202" s="199" t="s">
        <v>189</v>
      </c>
      <c r="F202" s="193">
        <v>262</v>
      </c>
      <c r="G202" s="193">
        <v>242</v>
      </c>
      <c r="H202" s="193">
        <v>164</v>
      </c>
      <c r="I202" s="187">
        <v>73</v>
      </c>
      <c r="J202" s="187">
        <v>126</v>
      </c>
      <c r="K202" s="190">
        <v>1.518</v>
      </c>
      <c r="L202" s="191" t="s">
        <v>803</v>
      </c>
      <c r="M202" s="194">
        <v>2593.09</v>
      </c>
      <c r="N202" s="200" t="s">
        <v>190</v>
      </c>
      <c r="O202" s="181" t="s">
        <v>197</v>
      </c>
      <c r="P202" s="182"/>
      <c r="Q202" s="201" t="s">
        <v>619</v>
      </c>
    </row>
    <row r="203" spans="1:17" s="224" customFormat="1">
      <c r="A203" s="187">
        <v>39</v>
      </c>
      <c r="B203" s="187" t="s">
        <v>265</v>
      </c>
      <c r="C203" s="187" t="s">
        <v>264</v>
      </c>
      <c r="D203" s="187" t="s">
        <v>265</v>
      </c>
      <c r="E203" s="199" t="s">
        <v>189</v>
      </c>
      <c r="F203" s="193">
        <v>262</v>
      </c>
      <c r="G203" s="193">
        <v>242</v>
      </c>
      <c r="H203" s="193">
        <v>164</v>
      </c>
      <c r="I203" s="187">
        <v>73</v>
      </c>
      <c r="J203" s="187">
        <v>126</v>
      </c>
      <c r="K203" s="190">
        <v>1.518</v>
      </c>
      <c r="L203" s="191" t="s">
        <v>803</v>
      </c>
      <c r="M203" s="194">
        <v>2593.2199999999998</v>
      </c>
      <c r="N203" s="200" t="s">
        <v>190</v>
      </c>
      <c r="O203" s="181" t="s">
        <v>197</v>
      </c>
      <c r="P203" s="182"/>
      <c r="Q203" s="201" t="s">
        <v>619</v>
      </c>
    </row>
    <row r="204" spans="1:17" s="224" customFormat="1">
      <c r="A204" s="187">
        <v>40</v>
      </c>
      <c r="B204" s="187" t="s">
        <v>304</v>
      </c>
      <c r="C204" s="187" t="s">
        <v>303</v>
      </c>
      <c r="D204" s="187" t="s">
        <v>304</v>
      </c>
      <c r="E204" s="199" t="s">
        <v>189</v>
      </c>
      <c r="F204" s="193">
        <v>194</v>
      </c>
      <c r="G204" s="193">
        <v>174</v>
      </c>
      <c r="H204" s="193">
        <v>157</v>
      </c>
      <c r="I204" s="187">
        <v>62</v>
      </c>
      <c r="J204" s="187">
        <v>116</v>
      </c>
      <c r="K204" s="190">
        <v>1.129</v>
      </c>
      <c r="L204" s="191" t="s">
        <v>803</v>
      </c>
      <c r="M204" s="194">
        <v>1379.26</v>
      </c>
      <c r="N204" s="200" t="s">
        <v>190</v>
      </c>
      <c r="O204" s="181" t="s">
        <v>286</v>
      </c>
      <c r="P204" s="182"/>
      <c r="Q204" s="201" t="s">
        <v>620</v>
      </c>
    </row>
    <row r="205" spans="1:17" s="224" customFormat="1">
      <c r="A205" s="187">
        <v>41</v>
      </c>
      <c r="B205" s="187" t="s">
        <v>306</v>
      </c>
      <c r="C205" s="187" t="s">
        <v>305</v>
      </c>
      <c r="D205" s="187" t="s">
        <v>306</v>
      </c>
      <c r="E205" s="199" t="s">
        <v>189</v>
      </c>
      <c r="F205" s="193">
        <v>215</v>
      </c>
      <c r="G205" s="193">
        <v>194</v>
      </c>
      <c r="H205" s="193">
        <v>158</v>
      </c>
      <c r="I205" s="187">
        <v>62</v>
      </c>
      <c r="J205" s="187">
        <v>121</v>
      </c>
      <c r="K205" s="190">
        <v>1.1850000000000001</v>
      </c>
      <c r="L205" s="191" t="s">
        <v>803</v>
      </c>
      <c r="M205" s="194">
        <v>1481.8</v>
      </c>
      <c r="N205" s="200" t="s">
        <v>190</v>
      </c>
      <c r="O205" s="181" t="s">
        <v>286</v>
      </c>
      <c r="P205" s="182"/>
      <c r="Q205" s="201" t="s">
        <v>620</v>
      </c>
    </row>
    <row r="206" spans="1:17" s="224" customFormat="1">
      <c r="A206" s="187">
        <v>42</v>
      </c>
      <c r="B206" s="187" t="s">
        <v>539</v>
      </c>
      <c r="C206" s="187" t="s">
        <v>537</v>
      </c>
      <c r="D206" s="187" t="s">
        <v>539</v>
      </c>
      <c r="E206" s="199" t="s">
        <v>189</v>
      </c>
      <c r="F206" s="193">
        <v>193</v>
      </c>
      <c r="G206" s="193">
        <v>183</v>
      </c>
      <c r="H206" s="193">
        <v>157</v>
      </c>
      <c r="I206" s="187">
        <v>62</v>
      </c>
      <c r="J206" s="187">
        <v>116</v>
      </c>
      <c r="K206" s="190">
        <v>1.129</v>
      </c>
      <c r="L206" s="191" t="s">
        <v>803</v>
      </c>
      <c r="M206" s="194">
        <v>1508.08</v>
      </c>
      <c r="N206" s="200" t="s">
        <v>190</v>
      </c>
      <c r="O206" s="181" t="s">
        <v>286</v>
      </c>
      <c r="P206" s="182"/>
      <c r="Q206" s="201" t="s">
        <v>620</v>
      </c>
    </row>
    <row r="207" spans="1:17" s="224" customFormat="1">
      <c r="A207" s="187">
        <v>43</v>
      </c>
      <c r="B207" s="187" t="s">
        <v>540</v>
      </c>
      <c r="C207" s="187" t="s">
        <v>538</v>
      </c>
      <c r="D207" s="187" t="s">
        <v>540</v>
      </c>
      <c r="E207" s="199" t="s">
        <v>189</v>
      </c>
      <c r="F207" s="193">
        <v>213</v>
      </c>
      <c r="G207" s="193">
        <v>203</v>
      </c>
      <c r="H207" s="193">
        <v>158</v>
      </c>
      <c r="I207" s="187">
        <v>62</v>
      </c>
      <c r="J207" s="187">
        <v>121</v>
      </c>
      <c r="K207" s="190">
        <v>1.1850000000000001</v>
      </c>
      <c r="L207" s="191" t="s">
        <v>803</v>
      </c>
      <c r="M207" s="194">
        <v>1655.83</v>
      </c>
      <c r="N207" s="200" t="s">
        <v>190</v>
      </c>
      <c r="O207" s="181" t="s">
        <v>286</v>
      </c>
      <c r="P207" s="182"/>
      <c r="Q207" s="201" t="s">
        <v>620</v>
      </c>
    </row>
    <row r="208" spans="1:17" s="219" customFormat="1">
      <c r="A208" s="187">
        <v>1</v>
      </c>
      <c r="B208" s="187" t="s">
        <v>843</v>
      </c>
      <c r="C208" s="187" t="s">
        <v>854</v>
      </c>
      <c r="D208" s="187" t="s">
        <v>843</v>
      </c>
      <c r="E208" s="199" t="s">
        <v>189</v>
      </c>
      <c r="F208" s="193">
        <v>260</v>
      </c>
      <c r="G208" s="193">
        <v>235</v>
      </c>
      <c r="H208" s="193">
        <v>162</v>
      </c>
      <c r="I208" s="187">
        <v>70</v>
      </c>
      <c r="J208" s="187">
        <v>124</v>
      </c>
      <c r="K208" s="190">
        <v>1.407</v>
      </c>
      <c r="L208" s="191" t="s">
        <v>803</v>
      </c>
      <c r="M208" s="194">
        <v>2049.3000000000002</v>
      </c>
      <c r="N208" s="200" t="s">
        <v>190</v>
      </c>
      <c r="O208" s="181" t="s">
        <v>197</v>
      </c>
      <c r="P208" s="182"/>
      <c r="Q208" s="201" t="s">
        <v>619</v>
      </c>
    </row>
    <row r="209" spans="1:17" s="219" customFormat="1">
      <c r="A209" s="187">
        <v>2</v>
      </c>
      <c r="B209" s="187" t="s">
        <v>844</v>
      </c>
      <c r="C209" s="187" t="s">
        <v>851</v>
      </c>
      <c r="D209" s="187" t="s">
        <v>844</v>
      </c>
      <c r="E209" s="199" t="s">
        <v>189</v>
      </c>
      <c r="F209" s="193">
        <v>265</v>
      </c>
      <c r="G209" s="193">
        <v>240</v>
      </c>
      <c r="H209" s="193">
        <v>162</v>
      </c>
      <c r="I209" s="187">
        <v>70</v>
      </c>
      <c r="J209" s="187">
        <v>124</v>
      </c>
      <c r="K209" s="190">
        <v>1.407</v>
      </c>
      <c r="L209" s="191" t="s">
        <v>803</v>
      </c>
      <c r="M209" s="194">
        <v>2375.44</v>
      </c>
      <c r="N209" s="200" t="s">
        <v>190</v>
      </c>
      <c r="O209" s="181" t="s">
        <v>197</v>
      </c>
      <c r="P209" s="182"/>
      <c r="Q209" s="201" t="s">
        <v>619</v>
      </c>
    </row>
    <row r="210" spans="1:17" s="219" customFormat="1">
      <c r="A210" s="187">
        <v>3</v>
      </c>
      <c r="B210" s="187" t="s">
        <v>845</v>
      </c>
      <c r="C210" s="187" t="s">
        <v>849</v>
      </c>
      <c r="D210" s="187" t="s">
        <v>845</v>
      </c>
      <c r="E210" s="199" t="s">
        <v>189</v>
      </c>
      <c r="F210" s="193">
        <v>265</v>
      </c>
      <c r="G210" s="193">
        <v>240</v>
      </c>
      <c r="H210" s="193">
        <v>162</v>
      </c>
      <c r="I210" s="187">
        <v>70</v>
      </c>
      <c r="J210" s="187">
        <v>124</v>
      </c>
      <c r="K210" s="190">
        <v>1.407</v>
      </c>
      <c r="L210" s="191" t="s">
        <v>803</v>
      </c>
      <c r="M210" s="194">
        <v>2210.5700000000002</v>
      </c>
      <c r="N210" s="200" t="s">
        <v>190</v>
      </c>
      <c r="O210" s="181" t="s">
        <v>197</v>
      </c>
      <c r="P210" s="182"/>
      <c r="Q210" s="201" t="s">
        <v>619</v>
      </c>
    </row>
    <row r="211" spans="1:17">
      <c r="A211" s="187"/>
      <c r="B211" s="187" t="s">
        <v>846</v>
      </c>
      <c r="C211" s="187" t="s">
        <v>850</v>
      </c>
      <c r="D211" s="187" t="s">
        <v>846</v>
      </c>
      <c r="E211" s="199" t="s">
        <v>189</v>
      </c>
      <c r="F211" s="193">
        <v>265</v>
      </c>
      <c r="G211" s="193">
        <v>240</v>
      </c>
      <c r="H211" s="193">
        <v>162</v>
      </c>
      <c r="I211" s="187">
        <v>70</v>
      </c>
      <c r="J211" s="187">
        <v>124</v>
      </c>
      <c r="K211" s="190">
        <v>1.407</v>
      </c>
      <c r="L211" s="191" t="s">
        <v>803</v>
      </c>
      <c r="M211" s="194">
        <v>2608.91</v>
      </c>
      <c r="N211" s="200" t="s">
        <v>190</v>
      </c>
      <c r="O211" s="181" t="s">
        <v>197</v>
      </c>
      <c r="P211" s="182"/>
      <c r="Q211" s="201" t="s">
        <v>619</v>
      </c>
    </row>
    <row r="212" spans="1:17">
      <c r="A212" s="187"/>
      <c r="B212" s="187" t="s">
        <v>847</v>
      </c>
      <c r="C212" s="187" t="s">
        <v>852</v>
      </c>
      <c r="D212" s="187" t="s">
        <v>847</v>
      </c>
      <c r="E212" s="199" t="s">
        <v>189</v>
      </c>
      <c r="F212" s="193">
        <v>260</v>
      </c>
      <c r="G212" s="193">
        <v>235</v>
      </c>
      <c r="H212" s="193">
        <v>162</v>
      </c>
      <c r="I212" s="187">
        <v>70</v>
      </c>
      <c r="J212" s="187">
        <v>124</v>
      </c>
      <c r="K212" s="190">
        <v>1.407</v>
      </c>
      <c r="L212" s="191" t="s">
        <v>803</v>
      </c>
      <c r="M212" s="194">
        <v>1884.72</v>
      </c>
      <c r="N212" s="200" t="s">
        <v>190</v>
      </c>
      <c r="O212" s="181" t="s">
        <v>197</v>
      </c>
      <c r="P212" s="182"/>
      <c r="Q212" s="201" t="s">
        <v>619</v>
      </c>
    </row>
    <row r="213" spans="1:17">
      <c r="A213" s="187"/>
      <c r="B213" s="187" t="s">
        <v>848</v>
      </c>
      <c r="C213" s="187" t="s">
        <v>853</v>
      </c>
      <c r="D213" s="187" t="s">
        <v>848</v>
      </c>
      <c r="E213" s="199" t="s">
        <v>189</v>
      </c>
      <c r="F213" s="193">
        <v>260</v>
      </c>
      <c r="G213" s="193">
        <v>235</v>
      </c>
      <c r="H213" s="193">
        <v>162</v>
      </c>
      <c r="I213" s="187">
        <v>70</v>
      </c>
      <c r="J213" s="187">
        <v>124</v>
      </c>
      <c r="K213" s="190">
        <v>1.407</v>
      </c>
      <c r="L213" s="191" t="s">
        <v>803</v>
      </c>
      <c r="M213" s="194">
        <v>2283.0300000000002</v>
      </c>
      <c r="N213" s="200" t="s">
        <v>190</v>
      </c>
      <c r="O213" s="181" t="s">
        <v>197</v>
      </c>
      <c r="P213" s="182"/>
      <c r="Q213" s="201" t="s">
        <v>619</v>
      </c>
    </row>
    <row r="214" spans="1:17">
      <c r="A214" s="187"/>
      <c r="B214" s="187"/>
      <c r="C214" s="187"/>
      <c r="D214" s="187"/>
      <c r="E214" s="199" t="s">
        <v>189</v>
      </c>
      <c r="F214" s="193"/>
      <c r="G214" s="193"/>
      <c r="H214" s="193"/>
      <c r="I214" s="187"/>
      <c r="J214" s="187"/>
      <c r="K214" s="190"/>
      <c r="L214" s="191"/>
      <c r="M214" s="204"/>
      <c r="N214" s="200" t="s">
        <v>190</v>
      </c>
      <c r="O214" s="181"/>
      <c r="P214" s="182"/>
      <c r="Q214" s="201"/>
    </row>
    <row r="215" spans="1:17">
      <c r="A215" s="187"/>
      <c r="B215" s="187"/>
      <c r="C215" s="187"/>
      <c r="D215" s="187"/>
      <c r="E215" s="199" t="s">
        <v>189</v>
      </c>
      <c r="F215" s="193"/>
      <c r="G215" s="193"/>
      <c r="H215" s="193"/>
      <c r="I215" s="187"/>
      <c r="J215" s="187"/>
      <c r="K215" s="190"/>
      <c r="L215" s="191"/>
      <c r="M215" s="204"/>
      <c r="N215" s="200" t="s">
        <v>190</v>
      </c>
      <c r="O215" s="181"/>
      <c r="P215" s="182"/>
      <c r="Q215" s="201"/>
    </row>
    <row r="216" spans="1:17" s="224" customFormat="1">
      <c r="A216" s="187"/>
      <c r="B216" s="187"/>
      <c r="C216" s="187"/>
      <c r="D216" s="187"/>
      <c r="E216" s="199" t="s">
        <v>189</v>
      </c>
      <c r="F216" s="193"/>
      <c r="G216" s="193"/>
      <c r="H216" s="193"/>
      <c r="I216" s="187"/>
      <c r="J216" s="187"/>
      <c r="K216" s="190"/>
      <c r="L216" s="191"/>
      <c r="M216" s="194"/>
      <c r="N216" s="200" t="s">
        <v>190</v>
      </c>
      <c r="O216" s="181"/>
      <c r="P216" s="182"/>
      <c r="Q216" s="201"/>
    </row>
    <row r="217" spans="1:17" s="224" customFormat="1">
      <c r="A217" s="187">
        <v>1</v>
      </c>
      <c r="B217" s="187" t="s">
        <v>353</v>
      </c>
      <c r="C217" s="187" t="s">
        <v>352</v>
      </c>
      <c r="D217" s="187" t="s">
        <v>353</v>
      </c>
      <c r="E217" s="199" t="s">
        <v>189</v>
      </c>
      <c r="F217" s="193">
        <v>305</v>
      </c>
      <c r="G217" s="193">
        <v>269</v>
      </c>
      <c r="H217" s="193">
        <v>169</v>
      </c>
      <c r="I217" s="187">
        <v>55</v>
      </c>
      <c r="J217" s="187">
        <v>165</v>
      </c>
      <c r="K217" s="190">
        <v>1.534</v>
      </c>
      <c r="L217" s="191" t="s">
        <v>804</v>
      </c>
      <c r="M217" s="194">
        <v>3674.36</v>
      </c>
      <c r="N217" s="200" t="s">
        <v>190</v>
      </c>
      <c r="O217" s="181" t="s">
        <v>197</v>
      </c>
      <c r="P217" s="182"/>
      <c r="Q217" s="201" t="s">
        <v>619</v>
      </c>
    </row>
    <row r="218" spans="1:17" s="224" customFormat="1">
      <c r="A218" s="187">
        <v>2</v>
      </c>
      <c r="B218" s="187" t="s">
        <v>355</v>
      </c>
      <c r="C218" s="187" t="s">
        <v>354</v>
      </c>
      <c r="D218" s="187" t="s">
        <v>355</v>
      </c>
      <c r="E218" s="199" t="s">
        <v>189</v>
      </c>
      <c r="F218" s="193">
        <v>297</v>
      </c>
      <c r="G218" s="193">
        <v>262</v>
      </c>
      <c r="H218" s="193">
        <v>169</v>
      </c>
      <c r="I218" s="187">
        <v>55</v>
      </c>
      <c r="J218" s="187">
        <v>165</v>
      </c>
      <c r="K218" s="190">
        <v>1.534</v>
      </c>
      <c r="L218" s="191" t="s">
        <v>804</v>
      </c>
      <c r="M218" s="194">
        <v>3607.72</v>
      </c>
      <c r="N218" s="200" t="s">
        <v>190</v>
      </c>
      <c r="O218" s="181" t="s">
        <v>197</v>
      </c>
      <c r="P218" s="182"/>
      <c r="Q218" s="201" t="s">
        <v>620</v>
      </c>
    </row>
    <row r="219" spans="1:17" s="224" customFormat="1">
      <c r="A219" s="187">
        <v>3</v>
      </c>
      <c r="B219" s="187" t="s">
        <v>357</v>
      </c>
      <c r="C219" s="187" t="s">
        <v>356</v>
      </c>
      <c r="D219" s="187" t="s">
        <v>357</v>
      </c>
      <c r="E219" s="199" t="s">
        <v>189</v>
      </c>
      <c r="F219" s="193">
        <v>305</v>
      </c>
      <c r="G219" s="193">
        <v>269</v>
      </c>
      <c r="H219" s="193">
        <v>169</v>
      </c>
      <c r="I219" s="187">
        <v>55</v>
      </c>
      <c r="J219" s="187">
        <v>165</v>
      </c>
      <c r="K219" s="190">
        <v>1.534</v>
      </c>
      <c r="L219" s="191" t="s">
        <v>804</v>
      </c>
      <c r="M219" s="194">
        <v>3675.11</v>
      </c>
      <c r="N219" s="200" t="s">
        <v>190</v>
      </c>
      <c r="O219" s="181" t="s">
        <v>197</v>
      </c>
      <c r="P219" s="182"/>
      <c r="Q219" s="201" t="s">
        <v>619</v>
      </c>
    </row>
    <row r="220" spans="1:17" s="224" customFormat="1">
      <c r="A220" s="187">
        <v>4</v>
      </c>
      <c r="B220" s="187" t="s">
        <v>359</v>
      </c>
      <c r="C220" s="187" t="s">
        <v>358</v>
      </c>
      <c r="D220" s="187" t="s">
        <v>359</v>
      </c>
      <c r="E220" s="199" t="s">
        <v>189</v>
      </c>
      <c r="F220" s="193">
        <v>298</v>
      </c>
      <c r="G220" s="193">
        <v>262</v>
      </c>
      <c r="H220" s="193">
        <v>169</v>
      </c>
      <c r="I220" s="187">
        <v>55</v>
      </c>
      <c r="J220" s="187">
        <v>165</v>
      </c>
      <c r="K220" s="190">
        <v>1.534</v>
      </c>
      <c r="L220" s="191" t="s">
        <v>804</v>
      </c>
      <c r="M220" s="194">
        <v>3638.5</v>
      </c>
      <c r="N220" s="200" t="s">
        <v>190</v>
      </c>
      <c r="O220" s="181" t="s">
        <v>197</v>
      </c>
      <c r="P220" s="182"/>
      <c r="Q220" s="201" t="s">
        <v>620</v>
      </c>
    </row>
    <row r="221" spans="1:17" s="224" customFormat="1">
      <c r="A221" s="187">
        <v>5</v>
      </c>
      <c r="B221" s="187" t="s">
        <v>522</v>
      </c>
      <c r="C221" s="187" t="s">
        <v>521</v>
      </c>
      <c r="D221" s="187" t="s">
        <v>522</v>
      </c>
      <c r="E221" s="199" t="s">
        <v>189</v>
      </c>
      <c r="F221" s="193">
        <v>305</v>
      </c>
      <c r="G221" s="193">
        <v>269</v>
      </c>
      <c r="H221" s="193">
        <v>169</v>
      </c>
      <c r="I221" s="187">
        <v>55</v>
      </c>
      <c r="J221" s="187">
        <v>165</v>
      </c>
      <c r="K221" s="190">
        <v>1.534</v>
      </c>
      <c r="L221" s="191" t="s">
        <v>804</v>
      </c>
      <c r="M221" s="194">
        <v>4028.1</v>
      </c>
      <c r="N221" s="200" t="s">
        <v>190</v>
      </c>
      <c r="O221" s="181" t="s">
        <v>197</v>
      </c>
      <c r="P221" s="182"/>
      <c r="Q221" s="201" t="s">
        <v>619</v>
      </c>
    </row>
    <row r="222" spans="1:17" s="224" customFormat="1">
      <c r="A222" s="187">
        <v>6</v>
      </c>
      <c r="B222" s="187" t="s">
        <v>513</v>
      </c>
      <c r="C222" s="187" t="s">
        <v>512</v>
      </c>
      <c r="D222" s="187" t="s">
        <v>513</v>
      </c>
      <c r="E222" s="199" t="s">
        <v>189</v>
      </c>
      <c r="F222" s="193">
        <v>305</v>
      </c>
      <c r="G222" s="193">
        <v>269</v>
      </c>
      <c r="H222" s="193">
        <v>169</v>
      </c>
      <c r="I222" s="187">
        <v>55</v>
      </c>
      <c r="J222" s="187">
        <v>165</v>
      </c>
      <c r="K222" s="190">
        <v>1.534</v>
      </c>
      <c r="L222" s="191" t="s">
        <v>804</v>
      </c>
      <c r="M222" s="194">
        <v>3987.83</v>
      </c>
      <c r="N222" s="200" t="s">
        <v>190</v>
      </c>
      <c r="O222" s="181" t="s">
        <v>197</v>
      </c>
      <c r="P222" s="182"/>
      <c r="Q222" s="201" t="s">
        <v>620</v>
      </c>
    </row>
    <row r="223" spans="1:17" s="224" customFormat="1">
      <c r="A223" s="187">
        <v>7</v>
      </c>
      <c r="B223" s="187" t="s">
        <v>39</v>
      </c>
      <c r="C223" s="187" t="s">
        <v>38</v>
      </c>
      <c r="D223" s="187" t="s">
        <v>39</v>
      </c>
      <c r="E223" s="199" t="s">
        <v>189</v>
      </c>
      <c r="F223" s="193">
        <v>305</v>
      </c>
      <c r="G223" s="193">
        <v>269</v>
      </c>
      <c r="H223" s="193">
        <v>169</v>
      </c>
      <c r="I223" s="187">
        <v>55</v>
      </c>
      <c r="J223" s="187">
        <v>165</v>
      </c>
      <c r="K223" s="190">
        <v>1.534</v>
      </c>
      <c r="L223" s="191" t="s">
        <v>804</v>
      </c>
      <c r="M223" s="194">
        <v>4028.02</v>
      </c>
      <c r="N223" s="200" t="s">
        <v>190</v>
      </c>
      <c r="O223" s="181" t="s">
        <v>197</v>
      </c>
      <c r="P223" s="182"/>
      <c r="Q223" s="201" t="s">
        <v>619</v>
      </c>
    </row>
    <row r="224" spans="1:17" s="224" customFormat="1">
      <c r="A224" s="187">
        <v>8</v>
      </c>
      <c r="B224" s="187" t="s">
        <v>806</v>
      </c>
      <c r="C224" s="187" t="s">
        <v>810</v>
      </c>
      <c r="D224" s="187" t="s">
        <v>806</v>
      </c>
      <c r="E224" s="199" t="s">
        <v>189</v>
      </c>
      <c r="F224" s="193">
        <v>311</v>
      </c>
      <c r="G224" s="193">
        <v>275</v>
      </c>
      <c r="H224" s="193">
        <v>169</v>
      </c>
      <c r="I224" s="187">
        <v>55</v>
      </c>
      <c r="J224" s="187">
        <v>165</v>
      </c>
      <c r="K224" s="190">
        <v>1.534</v>
      </c>
      <c r="L224" s="191" t="s">
        <v>804</v>
      </c>
      <c r="M224" s="194">
        <v>5304.71</v>
      </c>
      <c r="N224" s="200" t="s">
        <v>190</v>
      </c>
      <c r="O224" s="181" t="s">
        <v>197</v>
      </c>
      <c r="P224" s="182"/>
      <c r="Q224" s="201" t="s">
        <v>619</v>
      </c>
    </row>
    <row r="225" spans="1:17" s="224" customFormat="1">
      <c r="A225" s="187">
        <v>9</v>
      </c>
      <c r="B225" s="187" t="s">
        <v>769</v>
      </c>
      <c r="C225" s="187" t="s">
        <v>768</v>
      </c>
      <c r="D225" s="187" t="s">
        <v>769</v>
      </c>
      <c r="E225" s="199" t="s">
        <v>189</v>
      </c>
      <c r="F225" s="193">
        <v>311</v>
      </c>
      <c r="G225" s="193">
        <v>275</v>
      </c>
      <c r="H225" s="193">
        <v>169</v>
      </c>
      <c r="I225" s="187">
        <v>55</v>
      </c>
      <c r="J225" s="187">
        <v>165</v>
      </c>
      <c r="K225" s="190">
        <v>1.534</v>
      </c>
      <c r="L225" s="191" t="s">
        <v>804</v>
      </c>
      <c r="M225" s="194">
        <v>5376.68</v>
      </c>
      <c r="N225" s="200" t="s">
        <v>190</v>
      </c>
      <c r="O225" s="181" t="s">
        <v>197</v>
      </c>
      <c r="P225" s="182"/>
      <c r="Q225" s="201" t="s">
        <v>619</v>
      </c>
    </row>
    <row r="226" spans="1:17" s="224" customFormat="1">
      <c r="A226" s="187">
        <v>10</v>
      </c>
      <c r="B226" s="187" t="s">
        <v>367</v>
      </c>
      <c r="C226" s="187" t="s">
        <v>366</v>
      </c>
      <c r="D226" s="187" t="s">
        <v>367</v>
      </c>
      <c r="E226" s="199" t="s">
        <v>189</v>
      </c>
      <c r="F226" s="193">
        <v>305</v>
      </c>
      <c r="G226" s="193">
        <v>269</v>
      </c>
      <c r="H226" s="193">
        <v>169</v>
      </c>
      <c r="I226" s="187">
        <v>55</v>
      </c>
      <c r="J226" s="187">
        <v>165</v>
      </c>
      <c r="K226" s="190">
        <v>1.534</v>
      </c>
      <c r="L226" s="191" t="s">
        <v>804</v>
      </c>
      <c r="M226" s="194">
        <v>4808.7</v>
      </c>
      <c r="N226" s="200" t="s">
        <v>190</v>
      </c>
      <c r="O226" s="181" t="s">
        <v>197</v>
      </c>
      <c r="P226" s="182"/>
      <c r="Q226" s="201" t="s">
        <v>619</v>
      </c>
    </row>
    <row r="227" spans="1:17" s="224" customFormat="1">
      <c r="A227" s="187">
        <v>11</v>
      </c>
      <c r="B227" s="187" t="s">
        <v>369</v>
      </c>
      <c r="C227" s="187" t="s">
        <v>368</v>
      </c>
      <c r="D227" s="187" t="s">
        <v>369</v>
      </c>
      <c r="E227" s="199" t="s">
        <v>189</v>
      </c>
      <c r="F227" s="193">
        <v>297</v>
      </c>
      <c r="G227" s="193">
        <v>262</v>
      </c>
      <c r="H227" s="193">
        <v>169</v>
      </c>
      <c r="I227" s="187">
        <v>55</v>
      </c>
      <c r="J227" s="187">
        <v>165</v>
      </c>
      <c r="K227" s="190">
        <v>1.534</v>
      </c>
      <c r="L227" s="191" t="s">
        <v>804</v>
      </c>
      <c r="M227" s="194">
        <v>4622.43</v>
      </c>
      <c r="N227" s="200" t="s">
        <v>190</v>
      </c>
      <c r="O227" s="181" t="s">
        <v>197</v>
      </c>
      <c r="P227" s="182"/>
      <c r="Q227" s="201" t="s">
        <v>620</v>
      </c>
    </row>
    <row r="228" spans="1:17" s="224" customFormat="1">
      <c r="A228" s="187">
        <v>12</v>
      </c>
      <c r="B228" s="187" t="s">
        <v>371</v>
      </c>
      <c r="C228" s="187" t="s">
        <v>370</v>
      </c>
      <c r="D228" s="187" t="s">
        <v>371</v>
      </c>
      <c r="E228" s="199" t="s">
        <v>189</v>
      </c>
      <c r="F228" s="193">
        <v>305</v>
      </c>
      <c r="G228" s="193">
        <v>269</v>
      </c>
      <c r="H228" s="193">
        <v>169</v>
      </c>
      <c r="I228" s="187">
        <v>55</v>
      </c>
      <c r="J228" s="187">
        <v>165</v>
      </c>
      <c r="K228" s="190">
        <v>1.534</v>
      </c>
      <c r="L228" s="191" t="s">
        <v>804</v>
      </c>
      <c r="M228" s="194">
        <v>4809.47</v>
      </c>
      <c r="N228" s="200" t="s">
        <v>190</v>
      </c>
      <c r="O228" s="181" t="s">
        <v>197</v>
      </c>
      <c r="P228" s="182"/>
      <c r="Q228" s="201" t="s">
        <v>619</v>
      </c>
    </row>
    <row r="229" spans="1:17" s="224" customFormat="1">
      <c r="A229" s="187">
        <v>13</v>
      </c>
      <c r="B229" s="187" t="s">
        <v>361</v>
      </c>
      <c r="C229" s="187" t="s">
        <v>360</v>
      </c>
      <c r="D229" s="187" t="s">
        <v>361</v>
      </c>
      <c r="E229" s="199" t="s">
        <v>189</v>
      </c>
      <c r="F229" s="193">
        <v>305</v>
      </c>
      <c r="G229" s="193">
        <v>269</v>
      </c>
      <c r="H229" s="193">
        <v>169</v>
      </c>
      <c r="I229" s="187">
        <v>55</v>
      </c>
      <c r="J229" s="187">
        <v>165</v>
      </c>
      <c r="K229" s="190">
        <v>1.534</v>
      </c>
      <c r="L229" s="191" t="s">
        <v>804</v>
      </c>
      <c r="M229" s="194">
        <v>4808.58</v>
      </c>
      <c r="N229" s="200" t="s">
        <v>190</v>
      </c>
      <c r="O229" s="181" t="s">
        <v>197</v>
      </c>
      <c r="P229" s="182"/>
      <c r="Q229" s="201" t="s">
        <v>619</v>
      </c>
    </row>
    <row r="230" spans="1:17" s="224" customFormat="1">
      <c r="A230" s="187">
        <v>14</v>
      </c>
      <c r="B230" s="187" t="s">
        <v>363</v>
      </c>
      <c r="C230" s="187" t="s">
        <v>362</v>
      </c>
      <c r="D230" s="187" t="s">
        <v>363</v>
      </c>
      <c r="E230" s="199" t="s">
        <v>189</v>
      </c>
      <c r="F230" s="193">
        <v>297</v>
      </c>
      <c r="G230" s="193">
        <v>262</v>
      </c>
      <c r="H230" s="193">
        <v>169</v>
      </c>
      <c r="I230" s="187">
        <v>55</v>
      </c>
      <c r="J230" s="187">
        <v>165</v>
      </c>
      <c r="K230" s="190">
        <v>1.534</v>
      </c>
      <c r="L230" s="191" t="s">
        <v>804</v>
      </c>
      <c r="M230" s="194">
        <v>4743.3100000000004</v>
      </c>
      <c r="N230" s="200" t="s">
        <v>190</v>
      </c>
      <c r="O230" s="181" t="s">
        <v>197</v>
      </c>
      <c r="P230" s="182"/>
      <c r="Q230" s="201" t="s">
        <v>620</v>
      </c>
    </row>
    <row r="231" spans="1:17" s="224" customFormat="1">
      <c r="A231" s="187">
        <v>15</v>
      </c>
      <c r="B231" s="187" t="s">
        <v>365</v>
      </c>
      <c r="C231" s="187" t="s">
        <v>364</v>
      </c>
      <c r="D231" s="187" t="s">
        <v>365</v>
      </c>
      <c r="E231" s="199" t="s">
        <v>189</v>
      </c>
      <c r="F231" s="193">
        <v>305</v>
      </c>
      <c r="G231" s="193">
        <v>269</v>
      </c>
      <c r="H231" s="193">
        <v>169</v>
      </c>
      <c r="I231" s="187">
        <v>55</v>
      </c>
      <c r="J231" s="187">
        <v>165</v>
      </c>
      <c r="K231" s="190">
        <v>1.534</v>
      </c>
      <c r="L231" s="191" t="s">
        <v>804</v>
      </c>
      <c r="M231" s="194">
        <v>4809.33</v>
      </c>
      <c r="N231" s="200" t="s">
        <v>190</v>
      </c>
      <c r="O231" s="181" t="s">
        <v>197</v>
      </c>
      <c r="P231" s="182"/>
      <c r="Q231" s="201" t="s">
        <v>619</v>
      </c>
    </row>
    <row r="232" spans="1:17" s="224" customFormat="1">
      <c r="A232" s="187">
        <v>16</v>
      </c>
      <c r="B232" s="187" t="s">
        <v>373</v>
      </c>
      <c r="C232" s="187" t="s">
        <v>372</v>
      </c>
      <c r="D232" s="187" t="s">
        <v>373</v>
      </c>
      <c r="E232" s="199" t="s">
        <v>189</v>
      </c>
      <c r="F232" s="193">
        <v>323</v>
      </c>
      <c r="G232" s="193">
        <v>285</v>
      </c>
      <c r="H232" s="193">
        <v>199</v>
      </c>
      <c r="I232" s="187">
        <v>55</v>
      </c>
      <c r="J232" s="187">
        <v>165</v>
      </c>
      <c r="K232" s="190">
        <v>1.806</v>
      </c>
      <c r="L232" s="191" t="s">
        <v>804</v>
      </c>
      <c r="M232" s="194">
        <v>5246.75</v>
      </c>
      <c r="N232" s="200" t="s">
        <v>190</v>
      </c>
      <c r="O232" s="181" t="s">
        <v>197</v>
      </c>
      <c r="P232" s="182"/>
      <c r="Q232" s="201" t="s">
        <v>619</v>
      </c>
    </row>
    <row r="233" spans="1:17" s="224" customFormat="1">
      <c r="A233" s="187">
        <v>17</v>
      </c>
      <c r="B233" s="187" t="s">
        <v>377</v>
      </c>
      <c r="C233" s="187" t="s">
        <v>376</v>
      </c>
      <c r="D233" s="187" t="s">
        <v>377</v>
      </c>
      <c r="E233" s="199" t="s">
        <v>189</v>
      </c>
      <c r="F233" s="193">
        <v>323</v>
      </c>
      <c r="G233" s="193">
        <v>285</v>
      </c>
      <c r="H233" s="193">
        <v>199</v>
      </c>
      <c r="I233" s="187">
        <v>55</v>
      </c>
      <c r="J233" s="187">
        <v>165</v>
      </c>
      <c r="K233" s="190">
        <v>1.806</v>
      </c>
      <c r="L233" s="191" t="s">
        <v>804</v>
      </c>
      <c r="M233" s="194">
        <v>5214.53</v>
      </c>
      <c r="N233" s="200" t="s">
        <v>190</v>
      </c>
      <c r="O233" s="181" t="s">
        <v>197</v>
      </c>
      <c r="P233" s="182"/>
      <c r="Q233" s="201" t="s">
        <v>619</v>
      </c>
    </row>
    <row r="234" spans="1:17" s="224" customFormat="1">
      <c r="A234" s="187">
        <v>18</v>
      </c>
      <c r="B234" s="187" t="s">
        <v>375</v>
      </c>
      <c r="C234" s="187" t="s">
        <v>374</v>
      </c>
      <c r="D234" s="187" t="s">
        <v>375</v>
      </c>
      <c r="E234" s="199" t="s">
        <v>189</v>
      </c>
      <c r="F234" s="193">
        <v>317</v>
      </c>
      <c r="G234" s="193">
        <v>279</v>
      </c>
      <c r="H234" s="193">
        <v>199</v>
      </c>
      <c r="I234" s="187">
        <v>55</v>
      </c>
      <c r="J234" s="187">
        <v>165</v>
      </c>
      <c r="K234" s="190">
        <v>1.806</v>
      </c>
      <c r="L234" s="191" t="s">
        <v>804</v>
      </c>
      <c r="M234" s="194">
        <v>5230.09</v>
      </c>
      <c r="N234" s="200" t="s">
        <v>190</v>
      </c>
      <c r="O234" s="181" t="s">
        <v>197</v>
      </c>
      <c r="P234" s="182"/>
      <c r="Q234" s="201" t="s">
        <v>619</v>
      </c>
    </row>
    <row r="235" spans="1:17" s="224" customFormat="1">
      <c r="A235" s="187">
        <v>19</v>
      </c>
      <c r="B235" s="187" t="s">
        <v>379</v>
      </c>
      <c r="C235" s="187" t="s">
        <v>378</v>
      </c>
      <c r="D235" s="187" t="s">
        <v>379</v>
      </c>
      <c r="E235" s="199" t="s">
        <v>189</v>
      </c>
      <c r="F235" s="193">
        <v>317</v>
      </c>
      <c r="G235" s="193">
        <v>279</v>
      </c>
      <c r="H235" s="193">
        <v>199</v>
      </c>
      <c r="I235" s="187">
        <v>55</v>
      </c>
      <c r="J235" s="187">
        <v>165</v>
      </c>
      <c r="K235" s="190">
        <v>1.806</v>
      </c>
      <c r="L235" s="191" t="s">
        <v>804</v>
      </c>
      <c r="M235" s="194">
        <v>5229.3900000000003</v>
      </c>
      <c r="N235" s="200" t="s">
        <v>190</v>
      </c>
      <c r="O235" s="181" t="s">
        <v>197</v>
      </c>
      <c r="P235" s="182"/>
      <c r="Q235" s="201" t="s">
        <v>619</v>
      </c>
    </row>
    <row r="236" spans="1:17" s="224" customFormat="1">
      <c r="A236" s="187">
        <v>20</v>
      </c>
      <c r="B236" s="187" t="s">
        <v>385</v>
      </c>
      <c r="C236" s="187" t="s">
        <v>384</v>
      </c>
      <c r="D236" s="187" t="s">
        <v>385</v>
      </c>
      <c r="E236" s="199" t="s">
        <v>189</v>
      </c>
      <c r="F236" s="193">
        <v>305</v>
      </c>
      <c r="G236" s="193">
        <v>269</v>
      </c>
      <c r="H236" s="193">
        <v>169</v>
      </c>
      <c r="I236" s="187">
        <v>55</v>
      </c>
      <c r="J236" s="187">
        <v>165</v>
      </c>
      <c r="K236" s="190">
        <v>1.534</v>
      </c>
      <c r="L236" s="191" t="s">
        <v>804</v>
      </c>
      <c r="M236" s="194">
        <v>3584.04</v>
      </c>
      <c r="N236" s="200" t="s">
        <v>190</v>
      </c>
      <c r="O236" s="181" t="s">
        <v>197</v>
      </c>
      <c r="Q236" s="201" t="s">
        <v>619</v>
      </c>
    </row>
    <row r="237" spans="1:17" s="224" customFormat="1">
      <c r="A237" s="187">
        <v>21</v>
      </c>
      <c r="B237" s="187" t="s">
        <v>383</v>
      </c>
      <c r="C237" s="187" t="s">
        <v>382</v>
      </c>
      <c r="D237" s="187" t="s">
        <v>383</v>
      </c>
      <c r="E237" s="199" t="s">
        <v>189</v>
      </c>
      <c r="F237" s="193">
        <v>305</v>
      </c>
      <c r="G237" s="193">
        <v>269</v>
      </c>
      <c r="H237" s="193">
        <v>169</v>
      </c>
      <c r="I237" s="187">
        <v>55</v>
      </c>
      <c r="J237" s="187">
        <v>165</v>
      </c>
      <c r="K237" s="190">
        <v>1.534</v>
      </c>
      <c r="L237" s="191" t="s">
        <v>804</v>
      </c>
      <c r="M237" s="194">
        <v>3584.04</v>
      </c>
      <c r="N237" s="200" t="s">
        <v>190</v>
      </c>
      <c r="O237" s="181" t="s">
        <v>197</v>
      </c>
      <c r="Q237" s="201" t="s">
        <v>619</v>
      </c>
    </row>
    <row r="238" spans="1:17" s="224" customFormat="1">
      <c r="A238" s="187">
        <v>22</v>
      </c>
      <c r="B238" s="187" t="s">
        <v>492</v>
      </c>
      <c r="C238" s="187" t="s">
        <v>491</v>
      </c>
      <c r="D238" s="187" t="s">
        <v>492</v>
      </c>
      <c r="E238" s="199" t="s">
        <v>189</v>
      </c>
      <c r="F238" s="193">
        <v>305</v>
      </c>
      <c r="G238" s="193">
        <v>269</v>
      </c>
      <c r="H238" s="193">
        <v>169</v>
      </c>
      <c r="I238" s="187">
        <v>55</v>
      </c>
      <c r="J238" s="187">
        <v>165</v>
      </c>
      <c r="K238" s="190">
        <v>1.534</v>
      </c>
      <c r="L238" s="191" t="s">
        <v>804</v>
      </c>
      <c r="M238" s="194">
        <v>3970.42</v>
      </c>
      <c r="N238" s="200" t="s">
        <v>190</v>
      </c>
      <c r="O238" s="181" t="s">
        <v>197</v>
      </c>
      <c r="Q238" s="201" t="s">
        <v>619</v>
      </c>
    </row>
    <row r="239" spans="1:17" s="224" customFormat="1">
      <c r="A239" s="187">
        <v>23</v>
      </c>
      <c r="B239" s="187" t="s">
        <v>490</v>
      </c>
      <c r="C239" s="187" t="s">
        <v>489</v>
      </c>
      <c r="D239" s="187" t="s">
        <v>490</v>
      </c>
      <c r="E239" s="199" t="s">
        <v>189</v>
      </c>
      <c r="F239" s="193">
        <v>305</v>
      </c>
      <c r="G239" s="193">
        <v>269</v>
      </c>
      <c r="H239" s="193">
        <v>169</v>
      </c>
      <c r="I239" s="187">
        <v>55</v>
      </c>
      <c r="J239" s="187">
        <v>165</v>
      </c>
      <c r="K239" s="190">
        <v>1.534</v>
      </c>
      <c r="L239" s="191" t="s">
        <v>804</v>
      </c>
      <c r="M239" s="194">
        <v>3970.83</v>
      </c>
      <c r="N239" s="200" t="s">
        <v>190</v>
      </c>
      <c r="O239" s="181" t="s">
        <v>197</v>
      </c>
      <c r="Q239" s="201" t="s">
        <v>619</v>
      </c>
    </row>
    <row r="240" spans="1:17" s="224" customFormat="1">
      <c r="A240" s="187">
        <v>24</v>
      </c>
      <c r="B240" s="187" t="s">
        <v>395</v>
      </c>
      <c r="C240" s="187" t="s">
        <v>394</v>
      </c>
      <c r="D240" s="187" t="s">
        <v>395</v>
      </c>
      <c r="E240" s="199" t="s">
        <v>189</v>
      </c>
      <c r="F240" s="193">
        <v>328</v>
      </c>
      <c r="G240" s="193">
        <v>292</v>
      </c>
      <c r="H240" s="193">
        <v>199</v>
      </c>
      <c r="I240" s="187">
        <v>55</v>
      </c>
      <c r="J240" s="187">
        <v>165</v>
      </c>
      <c r="K240" s="190">
        <v>1.806</v>
      </c>
      <c r="L240" s="191" t="s">
        <v>804</v>
      </c>
      <c r="M240" s="194">
        <v>3765.3</v>
      </c>
      <c r="N240" s="200" t="s">
        <v>190</v>
      </c>
      <c r="O240" s="181" t="s">
        <v>197</v>
      </c>
      <c r="Q240" s="201" t="s">
        <v>619</v>
      </c>
    </row>
    <row r="241" spans="1:17" s="224" customFormat="1">
      <c r="A241" s="187">
        <v>25</v>
      </c>
      <c r="B241" s="187" t="s">
        <v>393</v>
      </c>
      <c r="C241" s="187" t="s">
        <v>392</v>
      </c>
      <c r="D241" s="187" t="s">
        <v>393</v>
      </c>
      <c r="E241" s="199" t="s">
        <v>189</v>
      </c>
      <c r="F241" s="193">
        <v>328</v>
      </c>
      <c r="G241" s="193">
        <v>292</v>
      </c>
      <c r="H241" s="193">
        <v>199</v>
      </c>
      <c r="I241" s="187">
        <v>55</v>
      </c>
      <c r="J241" s="187">
        <v>165</v>
      </c>
      <c r="K241" s="190">
        <v>1.806</v>
      </c>
      <c r="L241" s="191" t="s">
        <v>804</v>
      </c>
      <c r="M241" s="194">
        <v>3765.4</v>
      </c>
      <c r="N241" s="200" t="s">
        <v>190</v>
      </c>
      <c r="O241" s="181" t="s">
        <v>197</v>
      </c>
      <c r="P241" s="182"/>
      <c r="Q241" s="201" t="s">
        <v>619</v>
      </c>
    </row>
    <row r="242" spans="1:17" s="224" customFormat="1">
      <c r="A242" s="187">
        <v>26</v>
      </c>
      <c r="B242" s="187" t="s">
        <v>496</v>
      </c>
      <c r="C242" s="187" t="s">
        <v>495</v>
      </c>
      <c r="D242" s="187" t="s">
        <v>496</v>
      </c>
      <c r="E242" s="199" t="s">
        <v>189</v>
      </c>
      <c r="F242" s="193">
        <v>328</v>
      </c>
      <c r="G242" s="193">
        <v>292</v>
      </c>
      <c r="H242" s="193">
        <v>199</v>
      </c>
      <c r="I242" s="187">
        <v>55</v>
      </c>
      <c r="J242" s="187">
        <v>165</v>
      </c>
      <c r="K242" s="190">
        <v>1.806</v>
      </c>
      <c r="L242" s="191" t="s">
        <v>804</v>
      </c>
      <c r="M242" s="194">
        <v>4176.8500000000004</v>
      </c>
      <c r="N242" s="200" t="s">
        <v>190</v>
      </c>
      <c r="O242" s="181" t="s">
        <v>197</v>
      </c>
      <c r="Q242" s="201" t="s">
        <v>619</v>
      </c>
    </row>
    <row r="243" spans="1:17" s="224" customFormat="1">
      <c r="A243" s="187">
        <v>27</v>
      </c>
      <c r="B243" s="187" t="s">
        <v>494</v>
      </c>
      <c r="C243" s="187" t="s">
        <v>493</v>
      </c>
      <c r="D243" s="187" t="s">
        <v>494</v>
      </c>
      <c r="E243" s="199" t="s">
        <v>189</v>
      </c>
      <c r="F243" s="193">
        <v>328</v>
      </c>
      <c r="G243" s="193">
        <v>292</v>
      </c>
      <c r="H243" s="193">
        <v>199</v>
      </c>
      <c r="I243" s="187">
        <v>55</v>
      </c>
      <c r="J243" s="187">
        <v>165</v>
      </c>
      <c r="K243" s="190">
        <v>1.806</v>
      </c>
      <c r="L243" s="191" t="s">
        <v>804</v>
      </c>
      <c r="M243" s="194">
        <v>4176.8500000000004</v>
      </c>
      <c r="N243" s="200" t="s">
        <v>190</v>
      </c>
      <c r="O243" s="181" t="s">
        <v>197</v>
      </c>
      <c r="Q243" s="201" t="s">
        <v>619</v>
      </c>
    </row>
    <row r="244" spans="1:17" s="224" customFormat="1">
      <c r="A244" s="187">
        <v>28</v>
      </c>
      <c r="B244" s="187" t="s">
        <v>535</v>
      </c>
      <c r="C244" s="187" t="s">
        <v>346</v>
      </c>
      <c r="D244" s="187" t="s">
        <v>535</v>
      </c>
      <c r="E244" s="199" t="s">
        <v>189</v>
      </c>
      <c r="F244" s="193">
        <v>338</v>
      </c>
      <c r="G244" s="193">
        <v>297</v>
      </c>
      <c r="H244" s="193">
        <v>199</v>
      </c>
      <c r="I244" s="187">
        <v>55</v>
      </c>
      <c r="J244" s="187">
        <v>165</v>
      </c>
      <c r="K244" s="190">
        <v>1.806</v>
      </c>
      <c r="L244" s="191" t="s">
        <v>804</v>
      </c>
      <c r="M244" s="194">
        <v>4933.43</v>
      </c>
      <c r="N244" s="200" t="s">
        <v>190</v>
      </c>
      <c r="O244" s="181" t="s">
        <v>197</v>
      </c>
      <c r="P244" s="182"/>
      <c r="Q244" s="201" t="s">
        <v>620</v>
      </c>
    </row>
    <row r="245" spans="1:17" s="224" customFormat="1">
      <c r="A245" s="187">
        <v>29</v>
      </c>
      <c r="B245" s="187" t="s">
        <v>401</v>
      </c>
      <c r="C245" s="187" t="s">
        <v>400</v>
      </c>
      <c r="D245" s="187" t="s">
        <v>401</v>
      </c>
      <c r="E245" s="199" t="s">
        <v>189</v>
      </c>
      <c r="F245" s="193">
        <v>338</v>
      </c>
      <c r="G245" s="193">
        <v>297</v>
      </c>
      <c r="H245" s="193">
        <v>199</v>
      </c>
      <c r="I245" s="187">
        <v>55</v>
      </c>
      <c r="J245" s="187">
        <v>165</v>
      </c>
      <c r="K245" s="190">
        <v>1.806</v>
      </c>
      <c r="L245" s="191" t="s">
        <v>804</v>
      </c>
      <c r="M245" s="194">
        <v>5653.13</v>
      </c>
      <c r="N245" s="200" t="s">
        <v>190</v>
      </c>
      <c r="O245" s="181" t="s">
        <v>197</v>
      </c>
      <c r="P245" s="182"/>
      <c r="Q245" s="201" t="s">
        <v>619</v>
      </c>
    </row>
    <row r="246" spans="1:17" s="224" customFormat="1">
      <c r="A246" s="187">
        <v>30</v>
      </c>
      <c r="B246" s="187" t="s">
        <v>405</v>
      </c>
      <c r="C246" s="187" t="s">
        <v>403</v>
      </c>
      <c r="D246" s="187" t="s">
        <v>405</v>
      </c>
      <c r="E246" s="199" t="s">
        <v>189</v>
      </c>
      <c r="F246" s="193">
        <v>338</v>
      </c>
      <c r="G246" s="193">
        <v>297</v>
      </c>
      <c r="H246" s="193">
        <v>199</v>
      </c>
      <c r="I246" s="187">
        <v>55</v>
      </c>
      <c r="J246" s="187">
        <v>165</v>
      </c>
      <c r="K246" s="190">
        <v>1.806</v>
      </c>
      <c r="L246" s="191" t="s">
        <v>804</v>
      </c>
      <c r="M246" s="194">
        <v>5585.35</v>
      </c>
      <c r="N246" s="200" t="s">
        <v>190</v>
      </c>
      <c r="O246" s="181" t="s">
        <v>197</v>
      </c>
      <c r="P246" s="182"/>
      <c r="Q246" s="201" t="s">
        <v>619</v>
      </c>
    </row>
    <row r="247" spans="1:17" s="224" customFormat="1">
      <c r="A247" s="187">
        <v>31</v>
      </c>
      <c r="B247" s="187" t="s">
        <v>404</v>
      </c>
      <c r="C247" s="187" t="s">
        <v>402</v>
      </c>
      <c r="D247" s="187" t="s">
        <v>404</v>
      </c>
      <c r="E247" s="199" t="s">
        <v>189</v>
      </c>
      <c r="F247" s="193">
        <v>345</v>
      </c>
      <c r="G247" s="193">
        <v>304</v>
      </c>
      <c r="H247" s="193">
        <v>199</v>
      </c>
      <c r="I247" s="187">
        <v>55</v>
      </c>
      <c r="J247" s="187">
        <v>165</v>
      </c>
      <c r="K247" s="190">
        <v>1.806</v>
      </c>
      <c r="L247" s="191" t="s">
        <v>804</v>
      </c>
      <c r="M247" s="194">
        <v>5477.59</v>
      </c>
      <c r="N247" s="200" t="s">
        <v>190</v>
      </c>
      <c r="O247" s="181" t="s">
        <v>197</v>
      </c>
      <c r="P247" s="182"/>
      <c r="Q247" s="201" t="s">
        <v>619</v>
      </c>
    </row>
    <row r="248" spans="1:17" s="224" customFormat="1">
      <c r="A248" s="187">
        <v>32</v>
      </c>
      <c r="B248" s="187" t="s">
        <v>397</v>
      </c>
      <c r="C248" s="187" t="s">
        <v>396</v>
      </c>
      <c r="D248" s="187" t="s">
        <v>397</v>
      </c>
      <c r="E248" s="199" t="s">
        <v>189</v>
      </c>
      <c r="F248" s="193">
        <v>345</v>
      </c>
      <c r="G248" s="193">
        <v>304</v>
      </c>
      <c r="H248" s="193">
        <v>199</v>
      </c>
      <c r="I248" s="187">
        <v>55</v>
      </c>
      <c r="J248" s="187">
        <v>165</v>
      </c>
      <c r="K248" s="190">
        <v>1.806</v>
      </c>
      <c r="L248" s="191" t="s">
        <v>804</v>
      </c>
      <c r="M248" s="194">
        <v>5479.94</v>
      </c>
      <c r="N248" s="200" t="s">
        <v>190</v>
      </c>
      <c r="O248" s="181" t="s">
        <v>197</v>
      </c>
      <c r="Q248" s="201" t="s">
        <v>619</v>
      </c>
    </row>
    <row r="249" spans="1:17" s="224" customFormat="1">
      <c r="A249" s="187">
        <v>33</v>
      </c>
      <c r="B249" s="187" t="s">
        <v>407</v>
      </c>
      <c r="C249" s="187" t="s">
        <v>406</v>
      </c>
      <c r="D249" s="187" t="s">
        <v>407</v>
      </c>
      <c r="E249" s="199" t="s">
        <v>189</v>
      </c>
      <c r="F249" s="193">
        <v>345</v>
      </c>
      <c r="G249" s="193">
        <v>304</v>
      </c>
      <c r="H249" s="193">
        <v>199</v>
      </c>
      <c r="I249" s="187">
        <v>55</v>
      </c>
      <c r="J249" s="187">
        <v>165</v>
      </c>
      <c r="K249" s="190">
        <v>1.806</v>
      </c>
      <c r="L249" s="191" t="s">
        <v>804</v>
      </c>
      <c r="M249" s="194">
        <v>5477.72</v>
      </c>
      <c r="N249" s="200" t="s">
        <v>190</v>
      </c>
      <c r="O249" s="181" t="s">
        <v>197</v>
      </c>
      <c r="Q249" s="201" t="s">
        <v>619</v>
      </c>
    </row>
    <row r="250" spans="1:17" s="224" customFormat="1">
      <c r="A250" s="187">
        <v>34</v>
      </c>
      <c r="B250" s="187" t="s">
        <v>409</v>
      </c>
      <c r="C250" s="187" t="s">
        <v>408</v>
      </c>
      <c r="D250" s="187" t="s">
        <v>409</v>
      </c>
      <c r="E250" s="199" t="s">
        <v>189</v>
      </c>
      <c r="F250" s="193">
        <v>345</v>
      </c>
      <c r="G250" s="193">
        <v>304</v>
      </c>
      <c r="H250" s="193">
        <v>199</v>
      </c>
      <c r="I250" s="187">
        <v>55</v>
      </c>
      <c r="J250" s="187">
        <v>165</v>
      </c>
      <c r="K250" s="190">
        <v>1.806</v>
      </c>
      <c r="L250" s="191" t="s">
        <v>804</v>
      </c>
      <c r="M250" s="194">
        <v>5474.79</v>
      </c>
      <c r="N250" s="200" t="s">
        <v>190</v>
      </c>
      <c r="O250" s="181" t="s">
        <v>197</v>
      </c>
      <c r="Q250" s="201" t="s">
        <v>619</v>
      </c>
    </row>
    <row r="251" spans="1:17" s="224" customFormat="1">
      <c r="A251" s="187">
        <v>35</v>
      </c>
      <c r="B251" s="187" t="s">
        <v>523</v>
      </c>
      <c r="C251" s="187" t="s">
        <v>646</v>
      </c>
      <c r="D251" s="187" t="s">
        <v>523</v>
      </c>
      <c r="E251" s="199" t="s">
        <v>189</v>
      </c>
      <c r="F251" s="193">
        <v>344</v>
      </c>
      <c r="G251" s="193">
        <v>303</v>
      </c>
      <c r="H251" s="193">
        <v>199</v>
      </c>
      <c r="I251" s="187">
        <v>55</v>
      </c>
      <c r="J251" s="187">
        <v>165</v>
      </c>
      <c r="K251" s="190">
        <v>1.806</v>
      </c>
      <c r="L251" s="191" t="s">
        <v>804</v>
      </c>
      <c r="M251" s="194">
        <v>4842.37</v>
      </c>
      <c r="N251" s="200" t="s">
        <v>190</v>
      </c>
      <c r="O251" s="181" t="s">
        <v>197</v>
      </c>
      <c r="Q251" s="201" t="s">
        <v>619</v>
      </c>
    </row>
    <row r="252" spans="1:17" s="224" customFormat="1">
      <c r="A252" s="187">
        <v>36</v>
      </c>
      <c r="B252" s="187" t="s">
        <v>524</v>
      </c>
      <c r="C252" s="187" t="s">
        <v>647</v>
      </c>
      <c r="D252" s="187" t="s">
        <v>524</v>
      </c>
      <c r="E252" s="199" t="s">
        <v>189</v>
      </c>
      <c r="F252" s="193">
        <v>344</v>
      </c>
      <c r="G252" s="193">
        <v>303</v>
      </c>
      <c r="H252" s="193">
        <v>199</v>
      </c>
      <c r="I252" s="187">
        <v>55</v>
      </c>
      <c r="J252" s="187">
        <v>165</v>
      </c>
      <c r="K252" s="190">
        <v>1.806</v>
      </c>
      <c r="L252" s="191" t="s">
        <v>804</v>
      </c>
      <c r="M252" s="194">
        <v>4842.92</v>
      </c>
      <c r="N252" s="200" t="s">
        <v>190</v>
      </c>
      <c r="O252" s="181" t="s">
        <v>197</v>
      </c>
      <c r="P252" s="182"/>
      <c r="Q252" s="201" t="s">
        <v>619</v>
      </c>
    </row>
    <row r="253" spans="1:17" s="224" customFormat="1">
      <c r="A253" s="187">
        <v>37</v>
      </c>
      <c r="B253" s="187" t="s">
        <v>621</v>
      </c>
      <c r="C253" s="187" t="s">
        <v>811</v>
      </c>
      <c r="D253" s="187" t="s">
        <v>621</v>
      </c>
      <c r="E253" s="199" t="s">
        <v>189</v>
      </c>
      <c r="F253" s="193">
        <v>345</v>
      </c>
      <c r="G253" s="193">
        <v>304</v>
      </c>
      <c r="H253" s="193">
        <v>199</v>
      </c>
      <c r="I253" s="187">
        <v>55</v>
      </c>
      <c r="J253" s="187">
        <v>165</v>
      </c>
      <c r="K253" s="190">
        <v>1.806</v>
      </c>
      <c r="L253" s="191" t="s">
        <v>804</v>
      </c>
      <c r="M253" s="194">
        <v>5527.17</v>
      </c>
      <c r="N253" s="200" t="s">
        <v>190</v>
      </c>
      <c r="O253" s="181" t="s">
        <v>197</v>
      </c>
      <c r="P253" s="182"/>
      <c r="Q253" s="201" t="s">
        <v>620</v>
      </c>
    </row>
    <row r="254" spans="1:17" s="219" customFormat="1">
      <c r="A254" s="187">
        <v>38</v>
      </c>
      <c r="B254" s="187" t="s">
        <v>622</v>
      </c>
      <c r="C254" s="187" t="s">
        <v>812</v>
      </c>
      <c r="D254" s="187" t="s">
        <v>622</v>
      </c>
      <c r="E254" s="199" t="s">
        <v>189</v>
      </c>
      <c r="F254" s="193">
        <v>345</v>
      </c>
      <c r="G254" s="193">
        <v>304</v>
      </c>
      <c r="H254" s="193">
        <v>199</v>
      </c>
      <c r="I254" s="187">
        <v>55</v>
      </c>
      <c r="J254" s="187">
        <v>165</v>
      </c>
      <c r="K254" s="190">
        <v>1.806</v>
      </c>
      <c r="L254" s="191" t="s">
        <v>804</v>
      </c>
      <c r="M254" s="194">
        <v>5527.27</v>
      </c>
      <c r="N254" s="200" t="s">
        <v>190</v>
      </c>
      <c r="O254" s="181" t="s">
        <v>197</v>
      </c>
      <c r="P254" s="182"/>
      <c r="Q254" s="201" t="s">
        <v>619</v>
      </c>
    </row>
    <row r="255" spans="1:17" s="224" customFormat="1">
      <c r="A255" s="187">
        <v>39</v>
      </c>
      <c r="B255" s="187" t="s">
        <v>310</v>
      </c>
      <c r="C255" s="187" t="s">
        <v>309</v>
      </c>
      <c r="D255" s="187" t="s">
        <v>310</v>
      </c>
      <c r="E255" s="199" t="s">
        <v>189</v>
      </c>
      <c r="F255" s="193">
        <v>345</v>
      </c>
      <c r="G255" s="193">
        <v>304</v>
      </c>
      <c r="H255" s="193">
        <v>199</v>
      </c>
      <c r="I255" s="187">
        <v>55</v>
      </c>
      <c r="J255" s="187">
        <v>165</v>
      </c>
      <c r="K255" s="190">
        <v>1.806</v>
      </c>
      <c r="L255" s="191" t="s">
        <v>804</v>
      </c>
      <c r="M255" s="194">
        <v>6107.15</v>
      </c>
      <c r="N255" s="200" t="s">
        <v>190</v>
      </c>
      <c r="O255" s="181" t="s">
        <v>197</v>
      </c>
      <c r="Q255" s="201" t="s">
        <v>619</v>
      </c>
    </row>
    <row r="256" spans="1:17" s="224" customFormat="1">
      <c r="A256" s="187">
        <v>40</v>
      </c>
      <c r="B256" s="187" t="s">
        <v>312</v>
      </c>
      <c r="C256" s="187" t="s">
        <v>311</v>
      </c>
      <c r="D256" s="187" t="s">
        <v>312</v>
      </c>
      <c r="E256" s="199" t="s">
        <v>189</v>
      </c>
      <c r="F256" s="193">
        <v>338</v>
      </c>
      <c r="G256" s="193">
        <v>297</v>
      </c>
      <c r="H256" s="193">
        <v>199</v>
      </c>
      <c r="I256" s="187">
        <v>55</v>
      </c>
      <c r="J256" s="187">
        <v>165</v>
      </c>
      <c r="K256" s="190">
        <v>1.806</v>
      </c>
      <c r="L256" s="191" t="s">
        <v>804</v>
      </c>
      <c r="M256" s="194">
        <v>6078.81</v>
      </c>
      <c r="N256" s="200" t="s">
        <v>190</v>
      </c>
      <c r="O256" s="181" t="s">
        <v>197</v>
      </c>
      <c r="Q256" s="201" t="s">
        <v>620</v>
      </c>
    </row>
    <row r="257" spans="1:17" s="224" customFormat="1">
      <c r="A257" s="187">
        <v>41</v>
      </c>
      <c r="B257" s="187" t="s">
        <v>314</v>
      </c>
      <c r="C257" s="187" t="s">
        <v>313</v>
      </c>
      <c r="D257" s="187" t="s">
        <v>314</v>
      </c>
      <c r="E257" s="199" t="s">
        <v>189</v>
      </c>
      <c r="F257" s="193">
        <v>345</v>
      </c>
      <c r="G257" s="193">
        <v>304</v>
      </c>
      <c r="H257" s="193">
        <v>199</v>
      </c>
      <c r="I257" s="187">
        <v>55</v>
      </c>
      <c r="J257" s="187">
        <v>165</v>
      </c>
      <c r="K257" s="190">
        <v>1.806</v>
      </c>
      <c r="L257" s="191" t="s">
        <v>804</v>
      </c>
      <c r="M257" s="194">
        <v>5930.91</v>
      </c>
      <c r="N257" s="200" t="s">
        <v>190</v>
      </c>
      <c r="O257" s="181" t="s">
        <v>197</v>
      </c>
      <c r="Q257" s="201" t="s">
        <v>619</v>
      </c>
    </row>
    <row r="258" spans="1:17" s="224" customFormat="1">
      <c r="A258" s="187">
        <v>42</v>
      </c>
      <c r="B258" s="187" t="s">
        <v>316</v>
      </c>
      <c r="C258" s="187" t="s">
        <v>315</v>
      </c>
      <c r="D258" s="187" t="s">
        <v>316</v>
      </c>
      <c r="E258" s="199" t="s">
        <v>189</v>
      </c>
      <c r="F258" s="193">
        <v>345</v>
      </c>
      <c r="G258" s="193">
        <v>304</v>
      </c>
      <c r="H258" s="193">
        <v>199</v>
      </c>
      <c r="I258" s="187">
        <v>55</v>
      </c>
      <c r="J258" s="187">
        <v>165</v>
      </c>
      <c r="K258" s="190">
        <v>1.806</v>
      </c>
      <c r="L258" s="191" t="s">
        <v>804</v>
      </c>
      <c r="M258" s="194">
        <v>5930.84</v>
      </c>
      <c r="N258" s="200" t="s">
        <v>190</v>
      </c>
      <c r="O258" s="181" t="s">
        <v>197</v>
      </c>
      <c r="Q258" s="201" t="s">
        <v>619</v>
      </c>
    </row>
    <row r="259" spans="1:17" s="224" customFormat="1">
      <c r="A259" s="187">
        <v>43</v>
      </c>
      <c r="B259" s="187" t="s">
        <v>399</v>
      </c>
      <c r="C259" s="187" t="s">
        <v>398</v>
      </c>
      <c r="D259" s="187" t="s">
        <v>399</v>
      </c>
      <c r="E259" s="199" t="s">
        <v>189</v>
      </c>
      <c r="F259" s="193">
        <v>345</v>
      </c>
      <c r="G259" s="193">
        <v>304</v>
      </c>
      <c r="H259" s="193">
        <v>199</v>
      </c>
      <c r="I259" s="187">
        <v>55</v>
      </c>
      <c r="J259" s="187">
        <v>165</v>
      </c>
      <c r="K259" s="190">
        <v>1.806</v>
      </c>
      <c r="L259" s="191" t="s">
        <v>804</v>
      </c>
      <c r="M259" s="194">
        <v>5931.18</v>
      </c>
      <c r="N259" s="200" t="s">
        <v>190</v>
      </c>
      <c r="O259" s="181" t="s">
        <v>197</v>
      </c>
      <c r="Q259" s="201" t="s">
        <v>619</v>
      </c>
    </row>
    <row r="260" spans="1:17" s="224" customFormat="1">
      <c r="A260" s="187">
        <v>44</v>
      </c>
      <c r="B260" s="187" t="s">
        <v>612</v>
      </c>
      <c r="C260" s="187" t="s">
        <v>611</v>
      </c>
      <c r="D260" s="187" t="s">
        <v>612</v>
      </c>
      <c r="E260" s="199" t="s">
        <v>189</v>
      </c>
      <c r="F260" s="193">
        <v>345</v>
      </c>
      <c r="G260" s="193">
        <v>304</v>
      </c>
      <c r="H260" s="193">
        <v>199</v>
      </c>
      <c r="I260" s="187">
        <v>55</v>
      </c>
      <c r="J260" s="187">
        <v>165</v>
      </c>
      <c r="K260" s="190">
        <v>1.806</v>
      </c>
      <c r="L260" s="191" t="s">
        <v>804</v>
      </c>
      <c r="M260" s="194">
        <v>5927.6</v>
      </c>
      <c r="N260" s="200" t="s">
        <v>190</v>
      </c>
      <c r="O260" s="181" t="s">
        <v>197</v>
      </c>
      <c r="Q260" s="201" t="s">
        <v>619</v>
      </c>
    </row>
    <row r="261" spans="1:17" s="224" customFormat="1">
      <c r="A261" s="187">
        <v>45</v>
      </c>
      <c r="B261" s="187" t="s">
        <v>595</v>
      </c>
      <c r="C261" s="187" t="s">
        <v>594</v>
      </c>
      <c r="D261" s="187" t="s">
        <v>595</v>
      </c>
      <c r="E261" s="199" t="s">
        <v>189</v>
      </c>
      <c r="F261" s="193">
        <v>345</v>
      </c>
      <c r="G261" s="193">
        <v>304</v>
      </c>
      <c r="H261" s="193">
        <v>199</v>
      </c>
      <c r="I261" s="187">
        <v>55</v>
      </c>
      <c r="J261" s="187">
        <v>165</v>
      </c>
      <c r="K261" s="190">
        <v>1.806</v>
      </c>
      <c r="L261" s="191" t="s">
        <v>804</v>
      </c>
      <c r="M261" s="194">
        <v>5980.84</v>
      </c>
      <c r="N261" s="200" t="s">
        <v>190</v>
      </c>
      <c r="O261" s="181" t="s">
        <v>197</v>
      </c>
      <c r="Q261" s="201" t="s">
        <v>619</v>
      </c>
    </row>
    <row r="262" spans="1:17" s="224" customFormat="1">
      <c r="A262" s="187">
        <v>46</v>
      </c>
      <c r="B262" s="187" t="s">
        <v>318</v>
      </c>
      <c r="C262" s="187" t="s">
        <v>317</v>
      </c>
      <c r="D262" s="187" t="s">
        <v>318</v>
      </c>
      <c r="E262" s="199" t="s">
        <v>189</v>
      </c>
      <c r="F262" s="193">
        <v>345</v>
      </c>
      <c r="G262" s="193">
        <v>304</v>
      </c>
      <c r="H262" s="193">
        <v>199</v>
      </c>
      <c r="I262" s="187">
        <v>55</v>
      </c>
      <c r="J262" s="187">
        <v>165</v>
      </c>
      <c r="K262" s="190">
        <v>1.806</v>
      </c>
      <c r="L262" s="191" t="s">
        <v>804</v>
      </c>
      <c r="M262" s="194">
        <v>6794.82</v>
      </c>
      <c r="N262" s="200" t="s">
        <v>190</v>
      </c>
      <c r="O262" s="181" t="s">
        <v>197</v>
      </c>
      <c r="P262" s="182"/>
      <c r="Q262" s="201" t="s">
        <v>619</v>
      </c>
    </row>
    <row r="263" spans="1:17" s="224" customFormat="1">
      <c r="A263" s="187">
        <v>47</v>
      </c>
      <c r="B263" s="187" t="s">
        <v>320</v>
      </c>
      <c r="C263" s="187" t="s">
        <v>319</v>
      </c>
      <c r="D263" s="187" t="s">
        <v>320</v>
      </c>
      <c r="E263" s="199" t="s">
        <v>189</v>
      </c>
      <c r="F263" s="193">
        <v>338</v>
      </c>
      <c r="G263" s="193">
        <v>297</v>
      </c>
      <c r="H263" s="193">
        <v>199</v>
      </c>
      <c r="I263" s="187">
        <v>55</v>
      </c>
      <c r="J263" s="187">
        <v>165</v>
      </c>
      <c r="K263" s="190">
        <v>1.806</v>
      </c>
      <c r="L263" s="191" t="s">
        <v>804</v>
      </c>
      <c r="M263" s="194">
        <v>6728.65</v>
      </c>
      <c r="N263" s="200" t="s">
        <v>190</v>
      </c>
      <c r="O263" s="181" t="s">
        <v>197</v>
      </c>
      <c r="Q263" s="201" t="s">
        <v>620</v>
      </c>
    </row>
    <row r="264" spans="1:17" s="224" customFormat="1">
      <c r="A264" s="187">
        <v>48</v>
      </c>
      <c r="B264" s="187" t="s">
        <v>322</v>
      </c>
      <c r="C264" s="187" t="s">
        <v>321</v>
      </c>
      <c r="D264" s="187" t="s">
        <v>322</v>
      </c>
      <c r="E264" s="199" t="s">
        <v>189</v>
      </c>
      <c r="F264" s="193">
        <v>345</v>
      </c>
      <c r="G264" s="193">
        <v>304</v>
      </c>
      <c r="H264" s="193">
        <v>199</v>
      </c>
      <c r="I264" s="187">
        <v>55</v>
      </c>
      <c r="J264" s="187">
        <v>165</v>
      </c>
      <c r="K264" s="190">
        <v>1.806</v>
      </c>
      <c r="L264" s="191" t="s">
        <v>804</v>
      </c>
      <c r="M264" s="194">
        <v>6497.78</v>
      </c>
      <c r="N264" s="200" t="s">
        <v>190</v>
      </c>
      <c r="O264" s="181" t="s">
        <v>197</v>
      </c>
      <c r="P264" s="182"/>
      <c r="Q264" s="201" t="s">
        <v>619</v>
      </c>
    </row>
    <row r="265" spans="1:17" s="224" customFormat="1">
      <c r="A265" s="187">
        <v>49</v>
      </c>
      <c r="B265" s="187" t="s">
        <v>324</v>
      </c>
      <c r="C265" s="187" t="s">
        <v>323</v>
      </c>
      <c r="D265" s="187" t="s">
        <v>324</v>
      </c>
      <c r="E265" s="199" t="s">
        <v>189</v>
      </c>
      <c r="F265" s="193">
        <v>345</v>
      </c>
      <c r="G265" s="193">
        <v>304</v>
      </c>
      <c r="H265" s="193">
        <v>199</v>
      </c>
      <c r="I265" s="187">
        <v>55</v>
      </c>
      <c r="J265" s="187">
        <v>165</v>
      </c>
      <c r="K265" s="190">
        <v>1.806</v>
      </c>
      <c r="L265" s="191" t="s">
        <v>804</v>
      </c>
      <c r="M265" s="194">
        <v>6610.45</v>
      </c>
      <c r="N265" s="200" t="s">
        <v>190</v>
      </c>
      <c r="O265" s="181" t="s">
        <v>197</v>
      </c>
      <c r="P265" s="182"/>
      <c r="Q265" s="201" t="s">
        <v>619</v>
      </c>
    </row>
    <row r="266" spans="1:17" s="224" customFormat="1">
      <c r="A266" s="187">
        <v>50</v>
      </c>
      <c r="B266" s="187" t="s">
        <v>325</v>
      </c>
      <c r="C266" s="187" t="s">
        <v>326</v>
      </c>
      <c r="D266" s="187" t="s">
        <v>325</v>
      </c>
      <c r="E266" s="199" t="s">
        <v>189</v>
      </c>
      <c r="F266" s="193">
        <v>345</v>
      </c>
      <c r="G266" s="193">
        <v>304</v>
      </c>
      <c r="H266" s="193">
        <v>199</v>
      </c>
      <c r="I266" s="187">
        <v>55</v>
      </c>
      <c r="J266" s="187">
        <v>165</v>
      </c>
      <c r="K266" s="190">
        <v>1.806</v>
      </c>
      <c r="L266" s="191" t="s">
        <v>804</v>
      </c>
      <c r="M266" s="194">
        <v>6793.14</v>
      </c>
      <c r="N266" s="200" t="s">
        <v>190</v>
      </c>
      <c r="O266" s="181" t="s">
        <v>197</v>
      </c>
      <c r="P266" s="182"/>
      <c r="Q266" s="201" t="s">
        <v>619</v>
      </c>
    </row>
    <row r="267" spans="1:17" s="226" customFormat="1">
      <c r="A267" s="187">
        <v>51</v>
      </c>
      <c r="B267" s="202" t="s">
        <v>328</v>
      </c>
      <c r="C267" s="187" t="s">
        <v>327</v>
      </c>
      <c r="D267" s="202" t="s">
        <v>328</v>
      </c>
      <c r="E267" s="203" t="s">
        <v>189</v>
      </c>
      <c r="F267" s="193">
        <v>338</v>
      </c>
      <c r="G267" s="193">
        <v>297</v>
      </c>
      <c r="H267" s="193">
        <v>199</v>
      </c>
      <c r="I267" s="187">
        <v>55</v>
      </c>
      <c r="J267" s="187">
        <v>165</v>
      </c>
      <c r="K267" s="190">
        <v>1.806</v>
      </c>
      <c r="L267" s="191" t="s">
        <v>804</v>
      </c>
      <c r="M267" s="194">
        <v>6727.07</v>
      </c>
      <c r="N267" s="200" t="s">
        <v>190</v>
      </c>
      <c r="O267" s="184" t="s">
        <v>197</v>
      </c>
      <c r="P267" s="225"/>
      <c r="Q267" s="201" t="s">
        <v>620</v>
      </c>
    </row>
    <row r="268" spans="1:17" s="224" customFormat="1">
      <c r="A268" s="187">
        <v>52</v>
      </c>
      <c r="B268" s="187" t="s">
        <v>330</v>
      </c>
      <c r="C268" s="187" t="s">
        <v>329</v>
      </c>
      <c r="D268" s="187" t="s">
        <v>330</v>
      </c>
      <c r="E268" s="199" t="s">
        <v>189</v>
      </c>
      <c r="F268" s="193">
        <v>345</v>
      </c>
      <c r="G268" s="193">
        <v>304</v>
      </c>
      <c r="H268" s="193">
        <v>199</v>
      </c>
      <c r="I268" s="187">
        <v>55</v>
      </c>
      <c r="J268" s="187">
        <v>165</v>
      </c>
      <c r="K268" s="190">
        <v>1.806</v>
      </c>
      <c r="L268" s="191" t="s">
        <v>804</v>
      </c>
      <c r="M268" s="194">
        <v>6617.66</v>
      </c>
      <c r="N268" s="200" t="s">
        <v>190</v>
      </c>
      <c r="O268" s="181" t="s">
        <v>197</v>
      </c>
      <c r="Q268" s="201" t="s">
        <v>619</v>
      </c>
    </row>
    <row r="269" spans="1:17" s="224" customFormat="1">
      <c r="A269" s="187">
        <v>53</v>
      </c>
      <c r="B269" s="187" t="s">
        <v>332</v>
      </c>
      <c r="C269" s="187" t="s">
        <v>331</v>
      </c>
      <c r="D269" s="187" t="s">
        <v>332</v>
      </c>
      <c r="E269" s="199" t="s">
        <v>189</v>
      </c>
      <c r="F269" s="193">
        <v>345</v>
      </c>
      <c r="G269" s="193">
        <v>304</v>
      </c>
      <c r="H269" s="193">
        <v>199</v>
      </c>
      <c r="I269" s="187">
        <v>55</v>
      </c>
      <c r="J269" s="187">
        <v>165</v>
      </c>
      <c r="K269" s="190">
        <v>1.806</v>
      </c>
      <c r="L269" s="191" t="s">
        <v>804</v>
      </c>
      <c r="M269" s="194">
        <v>6620</v>
      </c>
      <c r="N269" s="200" t="s">
        <v>190</v>
      </c>
      <c r="O269" s="181" t="s">
        <v>197</v>
      </c>
      <c r="Q269" s="201" t="s">
        <v>619</v>
      </c>
    </row>
    <row r="270" spans="1:17" s="224" customFormat="1">
      <c r="A270" s="187">
        <v>54</v>
      </c>
      <c r="B270" s="187" t="s">
        <v>334</v>
      </c>
      <c r="C270" s="187" t="s">
        <v>333</v>
      </c>
      <c r="D270" s="187" t="s">
        <v>334</v>
      </c>
      <c r="E270" s="199" t="s">
        <v>189</v>
      </c>
      <c r="F270" s="193">
        <v>345</v>
      </c>
      <c r="G270" s="193">
        <v>304</v>
      </c>
      <c r="H270" s="193">
        <v>199</v>
      </c>
      <c r="I270" s="187">
        <v>55</v>
      </c>
      <c r="J270" s="187">
        <v>165</v>
      </c>
      <c r="K270" s="190">
        <v>1.806</v>
      </c>
      <c r="L270" s="191" t="s">
        <v>804</v>
      </c>
      <c r="M270" s="194">
        <v>6617.58</v>
      </c>
      <c r="N270" s="200" t="s">
        <v>190</v>
      </c>
      <c r="O270" s="181" t="s">
        <v>197</v>
      </c>
      <c r="P270" s="182"/>
      <c r="Q270" s="201" t="s">
        <v>619</v>
      </c>
    </row>
    <row r="271" spans="1:17" s="224" customFormat="1">
      <c r="A271" s="187">
        <v>55</v>
      </c>
      <c r="B271" s="187" t="s">
        <v>526</v>
      </c>
      <c r="C271" s="187" t="s">
        <v>230</v>
      </c>
      <c r="D271" s="187" t="s">
        <v>526</v>
      </c>
      <c r="E271" s="199" t="s">
        <v>189</v>
      </c>
      <c r="F271" s="193">
        <v>344</v>
      </c>
      <c r="G271" s="193">
        <v>303</v>
      </c>
      <c r="H271" s="193">
        <v>199</v>
      </c>
      <c r="I271" s="187">
        <v>55</v>
      </c>
      <c r="J271" s="187">
        <v>165</v>
      </c>
      <c r="K271" s="190">
        <v>1.806</v>
      </c>
      <c r="L271" s="191" t="s">
        <v>804</v>
      </c>
      <c r="M271" s="194">
        <v>4807.88</v>
      </c>
      <c r="N271" s="200" t="s">
        <v>190</v>
      </c>
      <c r="O271" s="181" t="s">
        <v>197</v>
      </c>
      <c r="P271" s="182"/>
      <c r="Q271" s="201" t="s">
        <v>619</v>
      </c>
    </row>
    <row r="272" spans="1:17" s="224" customFormat="1">
      <c r="A272" s="187">
        <v>56</v>
      </c>
      <c r="B272" s="187" t="s">
        <v>525</v>
      </c>
      <c r="C272" s="187" t="s">
        <v>229</v>
      </c>
      <c r="D272" s="187" t="s">
        <v>525</v>
      </c>
      <c r="E272" s="199" t="s">
        <v>189</v>
      </c>
      <c r="F272" s="193">
        <v>344</v>
      </c>
      <c r="G272" s="193">
        <v>303</v>
      </c>
      <c r="H272" s="193">
        <v>199</v>
      </c>
      <c r="I272" s="187">
        <v>55</v>
      </c>
      <c r="J272" s="187">
        <v>165</v>
      </c>
      <c r="K272" s="190">
        <v>1.806</v>
      </c>
      <c r="L272" s="191" t="s">
        <v>804</v>
      </c>
      <c r="M272" s="194">
        <v>4811.41</v>
      </c>
      <c r="N272" s="200" t="s">
        <v>190</v>
      </c>
      <c r="O272" s="181" t="s">
        <v>197</v>
      </c>
      <c r="P272" s="182"/>
      <c r="Q272" s="201" t="s">
        <v>619</v>
      </c>
    </row>
    <row r="273" spans="1:17" s="224" customFormat="1">
      <c r="A273" s="187">
        <v>57</v>
      </c>
      <c r="B273" s="187" t="s">
        <v>679</v>
      </c>
      <c r="C273" s="187" t="s">
        <v>685</v>
      </c>
      <c r="D273" s="187" t="s">
        <v>679</v>
      </c>
      <c r="E273" s="199" t="s">
        <v>189</v>
      </c>
      <c r="F273" s="193">
        <v>310</v>
      </c>
      <c r="G273" s="193">
        <v>274</v>
      </c>
      <c r="H273" s="193">
        <v>169</v>
      </c>
      <c r="I273" s="187">
        <v>55</v>
      </c>
      <c r="J273" s="187">
        <v>165</v>
      </c>
      <c r="K273" s="190">
        <v>1.534</v>
      </c>
      <c r="L273" s="191" t="s">
        <v>804</v>
      </c>
      <c r="M273" s="194">
        <v>4241.92</v>
      </c>
      <c r="N273" s="200" t="s">
        <v>190</v>
      </c>
      <c r="O273" s="181" t="s">
        <v>197</v>
      </c>
      <c r="P273" s="182"/>
      <c r="Q273" s="201" t="s">
        <v>619</v>
      </c>
    </row>
    <row r="274" spans="1:17" s="224" customFormat="1">
      <c r="A274" s="187">
        <v>58</v>
      </c>
      <c r="B274" s="187" t="s">
        <v>666</v>
      </c>
      <c r="C274" s="187" t="s">
        <v>653</v>
      </c>
      <c r="D274" s="187" t="s">
        <v>666</v>
      </c>
      <c r="E274" s="199" t="s">
        <v>189</v>
      </c>
      <c r="F274" s="193">
        <v>302</v>
      </c>
      <c r="G274" s="193">
        <v>267</v>
      </c>
      <c r="H274" s="193">
        <v>169</v>
      </c>
      <c r="I274" s="187">
        <v>55</v>
      </c>
      <c r="J274" s="187">
        <v>165</v>
      </c>
      <c r="K274" s="190">
        <v>1.534</v>
      </c>
      <c r="L274" s="191" t="s">
        <v>804</v>
      </c>
      <c r="M274" s="194">
        <v>4173.6400000000003</v>
      </c>
      <c r="N274" s="200" t="s">
        <v>190</v>
      </c>
      <c r="O274" s="181" t="s">
        <v>197</v>
      </c>
      <c r="P274" s="182"/>
      <c r="Q274" s="201" t="s">
        <v>620</v>
      </c>
    </row>
    <row r="275" spans="1:17" s="224" customFormat="1">
      <c r="A275" s="187">
        <v>59</v>
      </c>
      <c r="B275" s="187" t="s">
        <v>767</v>
      </c>
      <c r="C275" s="187" t="s">
        <v>759</v>
      </c>
      <c r="D275" s="187" t="s">
        <v>767</v>
      </c>
      <c r="E275" s="199" t="s">
        <v>189</v>
      </c>
      <c r="F275" s="193">
        <v>310</v>
      </c>
      <c r="G275" s="193">
        <v>274</v>
      </c>
      <c r="H275" s="193">
        <v>169</v>
      </c>
      <c r="I275" s="187">
        <v>55</v>
      </c>
      <c r="J275" s="187">
        <v>165</v>
      </c>
      <c r="K275" s="190">
        <v>1.534</v>
      </c>
      <c r="L275" s="191" t="s">
        <v>804</v>
      </c>
      <c r="M275" s="194">
        <v>4234.6099999999997</v>
      </c>
      <c r="N275" s="217" t="s">
        <v>190</v>
      </c>
      <c r="O275" s="181" t="s">
        <v>197</v>
      </c>
      <c r="P275" s="182"/>
      <c r="Q275" s="201" t="s">
        <v>619</v>
      </c>
    </row>
    <row r="276" spans="1:17" s="224" customFormat="1">
      <c r="A276" s="187">
        <v>60</v>
      </c>
      <c r="B276" s="187" t="s">
        <v>747</v>
      </c>
      <c r="C276" s="187" t="s">
        <v>746</v>
      </c>
      <c r="D276" s="187" t="s">
        <v>747</v>
      </c>
      <c r="E276" s="199" t="s">
        <v>189</v>
      </c>
      <c r="F276" s="193">
        <v>310</v>
      </c>
      <c r="G276" s="193">
        <v>274</v>
      </c>
      <c r="H276" s="193">
        <v>169</v>
      </c>
      <c r="I276" s="187">
        <v>55</v>
      </c>
      <c r="J276" s="187">
        <v>165</v>
      </c>
      <c r="K276" s="190">
        <v>1.534</v>
      </c>
      <c r="L276" s="191" t="s">
        <v>804</v>
      </c>
      <c r="M276" s="194">
        <v>4234.6099999999997</v>
      </c>
      <c r="N276" s="217" t="s">
        <v>190</v>
      </c>
      <c r="O276" s="181" t="s">
        <v>197</v>
      </c>
      <c r="P276" s="182"/>
      <c r="Q276" s="201" t="s">
        <v>619</v>
      </c>
    </row>
    <row r="277" spans="1:17" s="224" customFormat="1">
      <c r="A277" s="187">
        <v>61</v>
      </c>
      <c r="B277" s="187" t="s">
        <v>802</v>
      </c>
      <c r="C277" s="187" t="s">
        <v>781</v>
      </c>
      <c r="D277" s="187" t="s">
        <v>802</v>
      </c>
      <c r="E277" s="199" t="s">
        <v>189</v>
      </c>
      <c r="F277" s="193">
        <v>310</v>
      </c>
      <c r="G277" s="193">
        <v>274</v>
      </c>
      <c r="H277" s="193">
        <v>169</v>
      </c>
      <c r="I277" s="187">
        <v>55</v>
      </c>
      <c r="J277" s="187">
        <v>165</v>
      </c>
      <c r="K277" s="190">
        <v>1.534</v>
      </c>
      <c r="L277" s="191" t="s">
        <v>804</v>
      </c>
      <c r="M277" s="194">
        <v>4241.6499999999996</v>
      </c>
      <c r="N277" s="217" t="s">
        <v>190</v>
      </c>
      <c r="O277" s="181" t="s">
        <v>197</v>
      </c>
      <c r="P277" s="182"/>
      <c r="Q277" s="201" t="s">
        <v>619</v>
      </c>
    </row>
    <row r="278" spans="1:17" s="224" customFormat="1">
      <c r="A278" s="187">
        <v>62</v>
      </c>
      <c r="B278" s="187" t="s">
        <v>700</v>
      </c>
      <c r="C278" s="187" t="s">
        <v>699</v>
      </c>
      <c r="D278" s="187" t="s">
        <v>700</v>
      </c>
      <c r="E278" s="199" t="s">
        <v>189</v>
      </c>
      <c r="F278" s="193">
        <v>310</v>
      </c>
      <c r="G278" s="193">
        <v>274</v>
      </c>
      <c r="H278" s="193">
        <v>169</v>
      </c>
      <c r="I278" s="187">
        <v>55</v>
      </c>
      <c r="J278" s="187">
        <v>165</v>
      </c>
      <c r="K278" s="190">
        <v>1.534</v>
      </c>
      <c r="L278" s="191" t="s">
        <v>804</v>
      </c>
      <c r="M278" s="194">
        <v>4234.6099999999997</v>
      </c>
      <c r="N278" s="217" t="s">
        <v>190</v>
      </c>
      <c r="O278" s="181" t="s">
        <v>197</v>
      </c>
      <c r="P278" s="182"/>
      <c r="Q278" s="201" t="s">
        <v>619</v>
      </c>
    </row>
    <row r="279" spans="1:17" s="224" customFormat="1">
      <c r="A279" s="187">
        <v>63</v>
      </c>
      <c r="B279" s="187" t="s">
        <v>795</v>
      </c>
      <c r="C279" s="187" t="s">
        <v>794</v>
      </c>
      <c r="D279" s="187" t="s">
        <v>795</v>
      </c>
      <c r="E279" s="199" t="s">
        <v>189</v>
      </c>
      <c r="F279" s="193">
        <v>302</v>
      </c>
      <c r="G279" s="193">
        <v>267</v>
      </c>
      <c r="H279" s="193">
        <v>169</v>
      </c>
      <c r="I279" s="187">
        <v>55</v>
      </c>
      <c r="J279" s="187">
        <v>165</v>
      </c>
      <c r="K279" s="190">
        <v>1.534</v>
      </c>
      <c r="L279" s="191" t="s">
        <v>804</v>
      </c>
      <c r="M279" s="194">
        <v>5308.78</v>
      </c>
      <c r="N279" s="217" t="s">
        <v>190</v>
      </c>
      <c r="O279" s="181" t="s">
        <v>197</v>
      </c>
      <c r="P279" s="182"/>
      <c r="Q279" s="201" t="s">
        <v>620</v>
      </c>
    </row>
    <row r="280" spans="1:17" s="224" customFormat="1">
      <c r="A280" s="187">
        <v>64</v>
      </c>
      <c r="B280" s="187" t="s">
        <v>807</v>
      </c>
      <c r="C280" s="187" t="s">
        <v>808</v>
      </c>
      <c r="D280" s="187" t="s">
        <v>807</v>
      </c>
      <c r="E280" s="199" t="s">
        <v>189</v>
      </c>
      <c r="F280" s="193">
        <v>302</v>
      </c>
      <c r="G280" s="193">
        <v>267</v>
      </c>
      <c r="H280" s="193">
        <v>169</v>
      </c>
      <c r="I280" s="187">
        <v>55</v>
      </c>
      <c r="J280" s="187">
        <v>165</v>
      </c>
      <c r="K280" s="190">
        <v>1.534</v>
      </c>
      <c r="L280" s="191" t="s">
        <v>804</v>
      </c>
      <c r="M280" s="194">
        <v>5376.94</v>
      </c>
      <c r="N280" s="217" t="s">
        <v>190</v>
      </c>
      <c r="O280" s="181" t="s">
        <v>197</v>
      </c>
      <c r="P280" s="182"/>
      <c r="Q280" s="201" t="s">
        <v>619</v>
      </c>
    </row>
    <row r="281" spans="1:17" s="224" customFormat="1">
      <c r="A281" s="187">
        <v>65</v>
      </c>
      <c r="B281" s="187" t="s">
        <v>678</v>
      </c>
      <c r="C281" s="187" t="s">
        <v>677</v>
      </c>
      <c r="D281" s="187" t="s">
        <v>678</v>
      </c>
      <c r="E281" s="199" t="s">
        <v>189</v>
      </c>
      <c r="F281" s="193">
        <v>302</v>
      </c>
      <c r="G281" s="193">
        <v>267</v>
      </c>
      <c r="H281" s="193">
        <v>169</v>
      </c>
      <c r="I281" s="187">
        <v>55</v>
      </c>
      <c r="J281" s="187">
        <v>165</v>
      </c>
      <c r="K281" s="190">
        <v>1.534</v>
      </c>
      <c r="L281" s="191" t="s">
        <v>804</v>
      </c>
      <c r="M281" s="194">
        <v>4553</v>
      </c>
      <c r="N281" s="217" t="s">
        <v>190</v>
      </c>
      <c r="O281" s="181" t="s">
        <v>197</v>
      </c>
      <c r="P281" s="182"/>
      <c r="Q281" s="201" t="s">
        <v>620</v>
      </c>
    </row>
    <row r="282" spans="1:17" s="224" customFormat="1">
      <c r="A282" s="187">
        <v>66</v>
      </c>
      <c r="B282" s="187" t="s">
        <v>820</v>
      </c>
      <c r="C282" s="187" t="s">
        <v>821</v>
      </c>
      <c r="D282" s="187" t="s">
        <v>820</v>
      </c>
      <c r="E282" s="199" t="s">
        <v>189</v>
      </c>
      <c r="F282" s="193">
        <v>310</v>
      </c>
      <c r="G282" s="193">
        <v>274</v>
      </c>
      <c r="H282" s="193">
        <v>169</v>
      </c>
      <c r="I282" s="187">
        <v>55</v>
      </c>
      <c r="J282" s="187">
        <v>165</v>
      </c>
      <c r="K282" s="190">
        <v>1.534</v>
      </c>
      <c r="L282" s="191" t="s">
        <v>804</v>
      </c>
      <c r="M282" s="194">
        <v>4621.8</v>
      </c>
      <c r="N282" s="200" t="s">
        <v>190</v>
      </c>
      <c r="O282" s="181" t="s">
        <v>197</v>
      </c>
      <c r="P282" s="182"/>
      <c r="Q282" s="201" t="s">
        <v>619</v>
      </c>
    </row>
    <row r="283" spans="1:17" s="224" customFormat="1">
      <c r="A283" s="187">
        <v>67</v>
      </c>
      <c r="B283" s="187" t="s">
        <v>857</v>
      </c>
      <c r="C283" s="187" t="s">
        <v>826</v>
      </c>
      <c r="D283" s="187" t="s">
        <v>857</v>
      </c>
      <c r="E283" s="199" t="s">
        <v>189</v>
      </c>
      <c r="F283" s="193">
        <v>310</v>
      </c>
      <c r="G283" s="193">
        <v>274</v>
      </c>
      <c r="H283" s="193">
        <v>169</v>
      </c>
      <c r="I283" s="187">
        <v>55</v>
      </c>
      <c r="J283" s="187">
        <v>165</v>
      </c>
      <c r="K283" s="190">
        <v>1.534</v>
      </c>
      <c r="L283" s="191" t="s">
        <v>804</v>
      </c>
      <c r="M283" s="194">
        <v>4624</v>
      </c>
      <c r="N283" s="200" t="s">
        <v>190</v>
      </c>
      <c r="O283" s="181" t="s">
        <v>197</v>
      </c>
      <c r="P283" s="182"/>
      <c r="Q283" s="201" t="s">
        <v>619</v>
      </c>
    </row>
    <row r="284" spans="1:17" s="224" customFormat="1">
      <c r="A284" s="187">
        <v>68</v>
      </c>
      <c r="B284" s="187" t="s">
        <v>859</v>
      </c>
      <c r="C284" s="187" t="s">
        <v>858</v>
      </c>
      <c r="D284" s="187" t="s">
        <v>859</v>
      </c>
      <c r="E284" s="199" t="s">
        <v>189</v>
      </c>
      <c r="F284" s="193">
        <v>310</v>
      </c>
      <c r="G284" s="193">
        <v>274</v>
      </c>
      <c r="H284" s="193">
        <v>169</v>
      </c>
      <c r="I284" s="187">
        <v>55</v>
      </c>
      <c r="J284" s="187">
        <v>165</v>
      </c>
      <c r="K284" s="190">
        <v>1.534</v>
      </c>
      <c r="L284" s="191" t="s">
        <v>804</v>
      </c>
      <c r="M284" s="194">
        <v>4776.24</v>
      </c>
      <c r="N284" s="200" t="s">
        <v>190</v>
      </c>
      <c r="O284" s="181" t="s">
        <v>197</v>
      </c>
      <c r="P284" s="182"/>
      <c r="Q284" s="201" t="s">
        <v>619</v>
      </c>
    </row>
    <row r="285" spans="1:17" s="224" customFormat="1">
      <c r="A285" s="187"/>
      <c r="B285" s="187"/>
      <c r="C285" s="186"/>
      <c r="D285" s="187"/>
      <c r="E285" s="199" t="s">
        <v>189</v>
      </c>
      <c r="F285" s="189"/>
      <c r="G285" s="187"/>
      <c r="H285" s="187"/>
      <c r="I285" s="187"/>
      <c r="J285" s="187"/>
      <c r="K285" s="190"/>
      <c r="L285" s="191"/>
      <c r="M285" s="194"/>
      <c r="N285" s="217" t="s">
        <v>190</v>
      </c>
      <c r="O285" s="181"/>
      <c r="Q285" s="183"/>
    </row>
    <row r="286" spans="1:17">
      <c r="A286" s="187"/>
      <c r="B286" s="187"/>
      <c r="C286" s="187"/>
      <c r="D286" s="187"/>
      <c r="E286" s="199" t="s">
        <v>189</v>
      </c>
      <c r="F286" s="221"/>
      <c r="G286" s="187"/>
      <c r="H286" s="187"/>
      <c r="I286" s="187"/>
      <c r="J286" s="187"/>
      <c r="K286" s="190"/>
      <c r="L286" s="191"/>
      <c r="M286" s="194"/>
      <c r="N286" s="217" t="s">
        <v>190</v>
      </c>
      <c r="O286" s="181"/>
      <c r="Q286" s="183"/>
    </row>
    <row r="287" spans="1:17">
      <c r="A287" s="187"/>
      <c r="B287" s="187"/>
      <c r="C287" s="186"/>
      <c r="D287" s="187"/>
      <c r="E287" s="199" t="s">
        <v>189</v>
      </c>
      <c r="F287" s="195"/>
      <c r="G287" s="192"/>
      <c r="H287" s="187"/>
      <c r="I287" s="187"/>
      <c r="J287" s="187"/>
      <c r="K287" s="190"/>
      <c r="L287" s="191"/>
      <c r="M287" s="194"/>
      <c r="N287" s="217" t="s">
        <v>190</v>
      </c>
      <c r="O287" s="181"/>
      <c r="Q287" s="183"/>
    </row>
    <row r="288" spans="1:17">
      <c r="A288" s="187"/>
      <c r="B288" s="187"/>
      <c r="C288" s="186"/>
      <c r="D288" s="187"/>
      <c r="E288" s="199" t="s">
        <v>189</v>
      </c>
      <c r="F288" s="195"/>
      <c r="G288" s="192"/>
      <c r="H288" s="187"/>
      <c r="I288" s="187"/>
      <c r="J288" s="187"/>
      <c r="K288" s="190"/>
      <c r="L288" s="191"/>
      <c r="M288" s="194"/>
      <c r="N288" s="217" t="s">
        <v>190</v>
      </c>
      <c r="O288" s="181"/>
      <c r="P288" s="182"/>
      <c r="Q288" s="183"/>
    </row>
    <row r="289" spans="1:17">
      <c r="A289" s="187"/>
      <c r="B289" s="187"/>
      <c r="C289" s="186"/>
      <c r="D289" s="187"/>
      <c r="E289" s="199" t="s">
        <v>189</v>
      </c>
      <c r="F289" s="195"/>
      <c r="G289" s="192"/>
      <c r="H289" s="187"/>
      <c r="I289" s="187"/>
      <c r="J289" s="187"/>
      <c r="K289" s="190"/>
      <c r="L289" s="191"/>
      <c r="M289" s="194"/>
      <c r="N289" s="217" t="s">
        <v>190</v>
      </c>
      <c r="O289" s="181"/>
      <c r="P289" s="182"/>
      <c r="Q289" s="183"/>
    </row>
    <row r="290" spans="1:17">
      <c r="A290" s="187"/>
      <c r="B290" s="187"/>
      <c r="C290" s="186"/>
      <c r="D290" s="187"/>
      <c r="E290" s="199" t="s">
        <v>189</v>
      </c>
      <c r="F290" s="195"/>
      <c r="G290" s="192"/>
      <c r="H290" s="187"/>
      <c r="I290" s="187"/>
      <c r="J290" s="187"/>
      <c r="K290" s="190"/>
      <c r="L290" s="191"/>
      <c r="M290" s="194"/>
      <c r="N290" s="217" t="s">
        <v>190</v>
      </c>
      <c r="O290" s="181"/>
      <c r="P290" s="182"/>
      <c r="Q290" s="183"/>
    </row>
    <row r="291" spans="1:17">
      <c r="A291" s="187"/>
      <c r="B291" s="187"/>
      <c r="C291" s="186"/>
      <c r="D291" s="187"/>
      <c r="E291" s="199" t="s">
        <v>189</v>
      </c>
      <c r="F291" s="195"/>
      <c r="G291" s="192"/>
      <c r="H291" s="187"/>
      <c r="I291" s="187"/>
      <c r="J291" s="187"/>
      <c r="K291" s="190"/>
      <c r="L291" s="191"/>
      <c r="M291" s="194"/>
      <c r="N291" s="217" t="s">
        <v>190</v>
      </c>
      <c r="O291" s="181"/>
      <c r="P291" s="182"/>
      <c r="Q291" s="183"/>
    </row>
    <row r="292" spans="1:17">
      <c r="A292" s="187">
        <v>1</v>
      </c>
      <c r="B292" s="187" t="s">
        <v>380</v>
      </c>
      <c r="C292" s="187" t="s">
        <v>77</v>
      </c>
      <c r="D292" s="187" t="s">
        <v>380</v>
      </c>
      <c r="E292" s="199" t="s">
        <v>189</v>
      </c>
      <c r="F292" s="193">
        <v>9.5</v>
      </c>
      <c r="G292" s="193">
        <v>7.5</v>
      </c>
      <c r="H292" s="193">
        <v>83</v>
      </c>
      <c r="I292" s="187">
        <v>43</v>
      </c>
      <c r="J292" s="187">
        <v>13</v>
      </c>
      <c r="K292" s="190">
        <v>4.5999999999999999E-2</v>
      </c>
      <c r="L292" s="191"/>
      <c r="M292" s="194">
        <v>74.33</v>
      </c>
      <c r="N292" s="217" t="s">
        <v>190</v>
      </c>
      <c r="O292" s="181"/>
      <c r="P292" s="182"/>
      <c r="Q292" s="183"/>
    </row>
    <row r="293" spans="1:17">
      <c r="A293" s="187">
        <v>2</v>
      </c>
      <c r="B293" s="187" t="s">
        <v>381</v>
      </c>
      <c r="C293" s="187" t="s">
        <v>78</v>
      </c>
      <c r="D293" s="187" t="s">
        <v>381</v>
      </c>
      <c r="E293" s="199" t="s">
        <v>189</v>
      </c>
      <c r="F293" s="193">
        <v>7</v>
      </c>
      <c r="G293" s="193">
        <v>6.4</v>
      </c>
      <c r="H293" s="193">
        <v>67</v>
      </c>
      <c r="I293" s="187">
        <v>35</v>
      </c>
      <c r="J293" s="187">
        <v>13.5</v>
      </c>
      <c r="K293" s="190">
        <v>3.2000000000000001E-2</v>
      </c>
      <c r="L293" s="191"/>
      <c r="M293" s="194">
        <v>92.65</v>
      </c>
      <c r="N293" s="217" t="s">
        <v>190</v>
      </c>
      <c r="O293" s="181"/>
      <c r="P293" s="182"/>
      <c r="Q293" s="183"/>
    </row>
    <row r="294" spans="1:17">
      <c r="A294" s="187">
        <v>3</v>
      </c>
      <c r="B294" s="187" t="s">
        <v>192</v>
      </c>
      <c r="C294" s="187" t="s">
        <v>191</v>
      </c>
      <c r="D294" s="187" t="s">
        <v>192</v>
      </c>
      <c r="E294" s="199" t="s">
        <v>189</v>
      </c>
      <c r="F294" s="193">
        <v>7</v>
      </c>
      <c r="G294" s="193">
        <v>6.4</v>
      </c>
      <c r="H294" s="193">
        <v>67</v>
      </c>
      <c r="I294" s="187">
        <v>35</v>
      </c>
      <c r="J294" s="187">
        <v>13.5</v>
      </c>
      <c r="K294" s="190">
        <v>3.2000000000000001E-2</v>
      </c>
      <c r="L294" s="191"/>
      <c r="M294" s="194">
        <v>49.08</v>
      </c>
      <c r="N294" s="217" t="s">
        <v>190</v>
      </c>
      <c r="O294" s="181"/>
      <c r="P294" s="182"/>
      <c r="Q294" s="183"/>
    </row>
    <row r="295" spans="1:17">
      <c r="A295" s="187">
        <v>4</v>
      </c>
      <c r="B295" s="187" t="s">
        <v>636</v>
      </c>
      <c r="C295" s="187" t="s">
        <v>623</v>
      </c>
      <c r="D295" s="187" t="s">
        <v>636</v>
      </c>
      <c r="E295" s="199" t="s">
        <v>189</v>
      </c>
      <c r="F295" s="193">
        <v>7</v>
      </c>
      <c r="G295" s="193">
        <v>6.4</v>
      </c>
      <c r="H295" s="193">
        <v>67</v>
      </c>
      <c r="I295" s="187">
        <v>35</v>
      </c>
      <c r="J295" s="187">
        <v>13.5</v>
      </c>
      <c r="K295" s="190">
        <v>3.2000000000000001E-2</v>
      </c>
      <c r="L295" s="191"/>
      <c r="M295" s="194">
        <v>71.02</v>
      </c>
      <c r="N295" s="200" t="s">
        <v>190</v>
      </c>
      <c r="O295" s="181"/>
      <c r="P295" s="182"/>
      <c r="Q295" s="220"/>
    </row>
    <row r="296" spans="1:17">
      <c r="A296" s="187">
        <v>5</v>
      </c>
      <c r="B296" s="187" t="s">
        <v>637</v>
      </c>
      <c r="C296" s="187" t="s">
        <v>624</v>
      </c>
      <c r="D296" s="187" t="s">
        <v>637</v>
      </c>
      <c r="E296" s="199" t="s">
        <v>189</v>
      </c>
      <c r="F296" s="193">
        <v>7</v>
      </c>
      <c r="G296" s="193">
        <v>6.4</v>
      </c>
      <c r="H296" s="193">
        <v>67</v>
      </c>
      <c r="I296" s="187">
        <v>35</v>
      </c>
      <c r="J296" s="187">
        <v>13.5</v>
      </c>
      <c r="K296" s="190">
        <v>3.2000000000000001E-2</v>
      </c>
      <c r="L296" s="191"/>
      <c r="M296" s="194">
        <v>70.650000000000006</v>
      </c>
      <c r="N296" s="217" t="s">
        <v>190</v>
      </c>
      <c r="O296" s="181"/>
      <c r="P296" s="182"/>
      <c r="Q296" s="183"/>
    </row>
    <row r="297" spans="1:17">
      <c r="A297" s="187">
        <v>6</v>
      </c>
      <c r="B297" s="187" t="s">
        <v>773</v>
      </c>
      <c r="C297" s="187" t="s">
        <v>772</v>
      </c>
      <c r="D297" s="187" t="s">
        <v>773</v>
      </c>
      <c r="E297" s="199" t="s">
        <v>189</v>
      </c>
      <c r="F297" s="193">
        <v>7</v>
      </c>
      <c r="G297" s="193">
        <v>6.4</v>
      </c>
      <c r="H297" s="193">
        <v>67</v>
      </c>
      <c r="I297" s="187">
        <v>35</v>
      </c>
      <c r="J297" s="187">
        <v>14</v>
      </c>
      <c r="K297" s="190">
        <v>3.3000000000000002E-2</v>
      </c>
      <c r="L297" s="191"/>
      <c r="M297" s="194">
        <v>68.709999999999994</v>
      </c>
      <c r="N297" s="217" t="s">
        <v>190</v>
      </c>
      <c r="O297" s="181"/>
      <c r="P297" s="182"/>
      <c r="Q297" s="220"/>
    </row>
    <row r="298" spans="1:17">
      <c r="A298" s="187">
        <v>7</v>
      </c>
      <c r="B298" s="187" t="s">
        <v>591</v>
      </c>
      <c r="C298" s="187" t="s">
        <v>625</v>
      </c>
      <c r="D298" s="187" t="s">
        <v>591</v>
      </c>
      <c r="E298" s="199" t="s">
        <v>189</v>
      </c>
      <c r="F298" s="193">
        <v>7</v>
      </c>
      <c r="G298" s="193">
        <v>6.4</v>
      </c>
      <c r="H298" s="193">
        <v>67</v>
      </c>
      <c r="I298" s="187">
        <v>35</v>
      </c>
      <c r="J298" s="187">
        <v>13.5</v>
      </c>
      <c r="K298" s="190">
        <v>3.2000000000000001E-2</v>
      </c>
      <c r="L298" s="191"/>
      <c r="M298" s="194">
        <v>86.47</v>
      </c>
      <c r="N298" s="217" t="s">
        <v>190</v>
      </c>
      <c r="O298" s="181"/>
      <c r="P298" s="182"/>
      <c r="Q298" s="220"/>
    </row>
    <row r="299" spans="1:17">
      <c r="A299" s="187">
        <v>8</v>
      </c>
      <c r="B299" s="187" t="s">
        <v>638</v>
      </c>
      <c r="C299" s="187" t="s">
        <v>626</v>
      </c>
      <c r="D299" s="187" t="s">
        <v>638</v>
      </c>
      <c r="E299" s="199" t="s">
        <v>189</v>
      </c>
      <c r="F299" s="193">
        <v>7.6</v>
      </c>
      <c r="G299" s="193">
        <v>7</v>
      </c>
      <c r="H299" s="193">
        <v>0</v>
      </c>
      <c r="I299" s="187">
        <v>0</v>
      </c>
      <c r="J299" s="187">
        <v>0</v>
      </c>
      <c r="K299" s="190">
        <v>0.04</v>
      </c>
      <c r="L299" s="191"/>
      <c r="M299" s="194">
        <v>88.99</v>
      </c>
      <c r="N299" s="217" t="s">
        <v>190</v>
      </c>
      <c r="O299" s="181"/>
      <c r="P299" s="182"/>
      <c r="Q299" s="220"/>
    </row>
    <row r="300" spans="1:17">
      <c r="A300" s="187">
        <v>9</v>
      </c>
      <c r="B300" s="187" t="s">
        <v>193</v>
      </c>
      <c r="C300" s="187" t="s">
        <v>627</v>
      </c>
      <c r="D300" s="187" t="s">
        <v>193</v>
      </c>
      <c r="E300" s="199" t="s">
        <v>189</v>
      </c>
      <c r="F300" s="193">
        <v>12.1</v>
      </c>
      <c r="G300" s="193">
        <v>10.1</v>
      </c>
      <c r="H300" s="193">
        <v>90.9</v>
      </c>
      <c r="I300" s="187">
        <v>42.4</v>
      </c>
      <c r="J300" s="187">
        <v>10</v>
      </c>
      <c r="K300" s="190">
        <v>3.9E-2</v>
      </c>
      <c r="L300" s="191"/>
      <c r="M300" s="194">
        <v>344.78</v>
      </c>
      <c r="N300" s="217" t="s">
        <v>190</v>
      </c>
      <c r="O300" s="181"/>
      <c r="P300" s="182"/>
      <c r="Q300" s="220"/>
    </row>
    <row r="301" spans="1:17">
      <c r="A301" s="187">
        <v>10</v>
      </c>
      <c r="B301" s="187" t="s">
        <v>194</v>
      </c>
      <c r="C301" s="187" t="s">
        <v>628</v>
      </c>
      <c r="D301" s="187" t="s">
        <v>194</v>
      </c>
      <c r="E301" s="199" t="s">
        <v>189</v>
      </c>
      <c r="F301" s="193">
        <v>11.6</v>
      </c>
      <c r="G301" s="193">
        <v>9.6</v>
      </c>
      <c r="H301" s="193">
        <v>90.9</v>
      </c>
      <c r="I301" s="187">
        <v>42.4</v>
      </c>
      <c r="J301" s="187">
        <v>10</v>
      </c>
      <c r="K301" s="190">
        <v>3.9E-2</v>
      </c>
      <c r="L301" s="191"/>
      <c r="M301" s="194">
        <v>333.29</v>
      </c>
      <c r="N301" s="217" t="s">
        <v>190</v>
      </c>
      <c r="O301" s="181"/>
      <c r="P301" s="182"/>
      <c r="Q301" s="220"/>
    </row>
    <row r="302" spans="1:17">
      <c r="A302" s="187">
        <v>11</v>
      </c>
      <c r="B302" s="187" t="s">
        <v>639</v>
      </c>
      <c r="C302" s="187" t="s">
        <v>629</v>
      </c>
      <c r="D302" s="187" t="s">
        <v>639</v>
      </c>
      <c r="E302" s="199" t="s">
        <v>189</v>
      </c>
      <c r="F302" s="193">
        <v>8</v>
      </c>
      <c r="G302" s="193">
        <v>7.6</v>
      </c>
      <c r="H302" s="2">
        <v>82</v>
      </c>
      <c r="I302" s="2">
        <v>42</v>
      </c>
      <c r="J302" s="2">
        <v>13</v>
      </c>
      <c r="K302" s="190">
        <v>4.4999999999999998E-2</v>
      </c>
      <c r="L302" s="191"/>
      <c r="M302" s="194">
        <v>85.02</v>
      </c>
      <c r="N302" s="217" t="s">
        <v>190</v>
      </c>
      <c r="O302" s="181"/>
      <c r="P302" s="182"/>
      <c r="Q302" s="220"/>
    </row>
    <row r="303" spans="1:17">
      <c r="A303" s="187">
        <v>12</v>
      </c>
      <c r="B303" s="187" t="s">
        <v>640</v>
      </c>
      <c r="C303" s="187" t="s">
        <v>630</v>
      </c>
      <c r="D303" s="187" t="s">
        <v>640</v>
      </c>
      <c r="E303" s="199" t="s">
        <v>189</v>
      </c>
      <c r="F303" s="193">
        <v>7.6</v>
      </c>
      <c r="G303" s="193">
        <v>7</v>
      </c>
      <c r="H303" s="193">
        <v>0</v>
      </c>
      <c r="I303" s="187">
        <v>0</v>
      </c>
      <c r="J303" s="187">
        <v>0</v>
      </c>
      <c r="K303" s="190">
        <v>0.04</v>
      </c>
      <c r="L303" s="191"/>
      <c r="M303" s="194">
        <v>79.25</v>
      </c>
      <c r="N303" s="217" t="s">
        <v>190</v>
      </c>
      <c r="O303" s="181"/>
      <c r="P303" s="182"/>
      <c r="Q303" s="183"/>
    </row>
    <row r="304" spans="1:17">
      <c r="A304" s="187">
        <v>13</v>
      </c>
      <c r="B304" s="187" t="s">
        <v>597</v>
      </c>
      <c r="C304" s="187" t="s">
        <v>598</v>
      </c>
      <c r="D304" s="187" t="s">
        <v>597</v>
      </c>
      <c r="E304" s="199" t="s">
        <v>189</v>
      </c>
      <c r="F304" s="193">
        <v>7</v>
      </c>
      <c r="G304" s="193">
        <v>6.4</v>
      </c>
      <c r="H304" s="193">
        <v>67</v>
      </c>
      <c r="I304" s="187">
        <v>35</v>
      </c>
      <c r="J304" s="187">
        <v>13.5</v>
      </c>
      <c r="K304" s="190">
        <v>3.2000000000000001E-2</v>
      </c>
      <c r="L304" s="191"/>
      <c r="M304" s="194">
        <v>137.32</v>
      </c>
      <c r="N304" s="217" t="s">
        <v>190</v>
      </c>
      <c r="O304" s="181"/>
      <c r="P304" s="182"/>
      <c r="Q304" s="183"/>
    </row>
    <row r="305" spans="1:20">
      <c r="A305" s="187">
        <v>14</v>
      </c>
      <c r="B305" s="187" t="s">
        <v>15</v>
      </c>
      <c r="C305" s="187" t="s">
        <v>16</v>
      </c>
      <c r="D305" s="187" t="s">
        <v>15</v>
      </c>
      <c r="E305" s="199" t="s">
        <v>189</v>
      </c>
      <c r="F305" s="193">
        <v>8</v>
      </c>
      <c r="G305" s="193">
        <v>7.6</v>
      </c>
      <c r="H305" s="193">
        <v>82</v>
      </c>
      <c r="I305" s="187">
        <v>42</v>
      </c>
      <c r="J305" s="187">
        <v>13</v>
      </c>
      <c r="K305" s="190">
        <v>4.4771999999999999E-2</v>
      </c>
      <c r="L305" s="191"/>
      <c r="M305" s="194">
        <v>92.66</v>
      </c>
      <c r="N305" s="217" t="s">
        <v>190</v>
      </c>
      <c r="O305" s="181"/>
      <c r="P305" s="182"/>
      <c r="Q305" s="183"/>
    </row>
    <row r="306" spans="1:20">
      <c r="A306" s="187">
        <v>15</v>
      </c>
      <c r="B306" s="187" t="s">
        <v>641</v>
      </c>
      <c r="C306" s="187" t="s">
        <v>631</v>
      </c>
      <c r="D306" s="187" t="s">
        <v>641</v>
      </c>
      <c r="E306" s="199" t="s">
        <v>189</v>
      </c>
      <c r="F306" s="193">
        <v>7.6</v>
      </c>
      <c r="G306" s="193">
        <v>7</v>
      </c>
      <c r="H306" s="193">
        <v>0</v>
      </c>
      <c r="I306" s="187">
        <v>0</v>
      </c>
      <c r="J306" s="187">
        <v>0</v>
      </c>
      <c r="K306" s="190">
        <v>0.04</v>
      </c>
      <c r="L306" s="191"/>
      <c r="M306" s="194">
        <v>193.54</v>
      </c>
      <c r="N306" s="217" t="s">
        <v>190</v>
      </c>
      <c r="O306" s="181"/>
      <c r="P306" s="182"/>
      <c r="Q306" s="183"/>
    </row>
    <row r="307" spans="1:20">
      <c r="A307" s="187">
        <v>16</v>
      </c>
      <c r="B307" s="187" t="s">
        <v>642</v>
      </c>
      <c r="C307" s="187" t="s">
        <v>632</v>
      </c>
      <c r="D307" s="187" t="s">
        <v>642</v>
      </c>
      <c r="E307" s="199" t="s">
        <v>189</v>
      </c>
      <c r="F307" s="193">
        <v>0</v>
      </c>
      <c r="G307" s="193">
        <v>0</v>
      </c>
      <c r="H307" s="193">
        <v>0</v>
      </c>
      <c r="I307" s="187">
        <v>0</v>
      </c>
      <c r="J307" s="187">
        <v>0</v>
      </c>
      <c r="K307" s="190">
        <v>0</v>
      </c>
      <c r="L307" s="191"/>
      <c r="M307" s="194">
        <v>92.02</v>
      </c>
      <c r="N307" s="217" t="s">
        <v>190</v>
      </c>
      <c r="O307" s="181"/>
      <c r="P307" s="182"/>
      <c r="Q307" s="183"/>
    </row>
    <row r="308" spans="1:20">
      <c r="A308" s="187">
        <v>17</v>
      </c>
      <c r="B308" s="198" t="s">
        <v>643</v>
      </c>
      <c r="C308" s="187" t="s">
        <v>633</v>
      </c>
      <c r="D308" s="198" t="s">
        <v>643</v>
      </c>
      <c r="E308" s="199" t="s">
        <v>189</v>
      </c>
      <c r="F308" s="193">
        <v>0</v>
      </c>
      <c r="G308" s="193">
        <v>0</v>
      </c>
      <c r="H308" s="193">
        <v>0</v>
      </c>
      <c r="I308" s="187">
        <v>0</v>
      </c>
      <c r="J308" s="187">
        <v>0</v>
      </c>
      <c r="K308" s="190">
        <v>0</v>
      </c>
      <c r="L308" s="197"/>
      <c r="M308" s="194">
        <v>92.02</v>
      </c>
      <c r="N308" s="217" t="s">
        <v>190</v>
      </c>
      <c r="O308" s="181"/>
      <c r="P308" s="182"/>
      <c r="Q308" s="183"/>
    </row>
    <row r="309" spans="1:20">
      <c r="A309" s="187">
        <v>18</v>
      </c>
      <c r="B309" s="187" t="s">
        <v>644</v>
      </c>
      <c r="C309" s="187" t="s">
        <v>634</v>
      </c>
      <c r="D309" s="187" t="s">
        <v>644</v>
      </c>
      <c r="E309" s="199" t="s">
        <v>189</v>
      </c>
      <c r="F309" s="193">
        <v>0</v>
      </c>
      <c r="G309" s="193">
        <v>0</v>
      </c>
      <c r="H309" s="193">
        <v>0</v>
      </c>
      <c r="I309" s="187">
        <v>0</v>
      </c>
      <c r="J309" s="187">
        <v>0</v>
      </c>
      <c r="K309" s="190">
        <v>0</v>
      </c>
      <c r="L309" s="191"/>
      <c r="M309" s="194">
        <v>90.36</v>
      </c>
      <c r="N309" s="217" t="s">
        <v>190</v>
      </c>
      <c r="O309" s="181"/>
      <c r="P309" s="182"/>
      <c r="Q309" s="183"/>
    </row>
    <row r="310" spans="1:20">
      <c r="A310" s="187">
        <v>19</v>
      </c>
      <c r="B310" s="187" t="s">
        <v>645</v>
      </c>
      <c r="C310" s="187" t="s">
        <v>635</v>
      </c>
      <c r="D310" s="187" t="s">
        <v>645</v>
      </c>
      <c r="E310" s="199" t="s">
        <v>189</v>
      </c>
      <c r="F310" s="193">
        <v>0</v>
      </c>
      <c r="G310" s="193">
        <v>0</v>
      </c>
      <c r="H310" s="193">
        <v>0</v>
      </c>
      <c r="I310" s="187">
        <v>0</v>
      </c>
      <c r="J310" s="187">
        <v>0</v>
      </c>
      <c r="K310" s="190">
        <v>0</v>
      </c>
      <c r="L310" s="191"/>
      <c r="M310" s="194">
        <v>117.5</v>
      </c>
      <c r="N310" s="217" t="s">
        <v>190</v>
      </c>
      <c r="O310" s="181"/>
      <c r="P310" s="182"/>
      <c r="Q310" s="183"/>
    </row>
    <row r="311" spans="1:20">
      <c r="A311" s="189"/>
      <c r="B311" s="187"/>
      <c r="C311" s="186"/>
      <c r="D311" s="187"/>
      <c r="E311" s="199" t="s">
        <v>189</v>
      </c>
      <c r="F311" s="189"/>
      <c r="G311" s="187"/>
      <c r="H311" s="187"/>
      <c r="I311" s="187"/>
      <c r="J311" s="187"/>
      <c r="K311" s="190"/>
      <c r="L311" s="191"/>
      <c r="M311" s="194"/>
      <c r="N311" s="200" t="s">
        <v>190</v>
      </c>
      <c r="O311" s="181"/>
      <c r="Q311" s="220"/>
    </row>
    <row r="312" spans="1:20">
      <c r="A312" s="189"/>
      <c r="B312" s="198"/>
      <c r="C312" s="186"/>
      <c r="D312" s="198"/>
      <c r="E312" s="199" t="s">
        <v>189</v>
      </c>
      <c r="F312" s="189"/>
      <c r="G312" s="187"/>
      <c r="H312" s="187"/>
      <c r="I312" s="187"/>
      <c r="J312" s="187"/>
      <c r="K312" s="190"/>
      <c r="L312" s="197"/>
      <c r="M312" s="196"/>
      <c r="N312" s="200" t="s">
        <v>190</v>
      </c>
      <c r="O312" s="181"/>
      <c r="P312" s="182"/>
      <c r="Q312" s="220"/>
    </row>
    <row r="313" spans="1:20">
      <c r="A313" s="189">
        <v>1</v>
      </c>
      <c r="B313" s="187" t="s">
        <v>14</v>
      </c>
      <c r="C313" s="2" t="s">
        <v>188</v>
      </c>
      <c r="D313" s="187" t="s">
        <v>14</v>
      </c>
      <c r="E313" s="128" t="s">
        <v>189</v>
      </c>
      <c r="F313" s="125">
        <v>8</v>
      </c>
      <c r="G313" s="2">
        <v>7.6</v>
      </c>
      <c r="H313" s="2">
        <v>82</v>
      </c>
      <c r="I313" s="2">
        <v>42</v>
      </c>
      <c r="J313" s="2">
        <v>13</v>
      </c>
      <c r="K313" s="121">
        <v>4.4999999999999998E-2</v>
      </c>
      <c r="L313" s="197"/>
      <c r="M313" s="196">
        <v>110.68</v>
      </c>
      <c r="N313" s="200" t="s">
        <v>190</v>
      </c>
      <c r="O313" s="181"/>
      <c r="Q313" s="220"/>
      <c r="R313" s="185">
        <v>82</v>
      </c>
      <c r="S313" s="185">
        <v>126</v>
      </c>
      <c r="T313" s="185">
        <v>91</v>
      </c>
    </row>
    <row r="314" spans="1:20">
      <c r="A314" s="189">
        <v>2</v>
      </c>
      <c r="B314" s="187" t="s">
        <v>568</v>
      </c>
      <c r="C314" s="186" t="s">
        <v>546</v>
      </c>
      <c r="D314" s="187" t="s">
        <v>568</v>
      </c>
      <c r="E314" s="128" t="s">
        <v>189</v>
      </c>
      <c r="F314" s="195">
        <v>0.6071428571428571</v>
      </c>
      <c r="G314" s="192">
        <v>0.5714285714285714</v>
      </c>
      <c r="H314" s="187">
        <v>0</v>
      </c>
      <c r="I314" s="187">
        <v>0</v>
      </c>
      <c r="J314" s="187">
        <v>0</v>
      </c>
      <c r="K314" s="190">
        <v>3.0000000000000001E-3</v>
      </c>
      <c r="L314" s="197"/>
      <c r="M314" s="196">
        <v>8.02</v>
      </c>
      <c r="N314" s="200" t="s">
        <v>190</v>
      </c>
      <c r="O314" s="181"/>
      <c r="P314" s="182"/>
      <c r="Q314" s="220"/>
      <c r="R314" s="185">
        <v>92</v>
      </c>
      <c r="S314" s="185">
        <v>136</v>
      </c>
      <c r="T314" s="185">
        <v>101</v>
      </c>
    </row>
    <row r="315" spans="1:20" s="219" customFormat="1">
      <c r="A315" s="189">
        <v>3</v>
      </c>
      <c r="B315" s="187" t="s">
        <v>19</v>
      </c>
      <c r="C315" s="186" t="s">
        <v>582</v>
      </c>
      <c r="D315" s="187" t="s">
        <v>19</v>
      </c>
      <c r="E315" s="128" t="s">
        <v>189</v>
      </c>
      <c r="F315" s="195">
        <v>1.1200000000000001</v>
      </c>
      <c r="G315" s="192">
        <v>1.1000000000000001</v>
      </c>
      <c r="H315" s="187">
        <v>95</v>
      </c>
      <c r="I315" s="187">
        <v>63</v>
      </c>
      <c r="J315" s="187">
        <v>30</v>
      </c>
      <c r="K315" s="190">
        <v>3.64E-3</v>
      </c>
      <c r="L315" s="191"/>
      <c r="M315" s="194">
        <v>26.14</v>
      </c>
      <c r="N315" s="200" t="s">
        <v>190</v>
      </c>
      <c r="O315" s="181"/>
      <c r="P315" s="182"/>
      <c r="Q315" s="183"/>
      <c r="R315" s="219">
        <v>92</v>
      </c>
      <c r="S315" s="219">
        <v>136</v>
      </c>
      <c r="T315" s="219">
        <v>101</v>
      </c>
    </row>
    <row r="316" spans="1:20">
      <c r="A316" s="189">
        <v>4</v>
      </c>
      <c r="B316" s="187" t="s">
        <v>555</v>
      </c>
      <c r="C316" s="186" t="s">
        <v>13</v>
      </c>
      <c r="D316" s="187" t="s">
        <v>555</v>
      </c>
      <c r="E316" s="128" t="s">
        <v>189</v>
      </c>
      <c r="F316" s="195">
        <v>5.0999999999999996</v>
      </c>
      <c r="G316" s="192">
        <v>4.5</v>
      </c>
      <c r="H316" s="187">
        <v>100</v>
      </c>
      <c r="I316" s="187">
        <v>70</v>
      </c>
      <c r="J316" s="187">
        <v>83</v>
      </c>
      <c r="K316" s="190">
        <v>5.8099999999999999E-2</v>
      </c>
      <c r="L316" s="191"/>
      <c r="M316" s="194">
        <v>92.94</v>
      </c>
      <c r="N316" s="200" t="s">
        <v>190</v>
      </c>
      <c r="O316" s="181"/>
      <c r="P316" s="182"/>
      <c r="Q316" s="183"/>
    </row>
    <row r="317" spans="1:20">
      <c r="A317" s="189">
        <v>5</v>
      </c>
      <c r="B317" s="187" t="s">
        <v>581</v>
      </c>
      <c r="C317" s="186" t="s">
        <v>10</v>
      </c>
      <c r="D317" s="187" t="s">
        <v>581</v>
      </c>
      <c r="E317" s="128" t="s">
        <v>189</v>
      </c>
      <c r="F317" s="195">
        <v>5.0999999999999996</v>
      </c>
      <c r="G317" s="192">
        <v>4.5</v>
      </c>
      <c r="H317" s="187">
        <v>100</v>
      </c>
      <c r="I317" s="187">
        <v>70</v>
      </c>
      <c r="J317" s="187">
        <v>83</v>
      </c>
      <c r="K317" s="190">
        <v>5.8099999999999999E-2</v>
      </c>
      <c r="L317" s="191"/>
      <c r="M317" s="194">
        <v>93.25</v>
      </c>
      <c r="N317" s="200" t="s">
        <v>190</v>
      </c>
      <c r="O317" s="181"/>
      <c r="P317" s="182"/>
      <c r="Q317" s="183"/>
    </row>
    <row r="318" spans="1:20">
      <c r="A318" s="189">
        <v>6</v>
      </c>
      <c r="B318" s="187" t="s">
        <v>553</v>
      </c>
      <c r="C318" s="186" t="s">
        <v>335</v>
      </c>
      <c r="D318" s="187" t="s">
        <v>553</v>
      </c>
      <c r="E318" s="128" t="s">
        <v>189</v>
      </c>
      <c r="F318" s="195">
        <v>6.6</v>
      </c>
      <c r="G318" s="192">
        <v>6.5</v>
      </c>
      <c r="H318" s="187">
        <v>142</v>
      </c>
      <c r="I318" s="187">
        <v>98</v>
      </c>
      <c r="J318" s="187">
        <v>52</v>
      </c>
      <c r="K318" s="190">
        <v>1.3419E-2</v>
      </c>
      <c r="L318" s="191"/>
      <c r="M318" s="194">
        <v>97.55</v>
      </c>
      <c r="N318" s="200" t="s">
        <v>190</v>
      </c>
    </row>
    <row r="319" spans="1:20">
      <c r="A319" s="189">
        <v>7</v>
      </c>
      <c r="B319" s="187" t="s">
        <v>585</v>
      </c>
      <c r="C319" s="186" t="s">
        <v>584</v>
      </c>
      <c r="D319" s="187" t="s">
        <v>585</v>
      </c>
      <c r="E319" s="128" t="s">
        <v>189</v>
      </c>
      <c r="F319" s="195">
        <v>6.5</v>
      </c>
      <c r="G319" s="192">
        <v>6</v>
      </c>
      <c r="H319" s="187">
        <v>142</v>
      </c>
      <c r="I319" s="187">
        <v>98</v>
      </c>
      <c r="J319" s="187">
        <v>52</v>
      </c>
      <c r="K319" s="190">
        <v>3.6200000000000003E-2</v>
      </c>
      <c r="L319" s="191"/>
      <c r="M319" s="194">
        <v>98.23</v>
      </c>
      <c r="N319" s="200" t="s">
        <v>190</v>
      </c>
      <c r="O319" s="181"/>
    </row>
    <row r="320" spans="1:20">
      <c r="A320" s="189">
        <v>8</v>
      </c>
      <c r="B320" s="187" t="s">
        <v>554</v>
      </c>
      <c r="C320" s="186" t="s">
        <v>347</v>
      </c>
      <c r="D320" s="187" t="s">
        <v>554</v>
      </c>
      <c r="E320" s="128" t="s">
        <v>189</v>
      </c>
      <c r="F320" s="195">
        <v>6.6</v>
      </c>
      <c r="G320" s="192">
        <v>6.5</v>
      </c>
      <c r="H320" s="187">
        <v>142</v>
      </c>
      <c r="I320" s="187">
        <v>98</v>
      </c>
      <c r="J320" s="187">
        <v>52</v>
      </c>
      <c r="K320" s="190">
        <v>1.3419E-2</v>
      </c>
      <c r="L320" s="191"/>
      <c r="M320" s="194">
        <v>96.81</v>
      </c>
      <c r="N320" s="200" t="s">
        <v>190</v>
      </c>
      <c r="O320" s="181"/>
    </row>
    <row r="321" spans="1:17">
      <c r="A321" s="189">
        <v>9</v>
      </c>
      <c r="B321" s="187" t="s">
        <v>562</v>
      </c>
      <c r="C321" s="186" t="s">
        <v>11</v>
      </c>
      <c r="D321" s="187" t="s">
        <v>562</v>
      </c>
      <c r="E321" s="128" t="s">
        <v>189</v>
      </c>
      <c r="F321" s="195">
        <v>2.1666666666666665</v>
      </c>
      <c r="G321" s="192">
        <v>2</v>
      </c>
      <c r="H321" s="187">
        <v>0</v>
      </c>
      <c r="I321" s="187">
        <v>0</v>
      </c>
      <c r="J321" s="187">
        <v>0</v>
      </c>
      <c r="K321" s="190">
        <v>8.0000000000000002E-3</v>
      </c>
      <c r="L321" s="191"/>
      <c r="M321" s="196">
        <v>10.74</v>
      </c>
      <c r="N321" s="200" t="s">
        <v>190</v>
      </c>
      <c r="O321" s="181"/>
    </row>
    <row r="322" spans="1:17">
      <c r="A322" s="189">
        <v>10</v>
      </c>
      <c r="B322" s="187" t="s">
        <v>583</v>
      </c>
      <c r="C322" s="186" t="s">
        <v>536</v>
      </c>
      <c r="D322" s="187" t="s">
        <v>583</v>
      </c>
      <c r="E322" s="128" t="s">
        <v>189</v>
      </c>
      <c r="F322" s="195">
        <v>2.1666666666666665</v>
      </c>
      <c r="G322" s="192">
        <v>2</v>
      </c>
      <c r="H322" s="187">
        <v>0</v>
      </c>
      <c r="I322" s="187">
        <v>0</v>
      </c>
      <c r="J322" s="187">
        <v>0</v>
      </c>
      <c r="K322" s="190">
        <v>8.0000000000000002E-3</v>
      </c>
      <c r="L322" s="191"/>
      <c r="M322" s="196">
        <v>10.52</v>
      </c>
      <c r="N322" s="200" t="s">
        <v>190</v>
      </c>
      <c r="O322" s="181"/>
    </row>
    <row r="323" spans="1:17">
      <c r="A323" s="189">
        <v>11</v>
      </c>
      <c r="B323" s="187" t="s">
        <v>549</v>
      </c>
      <c r="C323" s="186" t="s">
        <v>573</v>
      </c>
      <c r="D323" s="187" t="s">
        <v>549</v>
      </c>
      <c r="E323" s="128" t="s">
        <v>189</v>
      </c>
      <c r="F323" s="195">
        <v>2.2000000000000002</v>
      </c>
      <c r="G323" s="192">
        <v>1</v>
      </c>
      <c r="H323" s="187">
        <v>87</v>
      </c>
      <c r="I323" s="187">
        <v>75</v>
      </c>
      <c r="J323" s="187">
        <v>52</v>
      </c>
      <c r="K323" s="190">
        <v>3.4000000000000002E-3</v>
      </c>
      <c r="L323" s="191"/>
      <c r="M323" s="196">
        <v>23.95</v>
      </c>
      <c r="N323" s="200" t="s">
        <v>190</v>
      </c>
      <c r="O323" s="181"/>
    </row>
    <row r="324" spans="1:17">
      <c r="A324" s="189">
        <v>12</v>
      </c>
      <c r="B324" s="187" t="s">
        <v>550</v>
      </c>
      <c r="C324" s="186" t="s">
        <v>574</v>
      </c>
      <c r="D324" s="187" t="s">
        <v>550</v>
      </c>
      <c r="E324" s="128" t="s">
        <v>189</v>
      </c>
      <c r="F324" s="189">
        <v>0</v>
      </c>
      <c r="G324" s="187">
        <v>1</v>
      </c>
      <c r="H324" s="187">
        <v>0</v>
      </c>
      <c r="I324" s="187">
        <v>0</v>
      </c>
      <c r="J324" s="187">
        <v>0</v>
      </c>
      <c r="K324" s="190">
        <v>3.4000000000000002E-3</v>
      </c>
      <c r="L324" s="191"/>
      <c r="M324" s="194">
        <v>23.95</v>
      </c>
      <c r="N324" s="217" t="s">
        <v>190</v>
      </c>
    </row>
    <row r="325" spans="1:17">
      <c r="A325" s="189">
        <v>13</v>
      </c>
      <c r="B325" s="187" t="s">
        <v>18</v>
      </c>
      <c r="C325" s="186" t="s">
        <v>576</v>
      </c>
      <c r="D325" s="187" t="s">
        <v>18</v>
      </c>
      <c r="E325" s="128" t="s">
        <v>189</v>
      </c>
      <c r="F325" s="189">
        <v>2.2000000000000002</v>
      </c>
      <c r="G325" s="187">
        <v>1</v>
      </c>
      <c r="H325" s="187">
        <v>87</v>
      </c>
      <c r="I325" s="187">
        <v>75</v>
      </c>
      <c r="J325" s="187">
        <v>52</v>
      </c>
      <c r="K325" s="190">
        <v>3.4000000000000002E-3</v>
      </c>
      <c r="L325" s="191"/>
      <c r="M325" s="194">
        <v>23.89</v>
      </c>
      <c r="N325" s="217" t="s">
        <v>190</v>
      </c>
    </row>
    <row r="326" spans="1:17">
      <c r="A326" s="189">
        <v>14</v>
      </c>
      <c r="B326" s="187" t="s">
        <v>17</v>
      </c>
      <c r="C326" s="186" t="s">
        <v>575</v>
      </c>
      <c r="D326" s="187" t="s">
        <v>17</v>
      </c>
      <c r="E326" s="128" t="s">
        <v>189</v>
      </c>
      <c r="F326" s="189">
        <v>0</v>
      </c>
      <c r="G326" s="187">
        <v>1</v>
      </c>
      <c r="H326" s="187">
        <v>0</v>
      </c>
      <c r="I326" s="187">
        <v>0</v>
      </c>
      <c r="J326" s="187">
        <v>0</v>
      </c>
      <c r="K326" s="190">
        <v>3.4000000000000002E-3</v>
      </c>
      <c r="L326" s="191"/>
      <c r="M326" s="194">
        <v>23.89</v>
      </c>
      <c r="N326" s="217" t="s">
        <v>190</v>
      </c>
    </row>
    <row r="327" spans="1:17">
      <c r="A327" s="189">
        <v>15</v>
      </c>
      <c r="B327" s="187" t="s">
        <v>561</v>
      </c>
      <c r="C327" s="186" t="s">
        <v>587</v>
      </c>
      <c r="D327" s="187" t="s">
        <v>561</v>
      </c>
      <c r="E327" s="128" t="s">
        <v>189</v>
      </c>
      <c r="F327" s="189">
        <v>0</v>
      </c>
      <c r="G327" s="187">
        <v>1</v>
      </c>
      <c r="H327" s="187">
        <v>0</v>
      </c>
      <c r="I327" s="187">
        <v>0</v>
      </c>
      <c r="J327" s="187">
        <v>0</v>
      </c>
      <c r="K327" s="190">
        <v>3.4000000000000002E-3</v>
      </c>
      <c r="L327" s="197"/>
      <c r="M327" s="196">
        <v>24.73</v>
      </c>
      <c r="N327" s="217" t="s">
        <v>190</v>
      </c>
    </row>
    <row r="328" spans="1:17">
      <c r="A328" s="189">
        <v>16</v>
      </c>
      <c r="B328" s="187" t="s">
        <v>560</v>
      </c>
      <c r="C328" s="186" t="s">
        <v>586</v>
      </c>
      <c r="D328" s="187" t="s">
        <v>560</v>
      </c>
      <c r="E328" s="128" t="s">
        <v>189</v>
      </c>
      <c r="F328" s="189">
        <v>2.2000000000000002</v>
      </c>
      <c r="G328" s="187">
        <v>1</v>
      </c>
      <c r="H328" s="187">
        <v>87</v>
      </c>
      <c r="I328" s="187">
        <v>75</v>
      </c>
      <c r="J328" s="187">
        <v>52</v>
      </c>
      <c r="K328" s="190">
        <v>3.4000000000000002E-3</v>
      </c>
      <c r="L328" s="191"/>
      <c r="M328" s="194">
        <v>24.73</v>
      </c>
      <c r="N328" s="217" t="s">
        <v>190</v>
      </c>
    </row>
    <row r="329" spans="1:17">
      <c r="A329" s="189">
        <v>17</v>
      </c>
      <c r="B329" s="187" t="s">
        <v>551</v>
      </c>
      <c r="C329" s="186" t="s">
        <v>577</v>
      </c>
      <c r="D329" s="187" t="s">
        <v>551</v>
      </c>
      <c r="E329" s="128" t="s">
        <v>189</v>
      </c>
      <c r="F329" s="189">
        <v>1.5</v>
      </c>
      <c r="G329" s="187">
        <v>0.65</v>
      </c>
      <c r="H329" s="187">
        <v>110</v>
      </c>
      <c r="I329" s="187">
        <v>65</v>
      </c>
      <c r="J329" s="187">
        <v>55</v>
      </c>
      <c r="K329" s="190">
        <v>3.9399999999999999E-3</v>
      </c>
      <c r="L329" s="191"/>
      <c r="M329" s="194">
        <v>22.97</v>
      </c>
      <c r="N329" s="200" t="s">
        <v>190</v>
      </c>
      <c r="O329" s="181"/>
      <c r="P329" s="182"/>
      <c r="Q329" s="220"/>
    </row>
    <row r="330" spans="1:17">
      <c r="A330" s="189">
        <v>18</v>
      </c>
      <c r="B330" s="187" t="s">
        <v>552</v>
      </c>
      <c r="C330" s="186" t="s">
        <v>578</v>
      </c>
      <c r="D330" s="187" t="s">
        <v>552</v>
      </c>
      <c r="E330" s="128" t="s">
        <v>189</v>
      </c>
      <c r="F330" s="189">
        <v>0</v>
      </c>
      <c r="G330" s="187">
        <v>0.65</v>
      </c>
      <c r="H330" s="187">
        <v>0</v>
      </c>
      <c r="I330" s="187">
        <v>0</v>
      </c>
      <c r="J330" s="187">
        <v>0</v>
      </c>
      <c r="K330" s="190">
        <v>3.9399999999999999E-3</v>
      </c>
      <c r="L330" s="191"/>
      <c r="M330" s="194">
        <v>22.97</v>
      </c>
      <c r="N330" s="200" t="s">
        <v>190</v>
      </c>
      <c r="O330" s="181"/>
      <c r="P330" s="182"/>
      <c r="Q330" s="220"/>
    </row>
    <row r="331" spans="1:17">
      <c r="A331" s="189">
        <v>19</v>
      </c>
      <c r="B331" s="187" t="s">
        <v>571</v>
      </c>
      <c r="C331" s="186" t="s">
        <v>580</v>
      </c>
      <c r="D331" s="187" t="s">
        <v>571</v>
      </c>
      <c r="E331" s="128" t="s">
        <v>189</v>
      </c>
      <c r="F331" s="189">
        <v>0</v>
      </c>
      <c r="G331" s="187">
        <v>0.65</v>
      </c>
      <c r="H331" s="187">
        <v>0</v>
      </c>
      <c r="I331" s="187">
        <v>0</v>
      </c>
      <c r="J331" s="187">
        <v>0</v>
      </c>
      <c r="K331" s="190">
        <v>3.9399999999999999E-3</v>
      </c>
      <c r="L331" s="191"/>
      <c r="M331" s="196">
        <v>22.97</v>
      </c>
      <c r="N331" s="200" t="s">
        <v>190</v>
      </c>
      <c r="O331" s="181"/>
      <c r="P331" s="182"/>
      <c r="Q331" s="220"/>
    </row>
    <row r="332" spans="1:17">
      <c r="A332" s="189">
        <v>20</v>
      </c>
      <c r="B332" s="187" t="s">
        <v>570</v>
      </c>
      <c r="C332" s="186" t="s">
        <v>579</v>
      </c>
      <c r="D332" s="187" t="s">
        <v>570</v>
      </c>
      <c r="E332" s="128" t="s">
        <v>189</v>
      </c>
      <c r="F332" s="189">
        <v>1.5</v>
      </c>
      <c r="G332" s="187">
        <v>0.65</v>
      </c>
      <c r="H332" s="187">
        <v>110</v>
      </c>
      <c r="I332" s="187">
        <v>65</v>
      </c>
      <c r="J332" s="187">
        <v>55</v>
      </c>
      <c r="K332" s="190">
        <v>3.9399999999999999E-3</v>
      </c>
      <c r="L332" s="191"/>
      <c r="M332" s="196">
        <v>22.97</v>
      </c>
      <c r="N332" s="200" t="s">
        <v>190</v>
      </c>
      <c r="O332" s="181"/>
      <c r="P332" s="182"/>
      <c r="Q332" s="220"/>
    </row>
    <row r="333" spans="1:17" s="273" customFormat="1">
      <c r="A333" s="262">
        <v>21</v>
      </c>
      <c r="B333" s="264" t="s">
        <v>556</v>
      </c>
      <c r="C333" s="263" t="s">
        <v>527</v>
      </c>
      <c r="D333" s="264" t="s">
        <v>556</v>
      </c>
      <c r="E333" s="265" t="s">
        <v>189</v>
      </c>
      <c r="F333" s="262">
        <v>0.75</v>
      </c>
      <c r="G333" s="264">
        <v>0.7</v>
      </c>
      <c r="H333" s="264">
        <v>0</v>
      </c>
      <c r="I333" s="264">
        <v>0</v>
      </c>
      <c r="J333" s="264">
        <v>0</v>
      </c>
      <c r="K333" s="266">
        <v>7.0000000000000001E-3</v>
      </c>
      <c r="L333" s="267"/>
      <c r="M333" s="274">
        <v>8.69</v>
      </c>
      <c r="N333" s="269" t="s">
        <v>190</v>
      </c>
      <c r="O333" s="270"/>
      <c r="P333" s="271"/>
      <c r="Q333" s="275"/>
    </row>
    <row r="334" spans="1:17">
      <c r="A334" s="189">
        <v>22</v>
      </c>
      <c r="B334" s="187" t="s">
        <v>557</v>
      </c>
      <c r="C334" s="186" t="s">
        <v>528</v>
      </c>
      <c r="D334" s="187" t="s">
        <v>557</v>
      </c>
      <c r="E334" s="128" t="s">
        <v>189</v>
      </c>
      <c r="F334" s="189">
        <v>0.75</v>
      </c>
      <c r="G334" s="187">
        <v>0.7</v>
      </c>
      <c r="H334" s="187">
        <v>0</v>
      </c>
      <c r="I334" s="187">
        <v>0</v>
      </c>
      <c r="J334" s="187">
        <v>0</v>
      </c>
      <c r="K334" s="190">
        <v>7.0000000000000001E-3</v>
      </c>
      <c r="L334" s="191"/>
      <c r="M334" s="194">
        <v>6.04</v>
      </c>
      <c r="N334" s="200" t="s">
        <v>190</v>
      </c>
      <c r="O334" s="181"/>
      <c r="P334" s="182"/>
      <c r="Q334" s="220"/>
    </row>
    <row r="335" spans="1:17">
      <c r="A335" s="189">
        <v>23</v>
      </c>
      <c r="B335" s="187" t="s">
        <v>165</v>
      </c>
      <c r="C335" s="186" t="s">
        <v>599</v>
      </c>
      <c r="D335" s="187" t="s">
        <v>165</v>
      </c>
      <c r="E335" s="128" t="s">
        <v>189</v>
      </c>
      <c r="F335" s="189">
        <v>17.2</v>
      </c>
      <c r="G335" s="187">
        <v>8.6</v>
      </c>
      <c r="H335" s="187">
        <v>158</v>
      </c>
      <c r="I335" s="187">
        <v>59</v>
      </c>
      <c r="J335" s="187">
        <v>26</v>
      </c>
      <c r="K335" s="190">
        <v>2.6930222222222223E-2</v>
      </c>
      <c r="L335" s="191"/>
      <c r="M335" s="196">
        <v>17.27</v>
      </c>
      <c r="N335" s="200" t="s">
        <v>190</v>
      </c>
      <c r="O335" s="181"/>
      <c r="P335" s="182"/>
      <c r="Q335" s="183"/>
    </row>
    <row r="336" spans="1:17">
      <c r="A336" s="189">
        <v>24</v>
      </c>
      <c r="B336" s="187" t="s">
        <v>166</v>
      </c>
      <c r="C336" s="186" t="s">
        <v>600</v>
      </c>
      <c r="D336" s="187" t="s">
        <v>166</v>
      </c>
      <c r="E336" s="128" t="s">
        <v>189</v>
      </c>
      <c r="F336" s="189">
        <v>10.35</v>
      </c>
      <c r="G336" s="187">
        <v>8.1999999999999993</v>
      </c>
      <c r="H336" s="187">
        <v>158</v>
      </c>
      <c r="I336" s="187">
        <v>59</v>
      </c>
      <c r="J336" s="187">
        <v>26</v>
      </c>
      <c r="K336" s="190">
        <v>2.6930222222222223E-2</v>
      </c>
      <c r="L336" s="191"/>
      <c r="M336" s="196">
        <v>17.41</v>
      </c>
      <c r="N336" s="200" t="s">
        <v>190</v>
      </c>
      <c r="O336" s="181"/>
      <c r="P336" s="182"/>
      <c r="Q336" s="183"/>
    </row>
    <row r="337" spans="1:17">
      <c r="A337" s="189">
        <v>25</v>
      </c>
      <c r="B337" s="187" t="s">
        <v>167</v>
      </c>
      <c r="C337" s="186" t="s">
        <v>601</v>
      </c>
      <c r="D337" s="187" t="s">
        <v>167</v>
      </c>
      <c r="E337" s="128" t="s">
        <v>189</v>
      </c>
      <c r="F337" s="189">
        <v>1.03</v>
      </c>
      <c r="G337" s="187">
        <v>0.4</v>
      </c>
      <c r="H337" s="187" t="s">
        <v>478</v>
      </c>
      <c r="I337" s="187" t="s">
        <v>478</v>
      </c>
      <c r="J337" s="187" t="s">
        <v>478</v>
      </c>
      <c r="K337" s="190">
        <v>8.2000000000000003E-2</v>
      </c>
      <c r="L337" s="191"/>
      <c r="M337" s="196">
        <v>3.51</v>
      </c>
      <c r="N337" s="200" t="s">
        <v>190</v>
      </c>
      <c r="O337" s="181"/>
      <c r="P337" s="182"/>
      <c r="Q337" s="183"/>
    </row>
    <row r="338" spans="1:17">
      <c r="A338" s="189">
        <v>26</v>
      </c>
      <c r="B338" s="187" t="s">
        <v>168</v>
      </c>
      <c r="C338" s="186" t="s">
        <v>602</v>
      </c>
      <c r="D338" s="187" t="s">
        <v>168</v>
      </c>
      <c r="E338" s="128" t="s">
        <v>189</v>
      </c>
      <c r="F338" s="189">
        <v>1.1399999999999999</v>
      </c>
      <c r="G338" s="187">
        <v>0.51</v>
      </c>
      <c r="H338" s="187" t="s">
        <v>478</v>
      </c>
      <c r="I338" s="187" t="s">
        <v>478</v>
      </c>
      <c r="J338" s="187" t="s">
        <v>478</v>
      </c>
      <c r="K338" s="190">
        <v>8.2000000000000003E-2</v>
      </c>
      <c r="L338" s="191"/>
      <c r="M338" s="194">
        <v>3.4</v>
      </c>
      <c r="N338" s="200" t="s">
        <v>190</v>
      </c>
      <c r="O338" s="181"/>
      <c r="P338" s="182"/>
      <c r="Q338" s="183"/>
    </row>
    <row r="339" spans="1:17">
      <c r="A339" s="189">
        <v>27</v>
      </c>
      <c r="B339" s="187" t="s">
        <v>169</v>
      </c>
      <c r="C339" s="186" t="s">
        <v>596</v>
      </c>
      <c r="D339" s="187" t="s">
        <v>169</v>
      </c>
      <c r="E339" s="128" t="s">
        <v>189</v>
      </c>
      <c r="F339" s="189">
        <v>15</v>
      </c>
      <c r="G339" s="187">
        <v>6.4</v>
      </c>
      <c r="H339" s="187">
        <v>158</v>
      </c>
      <c r="I339" s="187">
        <v>59</v>
      </c>
      <c r="J339" s="187">
        <v>26</v>
      </c>
      <c r="K339" s="190">
        <v>3.0296500000000001E-2</v>
      </c>
      <c r="L339" s="191"/>
      <c r="M339" s="194">
        <v>19.54</v>
      </c>
      <c r="N339" s="200" t="s">
        <v>190</v>
      </c>
      <c r="O339" s="181"/>
      <c r="P339" s="182"/>
      <c r="Q339" s="183"/>
    </row>
    <row r="340" spans="1:17">
      <c r="A340" s="189">
        <v>28</v>
      </c>
      <c r="B340" s="187" t="s">
        <v>170</v>
      </c>
      <c r="C340" s="186" t="s">
        <v>155</v>
      </c>
      <c r="D340" s="187" t="s">
        <v>170</v>
      </c>
      <c r="E340" s="128" t="s">
        <v>189</v>
      </c>
      <c r="F340" s="189">
        <v>5.45</v>
      </c>
      <c r="G340" s="187">
        <v>1.25</v>
      </c>
      <c r="H340" s="187">
        <v>158</v>
      </c>
      <c r="I340" s="187">
        <v>23</v>
      </c>
      <c r="J340" s="187">
        <v>14</v>
      </c>
      <c r="K340" s="190">
        <v>1.0175199999999999E-2</v>
      </c>
      <c r="L340" s="191"/>
      <c r="M340" s="194">
        <v>11.1</v>
      </c>
      <c r="N340" s="200" t="s">
        <v>190</v>
      </c>
      <c r="O340" s="181"/>
      <c r="P340" s="182"/>
      <c r="Q340" s="183"/>
    </row>
    <row r="341" spans="1:17" s="273" customFormat="1">
      <c r="A341" s="262">
        <v>29</v>
      </c>
      <c r="B341" s="264" t="s">
        <v>171</v>
      </c>
      <c r="C341" s="263" t="s">
        <v>156</v>
      </c>
      <c r="D341" s="264" t="s">
        <v>171</v>
      </c>
      <c r="E341" s="265" t="s">
        <v>189</v>
      </c>
      <c r="F341" s="262">
        <v>5.65</v>
      </c>
      <c r="G341" s="264">
        <v>4.4000000000000004</v>
      </c>
      <c r="H341" s="264">
        <v>158</v>
      </c>
      <c r="I341" s="264">
        <v>23</v>
      </c>
      <c r="J341" s="264">
        <v>14</v>
      </c>
      <c r="K341" s="266">
        <v>1.0175199999999999E-2</v>
      </c>
      <c r="L341" s="267"/>
      <c r="M341" s="268">
        <v>11.24</v>
      </c>
      <c r="N341" s="269" t="s">
        <v>190</v>
      </c>
      <c r="O341" s="270"/>
      <c r="P341" s="271"/>
      <c r="Q341" s="272"/>
    </row>
    <row r="342" spans="1:17">
      <c r="A342" s="189">
        <v>30</v>
      </c>
      <c r="B342" s="187" t="s">
        <v>172</v>
      </c>
      <c r="C342" s="186" t="s">
        <v>157</v>
      </c>
      <c r="D342" s="187" t="s">
        <v>172</v>
      </c>
      <c r="E342" s="128" t="s">
        <v>189</v>
      </c>
      <c r="F342" s="189">
        <v>5.05</v>
      </c>
      <c r="G342" s="187">
        <v>3.8</v>
      </c>
      <c r="H342" s="187">
        <v>158</v>
      </c>
      <c r="I342" s="187">
        <v>23</v>
      </c>
      <c r="J342" s="187">
        <v>14</v>
      </c>
      <c r="K342" s="190">
        <v>2.5437999999999999E-2</v>
      </c>
      <c r="L342" s="191"/>
      <c r="M342" s="194">
        <v>33.35</v>
      </c>
      <c r="N342" s="200" t="s">
        <v>190</v>
      </c>
      <c r="O342" s="181"/>
      <c r="P342" s="182"/>
      <c r="Q342" s="183"/>
    </row>
    <row r="343" spans="1:17">
      <c r="A343" s="189">
        <v>31</v>
      </c>
      <c r="B343" s="187" t="s">
        <v>173</v>
      </c>
      <c r="C343" s="186" t="s">
        <v>158</v>
      </c>
      <c r="D343" s="187" t="s">
        <v>173</v>
      </c>
      <c r="E343" s="128" t="s">
        <v>189</v>
      </c>
      <c r="F343" s="189">
        <v>5.05</v>
      </c>
      <c r="G343" s="187">
        <v>3.8</v>
      </c>
      <c r="H343" s="187">
        <v>158</v>
      </c>
      <c r="I343" s="187">
        <v>23</v>
      </c>
      <c r="J343" s="187">
        <v>14</v>
      </c>
      <c r="K343" s="190">
        <v>2.5437999999999999E-2</v>
      </c>
      <c r="L343" s="191"/>
      <c r="M343" s="194">
        <v>31.13</v>
      </c>
      <c r="N343" s="200" t="s">
        <v>190</v>
      </c>
      <c r="O343" s="181"/>
      <c r="P343" s="182"/>
      <c r="Q343" s="183"/>
    </row>
    <row r="344" spans="1:17">
      <c r="A344" s="189">
        <v>32</v>
      </c>
      <c r="B344" s="187" t="s">
        <v>174</v>
      </c>
      <c r="C344" s="186" t="s">
        <v>159</v>
      </c>
      <c r="D344" s="187" t="s">
        <v>174</v>
      </c>
      <c r="E344" s="128" t="s">
        <v>189</v>
      </c>
      <c r="F344" s="189">
        <v>4.5</v>
      </c>
      <c r="G344" s="187">
        <v>4</v>
      </c>
      <c r="H344" s="187">
        <v>158</v>
      </c>
      <c r="I344" s="187">
        <v>23</v>
      </c>
      <c r="J344" s="187">
        <v>14</v>
      </c>
      <c r="K344" s="190">
        <v>2.5437999999999999E-2</v>
      </c>
      <c r="L344" s="191"/>
      <c r="M344" s="194">
        <v>32.26</v>
      </c>
      <c r="N344" s="200" t="s">
        <v>190</v>
      </c>
      <c r="O344" s="181"/>
      <c r="P344" s="182"/>
      <c r="Q344" s="183"/>
    </row>
    <row r="345" spans="1:17">
      <c r="A345" s="189">
        <v>33</v>
      </c>
      <c r="B345" s="187" t="s">
        <v>175</v>
      </c>
      <c r="C345" s="186" t="s">
        <v>160</v>
      </c>
      <c r="D345" s="187" t="s">
        <v>175</v>
      </c>
      <c r="E345" s="128" t="s">
        <v>189</v>
      </c>
      <c r="F345" s="189">
        <v>5</v>
      </c>
      <c r="G345" s="187">
        <v>4</v>
      </c>
      <c r="H345" s="187">
        <v>158</v>
      </c>
      <c r="I345" s="187">
        <v>23</v>
      </c>
      <c r="J345" s="187">
        <v>14</v>
      </c>
      <c r="K345" s="190">
        <v>2.5437999999999999E-2</v>
      </c>
      <c r="L345" s="191"/>
      <c r="M345" s="194">
        <v>30.04</v>
      </c>
      <c r="N345" s="200" t="s">
        <v>190</v>
      </c>
      <c r="O345" s="181"/>
      <c r="P345" s="182"/>
      <c r="Q345" s="183"/>
    </row>
    <row r="346" spans="1:17">
      <c r="A346" s="189">
        <v>34</v>
      </c>
      <c r="B346" s="187" t="s">
        <v>176</v>
      </c>
      <c r="C346" s="186" t="s">
        <v>161</v>
      </c>
      <c r="D346" s="187" t="s">
        <v>176</v>
      </c>
      <c r="E346" s="128" t="s">
        <v>189</v>
      </c>
      <c r="F346" s="189">
        <v>5.05</v>
      </c>
      <c r="G346" s="187">
        <v>3.8</v>
      </c>
      <c r="H346" s="187">
        <v>158</v>
      </c>
      <c r="I346" s="187">
        <v>23</v>
      </c>
      <c r="J346" s="187">
        <v>14</v>
      </c>
      <c r="K346" s="190">
        <v>2.5437999999999999E-2</v>
      </c>
      <c r="L346" s="191"/>
      <c r="M346" s="194">
        <v>33.159999999999997</v>
      </c>
      <c r="N346" s="200" t="s">
        <v>190</v>
      </c>
      <c r="O346" s="181"/>
      <c r="P346" s="182"/>
      <c r="Q346" s="183"/>
    </row>
    <row r="347" spans="1:17">
      <c r="A347" s="189">
        <v>35</v>
      </c>
      <c r="B347" s="187" t="s">
        <v>177</v>
      </c>
      <c r="C347" s="186" t="s">
        <v>162</v>
      </c>
      <c r="D347" s="187" t="s">
        <v>177</v>
      </c>
      <c r="E347" s="128" t="s">
        <v>189</v>
      </c>
      <c r="F347" s="189">
        <v>5.05</v>
      </c>
      <c r="G347" s="187">
        <v>3.8</v>
      </c>
      <c r="H347" s="187">
        <v>158</v>
      </c>
      <c r="I347" s="187">
        <v>23</v>
      </c>
      <c r="J347" s="187">
        <v>14</v>
      </c>
      <c r="K347" s="190">
        <v>2.5437999999999999E-2</v>
      </c>
      <c r="L347" s="191"/>
      <c r="M347" s="194">
        <v>33.21</v>
      </c>
      <c r="N347" s="200" t="s">
        <v>190</v>
      </c>
      <c r="O347" s="181"/>
      <c r="P347" s="182"/>
      <c r="Q347" s="183"/>
    </row>
    <row r="348" spans="1:17">
      <c r="A348" s="189">
        <v>36</v>
      </c>
      <c r="B348" s="187" t="s">
        <v>178</v>
      </c>
      <c r="C348" s="186" t="s">
        <v>163</v>
      </c>
      <c r="D348" s="187" t="s">
        <v>178</v>
      </c>
      <c r="E348" s="128" t="s">
        <v>189</v>
      </c>
      <c r="F348" s="189">
        <v>2</v>
      </c>
      <c r="G348" s="187">
        <v>1.4</v>
      </c>
      <c r="H348" s="187">
        <v>158</v>
      </c>
      <c r="I348" s="187">
        <v>59</v>
      </c>
      <c r="J348" s="187">
        <v>26</v>
      </c>
      <c r="K348" s="190">
        <v>0.242372</v>
      </c>
      <c r="L348" s="191"/>
      <c r="M348" s="194">
        <v>20.6</v>
      </c>
      <c r="N348" s="200" t="s">
        <v>190</v>
      </c>
      <c r="O348" s="181"/>
      <c r="P348" s="182"/>
      <c r="Q348" s="183"/>
    </row>
    <row r="349" spans="1:17">
      <c r="A349" s="189">
        <v>37</v>
      </c>
      <c r="B349" s="187" t="s">
        <v>179</v>
      </c>
      <c r="C349" s="186" t="s">
        <v>164</v>
      </c>
      <c r="D349" s="187" t="s">
        <v>179</v>
      </c>
      <c r="E349" s="128" t="s">
        <v>189</v>
      </c>
      <c r="F349" s="189">
        <v>4</v>
      </c>
      <c r="G349" s="187">
        <v>3</v>
      </c>
      <c r="H349" s="187">
        <v>158</v>
      </c>
      <c r="I349" s="187">
        <v>59</v>
      </c>
      <c r="J349" s="187">
        <v>26</v>
      </c>
      <c r="K349" s="190">
        <v>0.242372</v>
      </c>
      <c r="L349" s="191"/>
      <c r="M349" s="194">
        <v>35.15</v>
      </c>
      <c r="N349" s="200" t="s">
        <v>190</v>
      </c>
      <c r="O349" s="181"/>
      <c r="P349" s="182"/>
      <c r="Q349" s="183"/>
    </row>
    <row r="350" spans="1:17">
      <c r="A350" s="189">
        <v>38</v>
      </c>
      <c r="B350" s="187" t="s">
        <v>140</v>
      </c>
      <c r="C350" s="186" t="s">
        <v>125</v>
      </c>
      <c r="D350" s="187" t="s">
        <v>140</v>
      </c>
      <c r="E350" s="128" t="s">
        <v>189</v>
      </c>
      <c r="F350" s="189">
        <v>7.4599999999999991</v>
      </c>
      <c r="G350" s="187">
        <v>4.5999999999999996</v>
      </c>
      <c r="H350" s="187">
        <v>153</v>
      </c>
      <c r="I350" s="187">
        <v>59</v>
      </c>
      <c r="J350" s="187">
        <v>26</v>
      </c>
      <c r="K350" s="190">
        <v>1.17E-2</v>
      </c>
      <c r="L350" s="191"/>
      <c r="M350" s="194">
        <v>44.17</v>
      </c>
      <c r="N350" s="200" t="s">
        <v>190</v>
      </c>
      <c r="O350" s="181"/>
      <c r="P350" s="182"/>
      <c r="Q350" s="183"/>
    </row>
    <row r="351" spans="1:17">
      <c r="A351" s="189">
        <v>39</v>
      </c>
      <c r="B351" s="187" t="s">
        <v>141</v>
      </c>
      <c r="C351" s="186" t="s">
        <v>126</v>
      </c>
      <c r="D351" s="187" t="s">
        <v>141</v>
      </c>
      <c r="E351" s="128" t="s">
        <v>189</v>
      </c>
      <c r="F351" s="189">
        <v>9.34</v>
      </c>
      <c r="G351" s="187">
        <v>9</v>
      </c>
      <c r="H351" s="187">
        <v>158</v>
      </c>
      <c r="I351" s="187">
        <v>59</v>
      </c>
      <c r="J351" s="187">
        <v>26</v>
      </c>
      <c r="K351" s="190">
        <v>2.4799999999999999E-2</v>
      </c>
      <c r="L351" s="191"/>
      <c r="M351" s="194">
        <v>37.85</v>
      </c>
      <c r="N351" s="200" t="s">
        <v>190</v>
      </c>
      <c r="O351" s="181"/>
      <c r="P351" s="182"/>
      <c r="Q351" s="183"/>
    </row>
    <row r="352" spans="1:17">
      <c r="A352" s="189">
        <v>40</v>
      </c>
      <c r="B352" s="187" t="s">
        <v>142</v>
      </c>
      <c r="C352" s="186" t="s">
        <v>127</v>
      </c>
      <c r="D352" s="187" t="s">
        <v>142</v>
      </c>
      <c r="E352" s="128" t="s">
        <v>189</v>
      </c>
      <c r="F352" s="189">
        <v>9.14</v>
      </c>
      <c r="G352" s="187">
        <v>8.8000000000000007</v>
      </c>
      <c r="H352" s="187">
        <v>153</v>
      </c>
      <c r="I352" s="187">
        <v>106</v>
      </c>
      <c r="J352" s="187">
        <v>53</v>
      </c>
      <c r="K352" s="190">
        <v>2.1600000000000001E-2</v>
      </c>
      <c r="L352" s="191"/>
      <c r="M352" s="194">
        <v>32.99</v>
      </c>
      <c r="N352" s="200" t="s">
        <v>190</v>
      </c>
      <c r="O352" s="181"/>
      <c r="P352" s="182"/>
      <c r="Q352" s="183"/>
    </row>
    <row r="353" spans="1:17">
      <c r="A353" s="189">
        <v>41</v>
      </c>
      <c r="B353" s="187" t="s">
        <v>143</v>
      </c>
      <c r="C353" s="186" t="s">
        <v>128</v>
      </c>
      <c r="D353" s="187" t="s">
        <v>143</v>
      </c>
      <c r="E353" s="128" t="s">
        <v>189</v>
      </c>
      <c r="F353" s="189">
        <v>9.14</v>
      </c>
      <c r="G353" s="187">
        <v>8.6</v>
      </c>
      <c r="H353" s="187">
        <v>153</v>
      </c>
      <c r="I353" s="187">
        <v>106</v>
      </c>
      <c r="J353" s="187">
        <v>53</v>
      </c>
      <c r="K353" s="190">
        <v>2.1600000000000001E-2</v>
      </c>
      <c r="L353" s="191"/>
      <c r="M353" s="194">
        <v>31.26</v>
      </c>
      <c r="N353" s="200" t="s">
        <v>190</v>
      </c>
      <c r="O353" s="181"/>
      <c r="P353" s="182"/>
      <c r="Q353" s="183"/>
    </row>
    <row r="354" spans="1:17">
      <c r="A354" s="189">
        <v>42</v>
      </c>
      <c r="B354" s="187" t="s">
        <v>144</v>
      </c>
      <c r="C354" s="186" t="s">
        <v>129</v>
      </c>
      <c r="D354" s="187" t="s">
        <v>144</v>
      </c>
      <c r="E354" s="128" t="s">
        <v>189</v>
      </c>
      <c r="F354" s="189">
        <v>2.0230000000000001</v>
      </c>
      <c r="G354" s="187">
        <v>0.69</v>
      </c>
      <c r="H354" s="187">
        <v>22</v>
      </c>
      <c r="I354" s="187">
        <v>15</v>
      </c>
      <c r="J354" s="187">
        <v>11</v>
      </c>
      <c r="K354" s="190">
        <v>1.2099999999999999E-3</v>
      </c>
      <c r="L354" s="191"/>
      <c r="M354" s="194">
        <v>12.23</v>
      </c>
      <c r="N354" s="200" t="s">
        <v>190</v>
      </c>
      <c r="O354" s="181"/>
      <c r="P354" s="182"/>
      <c r="Q354" s="183"/>
    </row>
    <row r="355" spans="1:17" s="273" customFormat="1">
      <c r="A355" s="262">
        <v>43</v>
      </c>
      <c r="B355" s="264" t="s">
        <v>145</v>
      </c>
      <c r="C355" s="263" t="s">
        <v>130</v>
      </c>
      <c r="D355" s="264" t="s">
        <v>145</v>
      </c>
      <c r="E355" s="265" t="s">
        <v>189</v>
      </c>
      <c r="F355" s="262">
        <v>7.15</v>
      </c>
      <c r="G355" s="264">
        <v>6.8</v>
      </c>
      <c r="H355" s="264">
        <v>153</v>
      </c>
      <c r="I355" s="264">
        <v>106</v>
      </c>
      <c r="J355" s="264">
        <v>53</v>
      </c>
      <c r="K355" s="266">
        <v>2.1600000000000001E-2</v>
      </c>
      <c r="L355" s="267"/>
      <c r="M355" s="268">
        <v>33.75</v>
      </c>
      <c r="N355" s="269" t="s">
        <v>190</v>
      </c>
      <c r="O355" s="270"/>
      <c r="P355" s="271"/>
      <c r="Q355" s="272"/>
    </row>
    <row r="356" spans="1:17" s="273" customFormat="1">
      <c r="A356" s="262">
        <v>44</v>
      </c>
      <c r="B356" s="264" t="s">
        <v>146</v>
      </c>
      <c r="C356" s="263" t="s">
        <v>131</v>
      </c>
      <c r="D356" s="264" t="s">
        <v>146</v>
      </c>
      <c r="E356" s="265" t="s">
        <v>189</v>
      </c>
      <c r="F356" s="262">
        <v>4.8099999999999996</v>
      </c>
      <c r="G356" s="264">
        <v>4.4000000000000004</v>
      </c>
      <c r="H356" s="264">
        <v>153</v>
      </c>
      <c r="I356" s="264">
        <v>59</v>
      </c>
      <c r="J356" s="264">
        <v>26</v>
      </c>
      <c r="K356" s="266">
        <v>1.17E-2</v>
      </c>
      <c r="L356" s="267"/>
      <c r="M356" s="268">
        <v>28.09</v>
      </c>
      <c r="N356" s="269" t="s">
        <v>190</v>
      </c>
      <c r="O356" s="270"/>
      <c r="P356" s="271"/>
      <c r="Q356" s="272"/>
    </row>
    <row r="357" spans="1:17">
      <c r="A357" s="189">
        <v>45</v>
      </c>
      <c r="B357" s="187" t="s">
        <v>147</v>
      </c>
      <c r="C357" s="186" t="s">
        <v>132</v>
      </c>
      <c r="D357" s="187" t="s">
        <v>147</v>
      </c>
      <c r="E357" s="128" t="s">
        <v>189</v>
      </c>
      <c r="F357" s="189">
        <v>5</v>
      </c>
      <c r="G357" s="187">
        <v>4.5999999999999996</v>
      </c>
      <c r="H357" s="187">
        <v>153</v>
      </c>
      <c r="I357" s="187">
        <v>59</v>
      </c>
      <c r="J357" s="187">
        <v>26</v>
      </c>
      <c r="K357" s="190">
        <v>1.15E-2</v>
      </c>
      <c r="L357" s="191"/>
      <c r="M357" s="194">
        <v>23.91</v>
      </c>
      <c r="N357" s="200" t="s">
        <v>190</v>
      </c>
      <c r="O357" s="181"/>
      <c r="P357" s="182"/>
      <c r="Q357" s="183"/>
    </row>
    <row r="358" spans="1:17" s="222" customFormat="1">
      <c r="A358" s="189">
        <v>46</v>
      </c>
      <c r="B358" s="187" t="s">
        <v>148</v>
      </c>
      <c r="C358" s="186" t="s">
        <v>133</v>
      </c>
      <c r="D358" s="187" t="s">
        <v>148</v>
      </c>
      <c r="E358" s="128" t="s">
        <v>189</v>
      </c>
      <c r="F358" s="189">
        <v>4.54</v>
      </c>
      <c r="G358" s="187">
        <v>4.2</v>
      </c>
      <c r="H358" s="187">
        <v>153</v>
      </c>
      <c r="I358" s="187">
        <v>106</v>
      </c>
      <c r="J358" s="187">
        <v>53</v>
      </c>
      <c r="K358" s="190">
        <v>1.2999999999999999E-2</v>
      </c>
      <c r="L358" s="187"/>
      <c r="M358" s="194">
        <v>77.25</v>
      </c>
      <c r="N358" s="228" t="s">
        <v>190</v>
      </c>
    </row>
    <row r="359" spans="1:17" s="222" customFormat="1">
      <c r="A359" s="189">
        <v>47</v>
      </c>
      <c r="B359" s="187" t="s">
        <v>149</v>
      </c>
      <c r="C359" s="186" t="s">
        <v>134</v>
      </c>
      <c r="D359" s="187" t="s">
        <v>149</v>
      </c>
      <c r="E359" s="128" t="s">
        <v>189</v>
      </c>
      <c r="F359" s="189">
        <v>4.54</v>
      </c>
      <c r="G359" s="187">
        <v>4.2</v>
      </c>
      <c r="H359" s="187">
        <v>153</v>
      </c>
      <c r="I359" s="187">
        <v>106</v>
      </c>
      <c r="J359" s="187">
        <v>53</v>
      </c>
      <c r="K359" s="190">
        <v>1.2999999999999999E-2</v>
      </c>
      <c r="L359" s="187"/>
      <c r="M359" s="194">
        <v>75.03</v>
      </c>
      <c r="N359" s="228" t="s">
        <v>190</v>
      </c>
    </row>
    <row r="360" spans="1:17" s="222" customFormat="1">
      <c r="A360" s="189">
        <v>48</v>
      </c>
      <c r="B360" s="187" t="s">
        <v>150</v>
      </c>
      <c r="C360" s="186" t="s">
        <v>135</v>
      </c>
      <c r="D360" s="187" t="s">
        <v>150</v>
      </c>
      <c r="E360" s="128" t="s">
        <v>189</v>
      </c>
      <c r="F360" s="189">
        <v>4.54</v>
      </c>
      <c r="G360" s="187">
        <v>4.2</v>
      </c>
      <c r="H360" s="187">
        <v>153</v>
      </c>
      <c r="I360" s="187">
        <v>106</v>
      </c>
      <c r="J360" s="187">
        <v>53</v>
      </c>
      <c r="K360" s="190">
        <v>1.2999999999999999E-2</v>
      </c>
      <c r="L360" s="187"/>
      <c r="M360" s="194">
        <v>77.459999999999994</v>
      </c>
      <c r="N360" s="228" t="s">
        <v>190</v>
      </c>
    </row>
    <row r="361" spans="1:17" s="222" customFormat="1">
      <c r="A361" s="189">
        <v>49</v>
      </c>
      <c r="B361" s="187" t="s">
        <v>151</v>
      </c>
      <c r="C361" s="186" t="s">
        <v>136</v>
      </c>
      <c r="D361" s="187" t="s">
        <v>151</v>
      </c>
      <c r="E361" s="128" t="s">
        <v>189</v>
      </c>
      <c r="F361" s="189">
        <v>4.54</v>
      </c>
      <c r="G361" s="187">
        <v>4.2</v>
      </c>
      <c r="H361" s="187">
        <v>153</v>
      </c>
      <c r="I361" s="187">
        <v>106</v>
      </c>
      <c r="J361" s="187">
        <v>53</v>
      </c>
      <c r="K361" s="190">
        <v>1.2999999999999999E-2</v>
      </c>
      <c r="L361" s="187"/>
      <c r="M361" s="194">
        <v>75.25</v>
      </c>
      <c r="N361" s="228" t="s">
        <v>190</v>
      </c>
    </row>
    <row r="362" spans="1:17" s="222" customFormat="1">
      <c r="A362" s="189">
        <v>50</v>
      </c>
      <c r="B362" s="187" t="s">
        <v>152</v>
      </c>
      <c r="C362" s="186" t="s">
        <v>137</v>
      </c>
      <c r="D362" s="187" t="s">
        <v>152</v>
      </c>
      <c r="E362" s="128" t="s">
        <v>189</v>
      </c>
      <c r="F362" s="189">
        <v>4.54</v>
      </c>
      <c r="G362" s="187">
        <v>4.2</v>
      </c>
      <c r="H362" s="187">
        <v>153</v>
      </c>
      <c r="I362" s="187">
        <v>106</v>
      </c>
      <c r="J362" s="187">
        <v>53</v>
      </c>
      <c r="K362" s="190">
        <v>1.2999999999999999E-2</v>
      </c>
      <c r="L362" s="187"/>
      <c r="M362" s="194">
        <v>76.849999999999994</v>
      </c>
      <c r="N362" s="228" t="s">
        <v>190</v>
      </c>
    </row>
    <row r="363" spans="1:17" s="222" customFormat="1">
      <c r="A363" s="189">
        <v>51</v>
      </c>
      <c r="B363" s="187" t="s">
        <v>153</v>
      </c>
      <c r="C363" s="186" t="s">
        <v>138</v>
      </c>
      <c r="D363" s="187" t="s">
        <v>153</v>
      </c>
      <c r="E363" s="128" t="s">
        <v>189</v>
      </c>
      <c r="F363" s="189">
        <v>4.54</v>
      </c>
      <c r="G363" s="187">
        <v>4.2</v>
      </c>
      <c r="H363" s="187">
        <v>153</v>
      </c>
      <c r="I363" s="187">
        <v>106</v>
      </c>
      <c r="J363" s="187">
        <v>53</v>
      </c>
      <c r="K363" s="190">
        <v>1.2999999999999999E-2</v>
      </c>
      <c r="L363" s="187"/>
      <c r="M363" s="194">
        <v>75.41</v>
      </c>
      <c r="N363" s="228" t="s">
        <v>190</v>
      </c>
    </row>
    <row r="364" spans="1:17" s="222" customFormat="1">
      <c r="A364" s="189">
        <v>52</v>
      </c>
      <c r="B364" s="187" t="s">
        <v>154</v>
      </c>
      <c r="C364" s="186" t="s">
        <v>139</v>
      </c>
      <c r="D364" s="187" t="s">
        <v>154</v>
      </c>
      <c r="E364" s="128" t="s">
        <v>189</v>
      </c>
      <c r="F364" s="189">
        <v>4.54</v>
      </c>
      <c r="G364" s="187">
        <v>4.2</v>
      </c>
      <c r="H364" s="187">
        <v>153</v>
      </c>
      <c r="I364" s="187">
        <v>106</v>
      </c>
      <c r="J364" s="187">
        <v>53</v>
      </c>
      <c r="K364" s="190">
        <v>1.2999999999999999E-2</v>
      </c>
      <c r="L364" s="187"/>
      <c r="M364" s="194">
        <v>80.069999999999993</v>
      </c>
      <c r="N364" s="228" t="s">
        <v>190</v>
      </c>
    </row>
    <row r="365" spans="1:17" s="222" customFormat="1">
      <c r="A365" s="189">
        <v>53</v>
      </c>
      <c r="B365" s="187" t="s">
        <v>345</v>
      </c>
      <c r="C365" s="186" t="s">
        <v>344</v>
      </c>
      <c r="D365" s="187" t="s">
        <v>345</v>
      </c>
      <c r="E365" s="128" t="s">
        <v>189</v>
      </c>
      <c r="F365" s="189">
        <v>0.7</v>
      </c>
      <c r="G365" s="187">
        <v>0.6</v>
      </c>
      <c r="H365" s="187">
        <v>0</v>
      </c>
      <c r="I365" s="187">
        <v>0</v>
      </c>
      <c r="J365" s="187">
        <v>0</v>
      </c>
      <c r="K365" s="190">
        <v>3.5000000000000003E-2</v>
      </c>
      <c r="L365" s="187"/>
      <c r="M365" s="194">
        <v>6.13</v>
      </c>
      <c r="N365" s="228" t="s">
        <v>190</v>
      </c>
    </row>
    <row r="366" spans="1:17" s="222" customFormat="1">
      <c r="A366" s="189">
        <v>54</v>
      </c>
      <c r="B366" s="187" t="s">
        <v>607</v>
      </c>
      <c r="C366" s="186" t="s">
        <v>604</v>
      </c>
      <c r="D366" s="187" t="s">
        <v>607</v>
      </c>
      <c r="E366" s="128" t="s">
        <v>189</v>
      </c>
      <c r="F366" s="189">
        <v>3</v>
      </c>
      <c r="G366" s="187">
        <v>2</v>
      </c>
      <c r="H366" s="187">
        <v>135</v>
      </c>
      <c r="I366" s="187">
        <v>45</v>
      </c>
      <c r="J366" s="187">
        <v>26</v>
      </c>
      <c r="K366" s="190">
        <v>3.1E-2</v>
      </c>
      <c r="L366" s="187"/>
      <c r="M366" s="194">
        <v>103.82</v>
      </c>
      <c r="N366" s="228" t="s">
        <v>190</v>
      </c>
    </row>
    <row r="367" spans="1:17" s="222" customFormat="1">
      <c r="A367" s="189">
        <v>55</v>
      </c>
      <c r="B367" s="187" t="s">
        <v>608</v>
      </c>
      <c r="C367" s="186" t="s">
        <v>605</v>
      </c>
      <c r="D367" s="187" t="s">
        <v>608</v>
      </c>
      <c r="E367" s="128" t="s">
        <v>189</v>
      </c>
      <c r="F367" s="189">
        <v>3</v>
      </c>
      <c r="G367" s="187">
        <v>2</v>
      </c>
      <c r="H367" s="187">
        <v>135</v>
      </c>
      <c r="I367" s="187">
        <v>45</v>
      </c>
      <c r="J367" s="187">
        <v>26</v>
      </c>
      <c r="K367" s="190">
        <v>3.1E-2</v>
      </c>
      <c r="L367" s="191"/>
      <c r="M367" s="194">
        <v>130.78</v>
      </c>
      <c r="N367" s="200" t="s">
        <v>190</v>
      </c>
      <c r="O367" s="181"/>
    </row>
    <row r="368" spans="1:17" s="222" customFormat="1">
      <c r="A368" s="189">
        <v>56</v>
      </c>
      <c r="B368" s="187" t="s">
        <v>609</v>
      </c>
      <c r="C368" s="186" t="s">
        <v>606</v>
      </c>
      <c r="D368" s="187" t="s">
        <v>609</v>
      </c>
      <c r="E368" s="128" t="s">
        <v>189</v>
      </c>
      <c r="F368" s="189">
        <v>3</v>
      </c>
      <c r="G368" s="187">
        <v>2</v>
      </c>
      <c r="H368" s="187">
        <v>135</v>
      </c>
      <c r="I368" s="187">
        <v>45</v>
      </c>
      <c r="J368" s="187">
        <v>26</v>
      </c>
      <c r="K368" s="190">
        <v>3.1E-2</v>
      </c>
      <c r="L368" s="191"/>
      <c r="M368" s="194">
        <v>103.54</v>
      </c>
      <c r="N368" s="200" t="s">
        <v>190</v>
      </c>
      <c r="O368" s="181"/>
    </row>
    <row r="369" spans="1:15" s="222" customFormat="1">
      <c r="A369" s="189">
        <v>57</v>
      </c>
      <c r="B369" s="187" t="s">
        <v>593</v>
      </c>
      <c r="C369" s="186" t="s">
        <v>592</v>
      </c>
      <c r="D369" s="187" t="s">
        <v>593</v>
      </c>
      <c r="E369" s="128" t="s">
        <v>189</v>
      </c>
      <c r="F369" s="189">
        <v>1.5</v>
      </c>
      <c r="G369" s="187">
        <v>1</v>
      </c>
      <c r="H369" s="187">
        <v>125</v>
      </c>
      <c r="I369" s="187">
        <v>28</v>
      </c>
      <c r="J369" s="187">
        <v>27</v>
      </c>
      <c r="K369" s="190">
        <v>9.4000000000000004E-3</v>
      </c>
      <c r="L369" s="191"/>
      <c r="M369" s="194">
        <v>56.83</v>
      </c>
      <c r="N369" s="200" t="s">
        <v>190</v>
      </c>
      <c r="O369" s="181"/>
    </row>
    <row r="370" spans="1:15" s="222" customFormat="1">
      <c r="A370" s="189">
        <v>58</v>
      </c>
      <c r="B370" s="187" t="s">
        <v>614</v>
      </c>
      <c r="C370" s="186" t="s">
        <v>613</v>
      </c>
      <c r="D370" s="187" t="s">
        <v>614</v>
      </c>
      <c r="E370" s="128" t="s">
        <v>189</v>
      </c>
      <c r="F370" s="189">
        <v>3.5</v>
      </c>
      <c r="G370" s="187">
        <v>0.59</v>
      </c>
      <c r="H370" s="187">
        <v>47</v>
      </c>
      <c r="I370" s="187">
        <v>30</v>
      </c>
      <c r="J370" s="187">
        <v>14</v>
      </c>
      <c r="K370" s="190">
        <v>2.1000000000000001E-2</v>
      </c>
      <c r="L370" s="191"/>
      <c r="M370" s="194">
        <v>1.24</v>
      </c>
      <c r="N370" s="200" t="s">
        <v>190</v>
      </c>
      <c r="O370" s="181"/>
    </row>
    <row r="371" spans="1:15" s="222" customFormat="1">
      <c r="A371" s="189">
        <v>59</v>
      </c>
      <c r="B371" s="187" t="s">
        <v>15</v>
      </c>
      <c r="C371" s="186" t="s">
        <v>16</v>
      </c>
      <c r="D371" s="187" t="s">
        <v>15</v>
      </c>
      <c r="E371" s="128" t="s">
        <v>189</v>
      </c>
      <c r="F371" s="189">
        <v>8</v>
      </c>
      <c r="G371" s="187">
        <v>7.6</v>
      </c>
      <c r="H371" s="187">
        <v>42</v>
      </c>
      <c r="I371" s="187">
        <v>30</v>
      </c>
      <c r="J371" s="187">
        <v>13</v>
      </c>
      <c r="K371" s="190">
        <v>4.4771999999999999E-2</v>
      </c>
      <c r="L371" s="191"/>
      <c r="M371" s="194">
        <v>92.66</v>
      </c>
      <c r="N371" s="200" t="s">
        <v>190</v>
      </c>
      <c r="O371" s="181"/>
    </row>
    <row r="372" spans="1:15" s="222" customFormat="1">
      <c r="A372" s="189">
        <v>60</v>
      </c>
      <c r="B372" s="187" t="s">
        <v>530</v>
      </c>
      <c r="C372" s="186" t="s">
        <v>529</v>
      </c>
      <c r="D372" s="187" t="s">
        <v>530</v>
      </c>
      <c r="E372" s="128" t="s">
        <v>189</v>
      </c>
      <c r="F372" s="195">
        <v>4.21</v>
      </c>
      <c r="G372" s="187">
        <v>4.12</v>
      </c>
      <c r="H372" s="187">
        <v>146</v>
      </c>
      <c r="I372" s="187">
        <v>95</v>
      </c>
      <c r="J372" s="187">
        <v>85</v>
      </c>
      <c r="K372" s="190">
        <v>9.3571428571428573E-3</v>
      </c>
      <c r="L372" s="191"/>
      <c r="M372" s="194"/>
      <c r="N372" s="200" t="s">
        <v>190</v>
      </c>
      <c r="O372" s="181"/>
    </row>
    <row r="373" spans="1:15" s="223" customFormat="1">
      <c r="A373" s="189">
        <v>61</v>
      </c>
      <c r="B373" s="187" t="s">
        <v>603</v>
      </c>
      <c r="C373" s="186" t="s">
        <v>610</v>
      </c>
      <c r="D373" s="187" t="s">
        <v>603</v>
      </c>
      <c r="E373" s="128" t="s">
        <v>189</v>
      </c>
      <c r="F373" s="195">
        <v>4.21</v>
      </c>
      <c r="G373" s="187">
        <v>4.12</v>
      </c>
      <c r="H373" s="187">
        <v>95</v>
      </c>
      <c r="I373" s="187">
        <v>150</v>
      </c>
      <c r="J373" s="187">
        <v>76</v>
      </c>
      <c r="K373" s="190">
        <v>9.3571428571428573E-3</v>
      </c>
      <c r="L373" s="191"/>
      <c r="M373" s="194">
        <v>23.24</v>
      </c>
      <c r="N373" s="200" t="s">
        <v>190</v>
      </c>
      <c r="O373" s="181"/>
    </row>
    <row r="374" spans="1:15" s="222" customFormat="1">
      <c r="A374" s="189">
        <v>62</v>
      </c>
      <c r="B374" s="187" t="s">
        <v>288</v>
      </c>
      <c r="C374" s="186" t="s">
        <v>287</v>
      </c>
      <c r="D374" s="187" t="s">
        <v>288</v>
      </c>
      <c r="E374" s="128" t="s">
        <v>189</v>
      </c>
      <c r="F374" s="195">
        <v>4.21</v>
      </c>
      <c r="G374" s="187">
        <v>4.12</v>
      </c>
      <c r="H374" s="187">
        <v>146</v>
      </c>
      <c r="I374" s="187">
        <v>95</v>
      </c>
      <c r="J374" s="187">
        <v>85</v>
      </c>
      <c r="K374" s="190">
        <v>9.3571428571428573E-3</v>
      </c>
      <c r="L374" s="191"/>
      <c r="M374" s="194">
        <v>31.28</v>
      </c>
      <c r="N374" s="200" t="s">
        <v>190</v>
      </c>
      <c r="O374" s="181"/>
    </row>
    <row r="375" spans="1:15" s="222" customFormat="1">
      <c r="A375" s="189">
        <v>63</v>
      </c>
      <c r="B375" s="187" t="s">
        <v>569</v>
      </c>
      <c r="C375" s="186" t="s">
        <v>563</v>
      </c>
      <c r="D375" s="187" t="s">
        <v>569</v>
      </c>
      <c r="E375" s="128" t="s">
        <v>189</v>
      </c>
      <c r="F375" s="195">
        <v>3.59</v>
      </c>
      <c r="G375" s="187">
        <v>3.5</v>
      </c>
      <c r="H375" s="187">
        <v>146</v>
      </c>
      <c r="I375" s="187">
        <v>95</v>
      </c>
      <c r="J375" s="187">
        <v>85</v>
      </c>
      <c r="K375" s="190">
        <v>9.3571428571428573E-3</v>
      </c>
      <c r="L375" s="191"/>
      <c r="M375" s="194">
        <v>26.27</v>
      </c>
      <c r="N375" s="200" t="s">
        <v>190</v>
      </c>
      <c r="O375" s="181"/>
    </row>
    <row r="376" spans="1:15" s="222" customFormat="1">
      <c r="A376" s="189">
        <v>64</v>
      </c>
      <c r="B376" s="187" t="s">
        <v>559</v>
      </c>
      <c r="C376" s="186" t="s">
        <v>558</v>
      </c>
      <c r="D376" s="187" t="s">
        <v>559</v>
      </c>
      <c r="E376" s="128" t="s">
        <v>189</v>
      </c>
      <c r="F376" s="195">
        <v>3.59</v>
      </c>
      <c r="G376" s="187">
        <v>3.5</v>
      </c>
      <c r="H376" s="187">
        <v>146</v>
      </c>
      <c r="I376" s="187">
        <v>95</v>
      </c>
      <c r="J376" s="187">
        <v>85</v>
      </c>
      <c r="K376" s="190">
        <v>9.8250000000000004E-3</v>
      </c>
      <c r="L376" s="191"/>
      <c r="M376" s="194">
        <v>24.16</v>
      </c>
      <c r="N376" s="200" t="s">
        <v>190</v>
      </c>
      <c r="O376" s="181"/>
    </row>
    <row r="377" spans="1:15" s="223" customFormat="1">
      <c r="A377" s="189">
        <v>65</v>
      </c>
      <c r="B377" s="187" t="s">
        <v>5</v>
      </c>
      <c r="C377" s="186" t="s">
        <v>0</v>
      </c>
      <c r="D377" s="187" t="s">
        <v>5</v>
      </c>
      <c r="E377" s="128" t="s">
        <v>189</v>
      </c>
      <c r="F377" s="195">
        <v>3.59</v>
      </c>
      <c r="G377" s="187">
        <v>3.5</v>
      </c>
      <c r="H377" s="187">
        <v>96</v>
      </c>
      <c r="I377" s="187">
        <v>67</v>
      </c>
      <c r="J377" s="187">
        <v>90</v>
      </c>
      <c r="K377" s="190">
        <v>0.57887999999999995</v>
      </c>
      <c r="L377" s="191"/>
      <c r="M377" s="194">
        <v>14.77</v>
      </c>
      <c r="N377" s="200" t="s">
        <v>190</v>
      </c>
      <c r="O377" s="181"/>
    </row>
    <row r="378" spans="1:15" s="222" customFormat="1">
      <c r="A378" s="189">
        <v>66</v>
      </c>
      <c r="B378" s="187" t="s">
        <v>567</v>
      </c>
      <c r="C378" s="186" t="s">
        <v>1</v>
      </c>
      <c r="D378" s="187" t="s">
        <v>567</v>
      </c>
      <c r="E378" s="128" t="s">
        <v>189</v>
      </c>
      <c r="F378" s="189">
        <v>1.1000000000000001</v>
      </c>
      <c r="G378" s="187">
        <v>1</v>
      </c>
      <c r="H378" s="187">
        <v>96</v>
      </c>
      <c r="I378" s="187">
        <v>67</v>
      </c>
      <c r="J378" s="187">
        <v>90</v>
      </c>
      <c r="K378" s="190">
        <v>0.57887999999999995</v>
      </c>
      <c r="L378" s="191"/>
      <c r="M378" s="194">
        <v>13.1</v>
      </c>
      <c r="N378" s="200" t="s">
        <v>190</v>
      </c>
      <c r="O378" s="181"/>
    </row>
    <row r="379" spans="1:15" s="222" customFormat="1">
      <c r="A379" s="189">
        <v>67</v>
      </c>
      <c r="B379" s="187" t="s">
        <v>6</v>
      </c>
      <c r="C379" s="186" t="s">
        <v>2</v>
      </c>
      <c r="D379" s="187" t="s">
        <v>6</v>
      </c>
      <c r="E379" s="128" t="s">
        <v>189</v>
      </c>
      <c r="F379" s="189">
        <v>1.6</v>
      </c>
      <c r="G379" s="187">
        <v>1.5</v>
      </c>
      <c r="H379" s="187">
        <v>96</v>
      </c>
      <c r="I379" s="187">
        <v>67</v>
      </c>
      <c r="J379" s="187">
        <v>90</v>
      </c>
      <c r="K379" s="190">
        <v>0.57887999999999995</v>
      </c>
      <c r="L379" s="191"/>
      <c r="M379" s="194">
        <v>14.03</v>
      </c>
      <c r="N379" s="200" t="s">
        <v>190</v>
      </c>
      <c r="O379" s="181"/>
    </row>
    <row r="380" spans="1:15" s="222" customFormat="1">
      <c r="A380" s="189">
        <v>68</v>
      </c>
      <c r="B380" s="187" t="s">
        <v>7</v>
      </c>
      <c r="C380" s="186" t="s">
        <v>3</v>
      </c>
      <c r="D380" s="187" t="s">
        <v>7</v>
      </c>
      <c r="E380" s="128" t="s">
        <v>189</v>
      </c>
      <c r="F380" s="189">
        <v>0</v>
      </c>
      <c r="G380" s="187">
        <v>0</v>
      </c>
      <c r="H380" s="187">
        <v>0</v>
      </c>
      <c r="I380" s="187">
        <v>0</v>
      </c>
      <c r="J380" s="187">
        <v>0</v>
      </c>
      <c r="K380" s="190">
        <v>0</v>
      </c>
      <c r="L380" s="191"/>
      <c r="M380" s="194">
        <v>10.45</v>
      </c>
      <c r="N380" s="200" t="s">
        <v>190</v>
      </c>
      <c r="O380" s="181"/>
    </row>
    <row r="381" spans="1:15" s="222" customFormat="1">
      <c r="A381" s="189">
        <v>69</v>
      </c>
      <c r="B381" s="187" t="s">
        <v>8</v>
      </c>
      <c r="C381" s="186" t="s">
        <v>4</v>
      </c>
      <c r="D381" s="187" t="s">
        <v>8</v>
      </c>
      <c r="E381" s="128" t="s">
        <v>189</v>
      </c>
      <c r="F381" s="189">
        <v>0</v>
      </c>
      <c r="G381" s="187">
        <v>0</v>
      </c>
      <c r="H381" s="187">
        <v>0</v>
      </c>
      <c r="I381" s="187">
        <v>0</v>
      </c>
      <c r="J381" s="187">
        <v>0</v>
      </c>
      <c r="K381" s="190">
        <v>0</v>
      </c>
      <c r="L381" s="191"/>
      <c r="M381" s="194">
        <v>10.45</v>
      </c>
      <c r="N381" s="200" t="s">
        <v>190</v>
      </c>
      <c r="O381" s="181"/>
    </row>
    <row r="382" spans="1:15" s="222" customFormat="1">
      <c r="A382" s="189">
        <v>70</v>
      </c>
      <c r="B382" s="187" t="s">
        <v>566</v>
      </c>
      <c r="C382" s="186" t="s">
        <v>588</v>
      </c>
      <c r="D382" s="187" t="s">
        <v>566</v>
      </c>
      <c r="E382" s="128" t="s">
        <v>189</v>
      </c>
      <c r="F382" s="189">
        <v>0.3</v>
      </c>
      <c r="G382" s="187">
        <v>0.25</v>
      </c>
      <c r="H382" s="187">
        <v>99</v>
      </c>
      <c r="I382" s="187">
        <v>58</v>
      </c>
      <c r="J382" s="187">
        <v>60</v>
      </c>
      <c r="K382" s="190">
        <v>0.34451999999999999</v>
      </c>
      <c r="L382" s="191"/>
      <c r="M382" s="204">
        <v>7</v>
      </c>
      <c r="N382" s="200" t="s">
        <v>190</v>
      </c>
      <c r="O382" s="181"/>
    </row>
    <row r="383" spans="1:15" s="222" customFormat="1">
      <c r="A383" s="189">
        <v>71</v>
      </c>
      <c r="B383" s="187" t="s">
        <v>565</v>
      </c>
      <c r="C383" s="186" t="s">
        <v>589</v>
      </c>
      <c r="D383" s="187" t="s">
        <v>565</v>
      </c>
      <c r="E383" s="128" t="s">
        <v>189</v>
      </c>
      <c r="F383" s="189">
        <v>0.6</v>
      </c>
      <c r="G383" s="187">
        <v>0.5</v>
      </c>
      <c r="H383" s="187">
        <v>99</v>
      </c>
      <c r="I383" s="187">
        <v>58</v>
      </c>
      <c r="J383" s="187">
        <v>60</v>
      </c>
      <c r="K383" s="190">
        <v>0.34451999999999999</v>
      </c>
      <c r="L383" s="191"/>
      <c r="M383" s="204">
        <v>5.36</v>
      </c>
      <c r="N383" s="200" t="s">
        <v>190</v>
      </c>
      <c r="O383" s="181"/>
    </row>
    <row r="384" spans="1:15" s="222" customFormat="1">
      <c r="A384" s="189">
        <v>72</v>
      </c>
      <c r="B384" s="187" t="s">
        <v>564</v>
      </c>
      <c r="C384" s="186" t="s">
        <v>590</v>
      </c>
      <c r="D384" s="187" t="s">
        <v>564</v>
      </c>
      <c r="E384" s="128" t="s">
        <v>189</v>
      </c>
      <c r="F384" s="189">
        <v>0.6</v>
      </c>
      <c r="G384" s="187">
        <v>0.5</v>
      </c>
      <c r="H384" s="187">
        <v>99</v>
      </c>
      <c r="I384" s="187">
        <v>58</v>
      </c>
      <c r="J384" s="187">
        <v>60</v>
      </c>
      <c r="K384" s="190">
        <v>0.34451999999999999</v>
      </c>
      <c r="L384" s="191"/>
      <c r="M384" s="204">
        <v>6</v>
      </c>
      <c r="N384" s="200" t="s">
        <v>190</v>
      </c>
      <c r="O384" s="181"/>
    </row>
    <row r="385" spans="1:17">
      <c r="A385" s="189">
        <v>73</v>
      </c>
      <c r="B385" s="187" t="s">
        <v>648</v>
      </c>
      <c r="C385" s="186" t="s">
        <v>649</v>
      </c>
      <c r="D385" s="187" t="s">
        <v>648</v>
      </c>
      <c r="E385" s="128" t="s">
        <v>796</v>
      </c>
      <c r="F385" s="189">
        <v>8.82</v>
      </c>
      <c r="G385" s="187">
        <v>8.7200000000000006</v>
      </c>
      <c r="H385" s="187">
        <v>0</v>
      </c>
      <c r="I385" s="187">
        <v>0</v>
      </c>
      <c r="J385" s="187">
        <v>0</v>
      </c>
      <c r="K385" s="190">
        <v>1.5859999999999999E-2</v>
      </c>
      <c r="L385" s="187"/>
      <c r="M385" s="194">
        <v>26.4</v>
      </c>
      <c r="N385" s="200" t="s">
        <v>190</v>
      </c>
      <c r="O385" s="181"/>
      <c r="P385" s="182"/>
      <c r="Q385" s="201"/>
    </row>
    <row r="386" spans="1:17">
      <c r="A386" s="189">
        <v>74</v>
      </c>
      <c r="B386" s="187" t="s">
        <v>572</v>
      </c>
      <c r="C386" s="186" t="s">
        <v>12</v>
      </c>
      <c r="D386" s="187" t="s">
        <v>572</v>
      </c>
      <c r="E386" s="128" t="s">
        <v>796</v>
      </c>
      <c r="F386" s="189">
        <v>8.82</v>
      </c>
      <c r="G386" s="187">
        <v>8.7200000000000006</v>
      </c>
      <c r="H386" s="187">
        <v>122</v>
      </c>
      <c r="I386" s="187">
        <v>100</v>
      </c>
      <c r="J386" s="187">
        <v>60</v>
      </c>
      <c r="K386" s="190">
        <v>1.5859999999999999E-2</v>
      </c>
      <c r="L386" s="197"/>
      <c r="M386" s="194">
        <v>13.25</v>
      </c>
      <c r="N386" s="200" t="s">
        <v>190</v>
      </c>
      <c r="O386" s="181"/>
      <c r="P386" s="182"/>
      <c r="Q386" s="201"/>
    </row>
    <row r="387" spans="1:17" s="222" customFormat="1">
      <c r="A387" s="189">
        <v>75</v>
      </c>
      <c r="B387" s="188" t="s">
        <v>9</v>
      </c>
      <c r="C387" s="186" t="s">
        <v>813</v>
      </c>
      <c r="D387" s="188" t="s">
        <v>9</v>
      </c>
      <c r="E387" s="128" t="s">
        <v>189</v>
      </c>
      <c r="F387" s="189">
        <v>0.03</v>
      </c>
      <c r="G387" s="187">
        <v>0.02</v>
      </c>
      <c r="H387" s="187">
        <v>0</v>
      </c>
      <c r="I387" s="187">
        <v>0</v>
      </c>
      <c r="J387" s="187">
        <v>0</v>
      </c>
      <c r="K387" s="190">
        <v>1.8000000000000001E-4</v>
      </c>
      <c r="L387" s="197"/>
      <c r="M387" s="194">
        <v>0.72</v>
      </c>
      <c r="N387" s="228" t="s">
        <v>190</v>
      </c>
      <c r="O387" s="181"/>
    </row>
    <row r="388" spans="1:17">
      <c r="A388" s="189"/>
      <c r="B388" s="188" t="s">
        <v>868</v>
      </c>
      <c r="C388" s="188" t="s">
        <v>867</v>
      </c>
      <c r="D388" s="188" t="s">
        <v>868</v>
      </c>
      <c r="E388" s="199" t="s">
        <v>189</v>
      </c>
      <c r="F388" s="193">
        <v>9.8000000000000007</v>
      </c>
      <c r="G388" s="193">
        <v>9</v>
      </c>
      <c r="H388" s="193">
        <v>61</v>
      </c>
      <c r="I388" s="187">
        <v>40</v>
      </c>
      <c r="J388" s="187">
        <v>15</v>
      </c>
      <c r="K388" s="190">
        <v>3.5999999999999997E-2</v>
      </c>
      <c r="L388" s="191"/>
      <c r="M388" s="194">
        <v>223.75</v>
      </c>
      <c r="N388" s="228" t="s">
        <v>190</v>
      </c>
      <c r="O388" s="181"/>
    </row>
    <row r="389" spans="1:17">
      <c r="A389" s="189"/>
      <c r="B389" s="188" t="s">
        <v>834</v>
      </c>
      <c r="C389" s="188" t="s">
        <v>827</v>
      </c>
      <c r="D389" s="188" t="s">
        <v>834</v>
      </c>
      <c r="E389" s="199" t="s">
        <v>189</v>
      </c>
      <c r="F389" s="195">
        <v>7.49</v>
      </c>
      <c r="G389" s="193">
        <v>7</v>
      </c>
      <c r="H389" s="193">
        <v>149</v>
      </c>
      <c r="I389" s="187">
        <v>102</v>
      </c>
      <c r="J389" s="187">
        <v>45</v>
      </c>
      <c r="K389" s="190">
        <v>1.5198E-2</v>
      </c>
      <c r="L389" s="191"/>
      <c r="M389" s="204">
        <v>8</v>
      </c>
      <c r="N389" s="228" t="s">
        <v>190</v>
      </c>
      <c r="O389" s="181"/>
    </row>
    <row r="390" spans="1:17">
      <c r="A390" s="189"/>
      <c r="B390" s="187" t="s">
        <v>835</v>
      </c>
      <c r="C390" s="187" t="s">
        <v>828</v>
      </c>
      <c r="D390" s="187" t="s">
        <v>835</v>
      </c>
      <c r="E390" s="199" t="s">
        <v>189</v>
      </c>
      <c r="F390" s="195">
        <v>7.2</v>
      </c>
      <c r="G390" s="193">
        <v>6.8</v>
      </c>
      <c r="H390" s="193">
        <v>149</v>
      </c>
      <c r="I390" s="187">
        <v>102</v>
      </c>
      <c r="J390" s="187">
        <v>45</v>
      </c>
      <c r="K390" s="190">
        <v>1.2665000000000001E-2</v>
      </c>
      <c r="L390" s="191"/>
      <c r="M390" s="194">
        <v>9.24</v>
      </c>
      <c r="N390" s="200" t="s">
        <v>190</v>
      </c>
      <c r="O390" s="181"/>
      <c r="P390" s="182"/>
      <c r="Q390" s="201"/>
    </row>
    <row r="391" spans="1:17">
      <c r="A391" s="189"/>
      <c r="B391" s="187" t="s">
        <v>836</v>
      </c>
      <c r="C391" s="187" t="s">
        <v>829</v>
      </c>
      <c r="D391" s="187" t="s">
        <v>836</v>
      </c>
      <c r="E391" s="199" t="s">
        <v>189</v>
      </c>
      <c r="F391" s="195">
        <v>7.4</v>
      </c>
      <c r="G391" s="193">
        <v>7</v>
      </c>
      <c r="H391" s="193">
        <v>149</v>
      </c>
      <c r="I391" s="187">
        <v>102</v>
      </c>
      <c r="J391" s="187">
        <v>45</v>
      </c>
      <c r="K391" s="190">
        <v>1.2665000000000001E-2</v>
      </c>
      <c r="L391" s="191"/>
      <c r="M391" s="194">
        <v>10.47</v>
      </c>
      <c r="N391" s="200" t="s">
        <v>190</v>
      </c>
      <c r="O391" s="181"/>
      <c r="P391" s="182"/>
      <c r="Q391" s="201"/>
    </row>
    <row r="392" spans="1:17">
      <c r="A392" s="189"/>
      <c r="B392" s="187" t="s">
        <v>837</v>
      </c>
      <c r="C392" s="187" t="s">
        <v>830</v>
      </c>
      <c r="D392" s="187" t="s">
        <v>837</v>
      </c>
      <c r="E392" s="199" t="s">
        <v>189</v>
      </c>
      <c r="F392" s="195">
        <v>6.3</v>
      </c>
      <c r="G392" s="193">
        <v>6</v>
      </c>
      <c r="H392" s="193">
        <v>149</v>
      </c>
      <c r="I392" s="187">
        <v>102</v>
      </c>
      <c r="J392" s="187">
        <v>45</v>
      </c>
      <c r="K392" s="190">
        <v>9.4987500000000002E-3</v>
      </c>
      <c r="L392" s="191"/>
      <c r="M392" s="194">
        <v>8.9499999999999993</v>
      </c>
      <c r="N392" s="200" t="s">
        <v>190</v>
      </c>
      <c r="O392" s="181"/>
      <c r="P392" s="182"/>
      <c r="Q392" s="201"/>
    </row>
    <row r="393" spans="1:17">
      <c r="B393" s="188" t="s">
        <v>838</v>
      </c>
      <c r="C393" s="187" t="s">
        <v>831</v>
      </c>
      <c r="D393" s="188" t="s">
        <v>838</v>
      </c>
      <c r="E393" s="199" t="s">
        <v>189</v>
      </c>
      <c r="F393" s="195">
        <v>2.4</v>
      </c>
      <c r="G393" s="193">
        <v>2.2000000000000002</v>
      </c>
      <c r="H393" s="193">
        <v>158</v>
      </c>
      <c r="I393" s="187">
        <v>57</v>
      </c>
      <c r="J393" s="187">
        <v>20</v>
      </c>
      <c r="K393" s="190">
        <v>4.5030000000000001E-3</v>
      </c>
      <c r="L393" s="191"/>
      <c r="M393" s="194">
        <v>5.96</v>
      </c>
      <c r="N393" s="228" t="s">
        <v>190</v>
      </c>
      <c r="O393" s="181"/>
    </row>
    <row r="394" spans="1:17">
      <c r="A394" s="186"/>
      <c r="B394" s="188" t="s">
        <v>839</v>
      </c>
      <c r="C394" s="188" t="s">
        <v>832</v>
      </c>
      <c r="D394" s="188" t="s">
        <v>839</v>
      </c>
      <c r="E394" s="199" t="s">
        <v>189</v>
      </c>
      <c r="F394" s="195">
        <v>4.8</v>
      </c>
      <c r="G394" s="193">
        <v>4.4000000000000004</v>
      </c>
      <c r="H394" s="193">
        <v>158</v>
      </c>
      <c r="I394" s="187">
        <v>57</v>
      </c>
      <c r="J394" s="187">
        <v>20</v>
      </c>
      <c r="K394" s="190">
        <v>7.2047999999999999E-3</v>
      </c>
      <c r="L394" s="191"/>
      <c r="M394" s="194">
        <v>8.68</v>
      </c>
      <c r="N394" s="200" t="s">
        <v>190</v>
      </c>
      <c r="O394" s="181"/>
      <c r="P394" s="182"/>
      <c r="Q394" s="183"/>
    </row>
    <row r="395" spans="1:17">
      <c r="A395" s="186"/>
      <c r="B395" s="188" t="s">
        <v>840</v>
      </c>
      <c r="C395" s="188" t="s">
        <v>833</v>
      </c>
      <c r="D395" s="188" t="s">
        <v>840</v>
      </c>
      <c r="E395" s="199" t="s">
        <v>189</v>
      </c>
      <c r="F395" s="195">
        <v>2.6</v>
      </c>
      <c r="G395" s="193">
        <v>2.5</v>
      </c>
      <c r="H395" s="193">
        <v>49</v>
      </c>
      <c r="I395" s="187">
        <v>59</v>
      </c>
      <c r="J395" s="187">
        <v>22</v>
      </c>
      <c r="K395" s="190">
        <v>9.0860000000000003E-3</v>
      </c>
      <c r="L395" s="191"/>
      <c r="M395" s="194">
        <v>3.71</v>
      </c>
      <c r="N395" s="200" t="s">
        <v>190</v>
      </c>
      <c r="O395" s="181"/>
      <c r="P395" s="182"/>
      <c r="Q395" s="183"/>
    </row>
    <row r="396" spans="1:17" s="222" customFormat="1">
      <c r="A396" s="189"/>
      <c r="B396" s="187" t="s">
        <v>842</v>
      </c>
      <c r="C396" s="187" t="s">
        <v>841</v>
      </c>
      <c r="D396" s="187" t="s">
        <v>842</v>
      </c>
      <c r="E396" s="199" t="s">
        <v>189</v>
      </c>
      <c r="F396" s="195">
        <v>6.6</v>
      </c>
      <c r="G396" s="193">
        <v>6.2</v>
      </c>
      <c r="H396" s="193">
        <v>149</v>
      </c>
      <c r="I396" s="187">
        <v>102</v>
      </c>
      <c r="J396" s="187">
        <v>45</v>
      </c>
      <c r="K396" s="190">
        <v>1.2665000000000001E-2</v>
      </c>
      <c r="L396" s="191"/>
      <c r="M396" s="194">
        <v>7.18</v>
      </c>
      <c r="N396" s="200" t="s">
        <v>190</v>
      </c>
      <c r="O396" s="181"/>
    </row>
    <row r="397" spans="1:17" s="222" customFormat="1">
      <c r="A397" s="189"/>
      <c r="B397" s="187"/>
      <c r="C397" s="187"/>
      <c r="D397" s="187"/>
      <c r="E397" s="199" t="s">
        <v>189</v>
      </c>
      <c r="F397" s="193"/>
      <c r="G397" s="193"/>
      <c r="H397" s="193"/>
      <c r="I397" s="187"/>
      <c r="J397" s="187"/>
      <c r="K397" s="190"/>
      <c r="L397" s="191"/>
      <c r="M397" s="194"/>
      <c r="N397" s="200" t="s">
        <v>190</v>
      </c>
      <c r="O397" s="181"/>
    </row>
    <row r="398" spans="1:17">
      <c r="B398" s="179"/>
      <c r="C398" s="179"/>
      <c r="D398" s="179"/>
      <c r="E398" s="199" t="s">
        <v>189</v>
      </c>
      <c r="F398" s="193"/>
      <c r="G398" s="193"/>
      <c r="H398" s="193"/>
      <c r="I398" s="187"/>
      <c r="J398" s="187"/>
      <c r="K398" s="190"/>
      <c r="L398" s="179"/>
      <c r="M398" s="194"/>
      <c r="N398" s="200" t="s">
        <v>190</v>
      </c>
      <c r="O398" s="181"/>
    </row>
    <row r="399" spans="1:17">
      <c r="B399" s="179"/>
      <c r="C399" s="179"/>
      <c r="D399" s="179"/>
      <c r="E399" s="199" t="s">
        <v>189</v>
      </c>
      <c r="F399" s="193"/>
      <c r="G399" s="193"/>
      <c r="H399" s="193"/>
      <c r="I399" s="187"/>
      <c r="J399" s="187"/>
      <c r="K399" s="190"/>
      <c r="L399" s="179"/>
      <c r="M399" s="194"/>
      <c r="N399" s="200" t="s">
        <v>190</v>
      </c>
      <c r="O399" s="181"/>
    </row>
    <row r="400" spans="1:17">
      <c r="B400" s="179"/>
      <c r="C400" s="179"/>
      <c r="D400" s="179"/>
      <c r="E400" s="199" t="s">
        <v>189</v>
      </c>
      <c r="F400" s="193"/>
      <c r="G400" s="193"/>
      <c r="H400" s="193"/>
      <c r="I400" s="187"/>
      <c r="J400" s="187"/>
      <c r="K400" s="190"/>
      <c r="L400" s="179"/>
      <c r="M400" s="194"/>
      <c r="N400" s="200" t="s">
        <v>190</v>
      </c>
      <c r="O400" s="181"/>
    </row>
    <row r="401" spans="1:17">
      <c r="B401" s="179"/>
      <c r="C401" s="179"/>
      <c r="D401" s="179"/>
      <c r="E401" s="199" t="s">
        <v>189</v>
      </c>
      <c r="F401" s="193"/>
      <c r="G401" s="193"/>
      <c r="H401" s="193"/>
      <c r="I401" s="187"/>
      <c r="J401" s="187"/>
      <c r="K401" s="190"/>
      <c r="L401" s="179"/>
      <c r="M401" s="194"/>
      <c r="N401" s="200" t="s">
        <v>190</v>
      </c>
      <c r="O401" s="181"/>
    </row>
    <row r="402" spans="1:17">
      <c r="B402" s="179"/>
      <c r="C402" s="179"/>
      <c r="D402" s="179"/>
      <c r="E402" s="199" t="s">
        <v>189</v>
      </c>
      <c r="F402" s="193"/>
      <c r="G402" s="193"/>
      <c r="H402" s="193"/>
      <c r="I402" s="187"/>
      <c r="J402" s="187"/>
      <c r="K402" s="190"/>
      <c r="L402" s="179"/>
      <c r="M402" s="194"/>
      <c r="N402" s="200" t="s">
        <v>190</v>
      </c>
      <c r="O402" s="181"/>
    </row>
    <row r="403" spans="1:17">
      <c r="B403" s="179"/>
      <c r="C403" s="179"/>
      <c r="D403" s="179"/>
      <c r="E403" s="199" t="s">
        <v>189</v>
      </c>
      <c r="F403" s="193"/>
      <c r="G403" s="193"/>
      <c r="H403" s="193"/>
      <c r="I403" s="187"/>
      <c r="J403" s="187"/>
      <c r="K403" s="190"/>
      <c r="L403" s="179"/>
      <c r="M403" s="194"/>
      <c r="N403" s="200" t="s">
        <v>190</v>
      </c>
      <c r="O403" s="181"/>
    </row>
    <row r="404" spans="1:17">
      <c r="B404" s="179"/>
      <c r="C404" s="179"/>
      <c r="D404" s="179"/>
      <c r="E404" s="199" t="s">
        <v>189</v>
      </c>
      <c r="F404" s="193"/>
      <c r="G404" s="193"/>
      <c r="H404" s="193"/>
      <c r="I404" s="187"/>
      <c r="J404" s="187"/>
      <c r="K404" s="190"/>
      <c r="L404" s="179"/>
      <c r="M404" s="194"/>
      <c r="N404" s="200" t="s">
        <v>190</v>
      </c>
      <c r="O404" s="181"/>
    </row>
    <row r="405" spans="1:17">
      <c r="B405" s="179"/>
      <c r="C405" s="179"/>
      <c r="D405" s="179"/>
      <c r="E405" s="199" t="s">
        <v>189</v>
      </c>
      <c r="F405" s="193"/>
      <c r="G405" s="193"/>
      <c r="H405" s="193"/>
      <c r="I405" s="187"/>
      <c r="J405" s="187"/>
      <c r="K405" s="190"/>
      <c r="L405" s="179"/>
      <c r="M405" s="194"/>
      <c r="N405" s="200" t="s">
        <v>190</v>
      </c>
      <c r="O405" s="181"/>
    </row>
    <row r="406" spans="1:17">
      <c r="B406" s="179"/>
      <c r="C406" s="179"/>
      <c r="D406" s="179"/>
      <c r="E406" s="199" t="s">
        <v>189</v>
      </c>
      <c r="F406" s="193"/>
      <c r="G406" s="193"/>
      <c r="H406" s="193"/>
      <c r="I406" s="187"/>
      <c r="J406" s="187"/>
      <c r="K406" s="190"/>
      <c r="L406" s="179"/>
      <c r="M406" s="194"/>
      <c r="N406" s="200" t="s">
        <v>190</v>
      </c>
      <c r="O406" s="181"/>
    </row>
    <row r="407" spans="1:17">
      <c r="B407" s="179"/>
      <c r="C407" s="179"/>
      <c r="D407" s="179"/>
      <c r="E407" s="199" t="s">
        <v>189</v>
      </c>
      <c r="F407" s="193"/>
      <c r="G407" s="193"/>
      <c r="H407" s="193"/>
      <c r="I407" s="187"/>
      <c r="J407" s="187"/>
      <c r="K407" s="190"/>
      <c r="L407" s="179"/>
      <c r="M407" s="194"/>
      <c r="N407" s="200" t="s">
        <v>190</v>
      </c>
      <c r="O407" s="181"/>
    </row>
    <row r="408" spans="1:17">
      <c r="B408" s="179"/>
      <c r="C408" s="179"/>
      <c r="D408" s="179"/>
      <c r="E408" s="199" t="s">
        <v>189</v>
      </c>
      <c r="F408" s="193"/>
      <c r="G408" s="193"/>
      <c r="H408" s="193"/>
      <c r="I408" s="187"/>
      <c r="J408" s="187"/>
      <c r="K408" s="190"/>
      <c r="L408" s="179"/>
      <c r="M408" s="194"/>
      <c r="N408" s="200" t="s">
        <v>190</v>
      </c>
      <c r="O408" s="181"/>
    </row>
    <row r="409" spans="1:17">
      <c r="B409" s="179"/>
      <c r="C409" s="179"/>
      <c r="D409" s="179"/>
      <c r="E409" s="199" t="s">
        <v>189</v>
      </c>
      <c r="F409" s="193"/>
      <c r="G409" s="193"/>
      <c r="H409" s="193"/>
      <c r="I409" s="187"/>
      <c r="J409" s="187"/>
      <c r="K409" s="190"/>
      <c r="L409" s="179"/>
      <c r="M409" s="194"/>
      <c r="N409" s="200" t="s">
        <v>190</v>
      </c>
      <c r="O409" s="181"/>
    </row>
    <row r="410" spans="1:17">
      <c r="B410" s="179"/>
      <c r="C410" s="179"/>
      <c r="D410" s="179"/>
      <c r="E410" s="199" t="s">
        <v>189</v>
      </c>
      <c r="F410" s="193"/>
      <c r="G410" s="193"/>
      <c r="H410" s="193"/>
      <c r="I410" s="187"/>
      <c r="J410" s="187"/>
      <c r="K410" s="190"/>
      <c r="L410" s="179"/>
      <c r="M410" s="194"/>
      <c r="N410" s="200" t="s">
        <v>190</v>
      </c>
      <c r="O410" s="181"/>
    </row>
    <row r="411" spans="1:17">
      <c r="A411" s="189"/>
      <c r="B411" s="187"/>
      <c r="C411" s="187"/>
      <c r="D411" s="187"/>
      <c r="E411" s="199" t="s">
        <v>189</v>
      </c>
      <c r="F411" s="193"/>
      <c r="G411" s="193"/>
      <c r="H411" s="193"/>
      <c r="I411" s="187"/>
      <c r="J411" s="187"/>
      <c r="K411" s="190"/>
      <c r="L411" s="191"/>
      <c r="M411" s="204"/>
      <c r="N411" s="200" t="s">
        <v>190</v>
      </c>
      <c r="O411" s="181"/>
      <c r="Q411" s="201"/>
    </row>
    <row r="412" spans="1:17" s="223" customFormat="1">
      <c r="A412" s="189"/>
      <c r="B412" s="187"/>
      <c r="C412" s="187"/>
      <c r="D412" s="187"/>
      <c r="E412" s="199" t="s">
        <v>189</v>
      </c>
      <c r="F412" s="193"/>
      <c r="G412" s="193"/>
      <c r="H412" s="193"/>
      <c r="I412" s="187"/>
      <c r="J412" s="187"/>
      <c r="K412" s="190"/>
      <c r="L412" s="191"/>
      <c r="M412" s="194"/>
      <c r="N412" s="200" t="s">
        <v>190</v>
      </c>
      <c r="O412" s="181"/>
    </row>
    <row r="413" spans="1:17">
      <c r="B413" s="180"/>
      <c r="C413" s="187"/>
      <c r="D413" s="180"/>
      <c r="E413" s="199" t="s">
        <v>189</v>
      </c>
      <c r="F413" s="193"/>
      <c r="G413" s="193"/>
      <c r="H413" s="193"/>
      <c r="I413" s="187"/>
      <c r="J413" s="187"/>
      <c r="K413" s="190"/>
      <c r="L413" s="179"/>
      <c r="M413" s="194"/>
      <c r="N413" s="200" t="s">
        <v>190</v>
      </c>
      <c r="O413" s="181"/>
    </row>
    <row r="414" spans="1:17" s="222" customFormat="1">
      <c r="A414" s="189"/>
      <c r="B414" s="187"/>
      <c r="C414" s="187"/>
      <c r="D414" s="187"/>
      <c r="E414" s="199" t="s">
        <v>189</v>
      </c>
      <c r="F414" s="193"/>
      <c r="G414" s="193"/>
      <c r="H414" s="193"/>
      <c r="I414" s="187"/>
      <c r="J414" s="187"/>
      <c r="K414" s="190"/>
      <c r="L414" s="191"/>
      <c r="M414" s="194"/>
      <c r="N414" s="200" t="s">
        <v>190</v>
      </c>
      <c r="O414" s="181"/>
    </row>
    <row r="415" spans="1:17" s="222" customFormat="1">
      <c r="A415" s="189"/>
      <c r="B415" s="187"/>
      <c r="C415" s="187"/>
      <c r="D415" s="187"/>
      <c r="E415" s="199" t="s">
        <v>189</v>
      </c>
      <c r="F415" s="193"/>
      <c r="G415" s="193"/>
      <c r="H415" s="193"/>
      <c r="I415" s="187"/>
      <c r="J415" s="187"/>
      <c r="K415" s="190"/>
      <c r="L415" s="191"/>
      <c r="M415" s="194"/>
      <c r="N415" s="200" t="s">
        <v>190</v>
      </c>
      <c r="O415" s="181"/>
    </row>
    <row r="416" spans="1:17">
      <c r="A416" s="189"/>
      <c r="B416" s="187"/>
      <c r="C416" s="187"/>
      <c r="D416" s="187"/>
      <c r="E416" s="199" t="s">
        <v>189</v>
      </c>
      <c r="F416" s="193"/>
      <c r="G416" s="193"/>
      <c r="H416" s="193"/>
      <c r="I416" s="187"/>
      <c r="J416" s="187"/>
      <c r="K416" s="190"/>
      <c r="L416" s="191"/>
      <c r="M416" s="194"/>
      <c r="N416" s="200" t="s">
        <v>190</v>
      </c>
      <c r="O416" s="181"/>
      <c r="Q416" s="201"/>
    </row>
    <row r="417" spans="1:17">
      <c r="B417" s="187"/>
      <c r="C417" s="187"/>
      <c r="D417" s="187"/>
      <c r="E417" s="199" t="s">
        <v>189</v>
      </c>
      <c r="F417" s="193"/>
      <c r="G417" s="193"/>
      <c r="H417" s="193"/>
      <c r="I417" s="187"/>
      <c r="J417" s="187"/>
      <c r="K417" s="190"/>
      <c r="L417" s="191"/>
      <c r="M417" s="194"/>
      <c r="N417" s="200" t="s">
        <v>190</v>
      </c>
      <c r="O417" s="181"/>
    </row>
    <row r="418" spans="1:17" s="222" customFormat="1">
      <c r="A418" s="189"/>
      <c r="B418" s="187"/>
      <c r="C418" s="187"/>
      <c r="D418" s="187"/>
      <c r="E418" s="199" t="s">
        <v>189</v>
      </c>
      <c r="F418" s="193"/>
      <c r="G418" s="193"/>
      <c r="H418" s="193"/>
      <c r="I418" s="187"/>
      <c r="J418" s="187"/>
      <c r="K418" s="190"/>
      <c r="L418" s="191"/>
      <c r="M418" s="194"/>
      <c r="N418" s="200" t="s">
        <v>190</v>
      </c>
      <c r="O418" s="181"/>
    </row>
    <row r="419" spans="1:17">
      <c r="A419" s="189"/>
      <c r="B419" s="187"/>
      <c r="C419" s="187"/>
      <c r="D419" s="187"/>
      <c r="E419" s="199" t="s">
        <v>189</v>
      </c>
      <c r="F419" s="193"/>
      <c r="G419" s="193"/>
      <c r="H419" s="193"/>
      <c r="I419" s="187"/>
      <c r="J419" s="187"/>
      <c r="K419" s="190"/>
      <c r="L419" s="191"/>
      <c r="M419" s="194"/>
      <c r="N419" s="200" t="s">
        <v>190</v>
      </c>
      <c r="O419" s="181"/>
      <c r="P419" s="182"/>
      <c r="Q419" s="201"/>
    </row>
    <row r="420" spans="1:17">
      <c r="A420" s="189"/>
      <c r="B420" s="187"/>
      <c r="C420" s="187"/>
      <c r="D420" s="187"/>
      <c r="E420" s="199" t="s">
        <v>189</v>
      </c>
      <c r="F420" s="193"/>
      <c r="G420" s="193"/>
      <c r="H420" s="193"/>
      <c r="I420" s="187"/>
      <c r="J420" s="187"/>
      <c r="K420" s="190"/>
      <c r="L420" s="191"/>
      <c r="M420" s="194"/>
      <c r="N420" s="200" t="s">
        <v>190</v>
      </c>
      <c r="O420" s="181"/>
      <c r="P420" s="182"/>
      <c r="Q420" s="201"/>
    </row>
    <row r="421" spans="1:17" s="222" customFormat="1">
      <c r="A421" s="189"/>
      <c r="B421" s="187"/>
      <c r="C421" s="187"/>
      <c r="D421" s="187"/>
      <c r="E421" s="199" t="s">
        <v>189</v>
      </c>
      <c r="F421" s="193"/>
      <c r="G421" s="193"/>
      <c r="H421" s="193"/>
      <c r="I421" s="187"/>
      <c r="J421" s="187"/>
      <c r="K421" s="190"/>
      <c r="L421" s="191"/>
      <c r="M421" s="204"/>
      <c r="N421" s="200" t="s">
        <v>190</v>
      </c>
      <c r="O421" s="181"/>
    </row>
    <row r="422" spans="1:17" s="222" customFormat="1">
      <c r="A422" s="189"/>
      <c r="B422" s="187"/>
      <c r="C422" s="187"/>
      <c r="D422" s="187"/>
      <c r="E422" s="199" t="s">
        <v>189</v>
      </c>
      <c r="F422" s="193"/>
      <c r="G422" s="193"/>
      <c r="H422" s="193"/>
      <c r="I422" s="187"/>
      <c r="J422" s="187"/>
      <c r="K422" s="190"/>
      <c r="L422" s="191"/>
      <c r="M422" s="204"/>
      <c r="N422" s="200" t="s">
        <v>190</v>
      </c>
      <c r="O422" s="181"/>
    </row>
    <row r="423" spans="1:17">
      <c r="A423" s="189"/>
      <c r="B423" s="187"/>
      <c r="C423" s="187"/>
      <c r="D423" s="187"/>
      <c r="E423" s="199" t="s">
        <v>189</v>
      </c>
      <c r="F423" s="193"/>
      <c r="G423" s="193"/>
      <c r="H423" s="193"/>
      <c r="I423" s="187"/>
      <c r="J423" s="187"/>
      <c r="K423" s="190"/>
      <c r="L423" s="191"/>
      <c r="M423" s="194"/>
      <c r="N423" s="200" t="s">
        <v>190</v>
      </c>
      <c r="O423" s="181"/>
      <c r="Q423" s="201"/>
    </row>
    <row r="424" spans="1:17">
      <c r="A424" s="189"/>
      <c r="B424" s="187"/>
      <c r="C424" s="187"/>
      <c r="D424" s="187"/>
      <c r="E424" s="199" t="s">
        <v>189</v>
      </c>
      <c r="F424" s="193"/>
      <c r="G424" s="193"/>
      <c r="H424" s="193"/>
      <c r="I424" s="187"/>
      <c r="J424" s="187"/>
      <c r="K424" s="190"/>
      <c r="L424" s="191"/>
      <c r="M424" s="194"/>
      <c r="N424" s="200" t="s">
        <v>190</v>
      </c>
      <c r="O424" s="181"/>
      <c r="Q424" s="201"/>
    </row>
    <row r="425" spans="1:17">
      <c r="A425" s="189"/>
      <c r="B425" s="187"/>
      <c r="C425" s="187"/>
      <c r="D425" s="187"/>
      <c r="E425" s="199" t="s">
        <v>189</v>
      </c>
      <c r="F425" s="193"/>
      <c r="G425" s="193"/>
      <c r="H425" s="193"/>
      <c r="I425" s="187"/>
      <c r="J425" s="187"/>
      <c r="K425" s="190"/>
      <c r="L425" s="191"/>
      <c r="M425" s="194"/>
      <c r="N425" s="200" t="s">
        <v>190</v>
      </c>
      <c r="O425" s="181"/>
      <c r="Q425" s="201"/>
    </row>
    <row r="426" spans="1:17">
      <c r="A426" s="189"/>
      <c r="B426" s="187"/>
      <c r="C426" s="187"/>
      <c r="D426" s="187"/>
      <c r="E426" s="199" t="s">
        <v>189</v>
      </c>
      <c r="F426" s="193"/>
      <c r="G426" s="193"/>
      <c r="H426" s="193"/>
      <c r="I426" s="187"/>
      <c r="J426" s="187"/>
      <c r="K426" s="190"/>
      <c r="L426" s="191"/>
      <c r="M426" s="194"/>
      <c r="N426" s="200" t="s">
        <v>190</v>
      </c>
      <c r="O426" s="181"/>
      <c r="Q426" s="201"/>
    </row>
    <row r="427" spans="1:17">
      <c r="A427" s="189"/>
      <c r="B427" s="187"/>
      <c r="C427" s="187"/>
      <c r="D427" s="187"/>
      <c r="E427" s="199" t="s">
        <v>189</v>
      </c>
      <c r="F427" s="193"/>
      <c r="G427" s="193"/>
      <c r="H427" s="193"/>
      <c r="I427" s="187"/>
      <c r="J427" s="187"/>
      <c r="K427" s="190"/>
      <c r="L427" s="191"/>
      <c r="M427" s="194"/>
      <c r="N427" s="200" t="s">
        <v>190</v>
      </c>
      <c r="O427" s="181"/>
      <c r="Q427" s="201"/>
    </row>
    <row r="428" spans="1:17">
      <c r="A428" s="189"/>
      <c r="B428" s="187"/>
      <c r="C428" s="187"/>
      <c r="D428" s="187"/>
      <c r="E428" s="199" t="s">
        <v>189</v>
      </c>
      <c r="F428" s="193"/>
      <c r="G428" s="193"/>
      <c r="H428" s="193"/>
      <c r="I428" s="187"/>
      <c r="J428" s="187"/>
      <c r="K428" s="190"/>
      <c r="L428" s="191"/>
      <c r="M428" s="194"/>
      <c r="N428" s="200" t="s">
        <v>190</v>
      </c>
      <c r="O428" s="181"/>
      <c r="Q428" s="201"/>
    </row>
    <row r="429" spans="1:17">
      <c r="A429" s="189"/>
      <c r="B429" s="187"/>
      <c r="C429" s="187"/>
      <c r="D429" s="187"/>
      <c r="E429" s="199" t="s">
        <v>189</v>
      </c>
      <c r="F429" s="193"/>
      <c r="G429" s="193"/>
      <c r="H429" s="193"/>
      <c r="I429" s="187"/>
      <c r="J429" s="187"/>
      <c r="K429" s="190"/>
      <c r="L429" s="191"/>
      <c r="M429" s="194"/>
      <c r="N429" s="200" t="s">
        <v>190</v>
      </c>
      <c r="O429" s="181"/>
      <c r="Q429" s="201"/>
    </row>
    <row r="430" spans="1:17" s="219" customFormat="1">
      <c r="A430" s="189"/>
      <c r="B430" s="187"/>
      <c r="C430" s="187"/>
      <c r="D430" s="187"/>
      <c r="E430" s="199" t="s">
        <v>189</v>
      </c>
      <c r="F430" s="193"/>
      <c r="G430" s="193"/>
      <c r="H430" s="193"/>
      <c r="I430" s="187"/>
      <c r="J430" s="187"/>
      <c r="K430" s="190"/>
      <c r="L430" s="191"/>
      <c r="M430" s="204"/>
      <c r="N430" s="200" t="s">
        <v>190</v>
      </c>
      <c r="O430" s="181"/>
      <c r="P430" s="182"/>
      <c r="Q430" s="201"/>
    </row>
    <row r="431" spans="1:17" s="219" customFormat="1">
      <c r="A431" s="189"/>
      <c r="B431" s="187"/>
      <c r="C431" s="187"/>
      <c r="D431" s="187"/>
      <c r="E431" s="199" t="s">
        <v>189</v>
      </c>
      <c r="F431" s="193"/>
      <c r="G431" s="193"/>
      <c r="H431" s="193"/>
      <c r="I431" s="187"/>
      <c r="J431" s="187"/>
      <c r="K431" s="190"/>
      <c r="L431" s="191"/>
      <c r="M431" s="194"/>
      <c r="N431" s="200" t="s">
        <v>190</v>
      </c>
      <c r="O431" s="181"/>
      <c r="P431" s="182"/>
      <c r="Q431" s="201"/>
    </row>
    <row r="432" spans="1:17" s="219" customFormat="1">
      <c r="A432" s="189"/>
      <c r="B432" s="187"/>
      <c r="C432" s="187"/>
      <c r="D432" s="187"/>
      <c r="E432" s="199" t="s">
        <v>189</v>
      </c>
      <c r="F432" s="193"/>
      <c r="G432" s="193"/>
      <c r="H432" s="193"/>
      <c r="I432" s="187"/>
      <c r="J432" s="187"/>
      <c r="K432" s="190"/>
      <c r="L432" s="191"/>
      <c r="M432" s="194"/>
      <c r="N432" s="200" t="s">
        <v>190</v>
      </c>
      <c r="O432" s="181"/>
      <c r="P432" s="182"/>
      <c r="Q432" s="201"/>
    </row>
    <row r="433" spans="1:17">
      <c r="A433" s="189"/>
      <c r="B433" s="187"/>
      <c r="C433" s="187"/>
      <c r="D433" s="187"/>
      <c r="E433" s="199" t="s">
        <v>189</v>
      </c>
      <c r="F433" s="193"/>
      <c r="G433" s="193"/>
      <c r="H433" s="193"/>
      <c r="I433" s="187"/>
      <c r="J433" s="187"/>
      <c r="K433" s="190"/>
      <c r="L433" s="191"/>
      <c r="M433" s="194"/>
      <c r="N433" s="200" t="s">
        <v>190</v>
      </c>
      <c r="O433" s="181"/>
      <c r="P433" s="182"/>
      <c r="Q433" s="201"/>
    </row>
    <row r="434" spans="1:17">
      <c r="A434" s="189"/>
      <c r="B434" s="187"/>
      <c r="C434" s="187"/>
      <c r="D434" s="187"/>
      <c r="E434" s="199" t="s">
        <v>189</v>
      </c>
      <c r="F434" s="193"/>
      <c r="G434" s="193"/>
      <c r="H434" s="193"/>
      <c r="I434" s="187"/>
      <c r="J434" s="187"/>
      <c r="K434" s="190"/>
      <c r="L434" s="191"/>
      <c r="M434" s="194"/>
      <c r="N434" s="200" t="s">
        <v>190</v>
      </c>
      <c r="O434" s="181"/>
      <c r="Q434" s="201"/>
    </row>
    <row r="435" spans="1:17">
      <c r="A435" s="189"/>
      <c r="B435" s="187"/>
      <c r="C435" s="187"/>
      <c r="D435" s="187"/>
      <c r="E435" s="199" t="s">
        <v>189</v>
      </c>
      <c r="F435" s="193"/>
      <c r="G435" s="193"/>
      <c r="H435" s="193"/>
      <c r="I435" s="187"/>
      <c r="J435" s="187"/>
      <c r="K435" s="190"/>
      <c r="L435" s="191"/>
      <c r="M435" s="194"/>
      <c r="N435" s="200" t="s">
        <v>190</v>
      </c>
      <c r="O435" s="181"/>
      <c r="Q435" s="201"/>
    </row>
    <row r="436" spans="1:17">
      <c r="A436" s="189"/>
      <c r="B436" s="187"/>
      <c r="C436" s="187"/>
      <c r="D436" s="187"/>
      <c r="E436" s="199" t="s">
        <v>189</v>
      </c>
      <c r="F436" s="193"/>
      <c r="G436" s="193"/>
      <c r="H436" s="193"/>
      <c r="I436" s="187"/>
      <c r="J436" s="187"/>
      <c r="K436" s="190"/>
      <c r="L436" s="191"/>
      <c r="M436" s="194"/>
      <c r="N436" s="200" t="s">
        <v>190</v>
      </c>
      <c r="O436" s="181"/>
      <c r="P436" s="182"/>
      <c r="Q436" s="201"/>
    </row>
    <row r="437" spans="1:17" s="222" customFormat="1">
      <c r="A437" s="189"/>
      <c r="B437" s="187"/>
      <c r="C437" s="187"/>
      <c r="D437" s="187"/>
      <c r="E437" s="199" t="s">
        <v>189</v>
      </c>
      <c r="F437" s="193"/>
      <c r="G437" s="193"/>
      <c r="H437" s="193"/>
      <c r="I437" s="187"/>
      <c r="J437" s="187"/>
      <c r="K437" s="190"/>
      <c r="L437" s="191"/>
      <c r="M437" s="204"/>
      <c r="N437" s="200" t="s">
        <v>190</v>
      </c>
      <c r="O437" s="181"/>
      <c r="Q437" s="201"/>
    </row>
    <row r="438" spans="1:17">
      <c r="A438" s="189"/>
      <c r="B438" s="187"/>
      <c r="C438" s="187"/>
      <c r="D438" s="187"/>
      <c r="E438" s="199" t="s">
        <v>189</v>
      </c>
      <c r="F438" s="193"/>
      <c r="G438" s="193"/>
      <c r="H438" s="193"/>
      <c r="I438" s="187"/>
      <c r="J438" s="187"/>
      <c r="K438" s="190"/>
      <c r="L438" s="191"/>
      <c r="M438" s="194"/>
      <c r="N438" s="200" t="s">
        <v>190</v>
      </c>
      <c r="O438" s="181"/>
      <c r="P438" s="182"/>
      <c r="Q438" s="201"/>
    </row>
  </sheetData>
  <autoFilter ref="A4:T4" xr:uid="{00000000-0009-0000-0000-000004000000}"/>
  <mergeCells count="6">
    <mergeCell ref="N2:N3"/>
    <mergeCell ref="F2:F3"/>
    <mergeCell ref="G2:G3"/>
    <mergeCell ref="H2:J2"/>
    <mergeCell ref="L2:L3"/>
    <mergeCell ref="M2:M3"/>
  </mergeCells>
  <phoneticPr fontId="74"/>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62" bestFit="1" customWidth="1"/>
    <col min="7" max="7" width="27.1796875" style="162" bestFit="1" customWidth="1"/>
    <col min="8" max="9" width="10.1796875" style="4" customWidth="1"/>
    <col min="10" max="11" width="10.1796875" style="162" customWidth="1"/>
    <col min="12" max="20" width="10.1796875" style="4" customWidth="1"/>
    <col min="21" max="21" width="10.1796875" style="163" customWidth="1"/>
    <col min="22" max="22" width="9.1796875" style="4" bestFit="1"/>
    <col min="23" max="16384" width="9.1796875" style="4"/>
  </cols>
  <sheetData>
    <row r="2" spans="1:7" ht="26" customHeight="1">
      <c r="A2" s="432" t="s">
        <v>416</v>
      </c>
      <c r="B2" s="174" t="s">
        <v>413</v>
      </c>
      <c r="C2" s="174" t="s">
        <v>414</v>
      </c>
      <c r="D2" s="174" t="s">
        <v>415</v>
      </c>
      <c r="E2" s="174" t="s">
        <v>421</v>
      </c>
      <c r="F2" s="434" t="s">
        <v>422</v>
      </c>
      <c r="G2" s="434" t="s">
        <v>458</v>
      </c>
    </row>
    <row r="3" spans="1:7" ht="23.75" customHeight="1">
      <c r="A3" s="433"/>
      <c r="B3" s="175" t="s">
        <v>417</v>
      </c>
      <c r="C3" s="175" t="s">
        <v>417</v>
      </c>
      <c r="D3" s="175" t="s">
        <v>417</v>
      </c>
      <c r="E3" s="175" t="s">
        <v>74</v>
      </c>
      <c r="F3" s="435"/>
      <c r="G3" s="435"/>
    </row>
    <row r="4" spans="1:7" ht="23" customHeight="1">
      <c r="A4" s="164" t="s">
        <v>418</v>
      </c>
      <c r="B4" s="165">
        <v>5919</v>
      </c>
      <c r="C4" s="165">
        <v>2340</v>
      </c>
      <c r="D4" s="165">
        <v>2380</v>
      </c>
      <c r="E4" s="166">
        <f>B4*C4*D4/1000000</f>
        <v>32964.094799999999</v>
      </c>
      <c r="F4" s="172" t="s">
        <v>456</v>
      </c>
      <c r="G4" s="172" t="s">
        <v>459</v>
      </c>
    </row>
    <row r="5" spans="1:7" ht="25.25" customHeight="1">
      <c r="A5" s="164"/>
      <c r="B5" s="165"/>
      <c r="C5" s="165"/>
      <c r="D5" s="165"/>
      <c r="E5" s="166"/>
      <c r="F5" s="172"/>
      <c r="G5" s="173"/>
    </row>
    <row r="6" spans="1:7" ht="20">
      <c r="A6" s="164" t="s">
        <v>419</v>
      </c>
      <c r="B6" s="165">
        <v>12045</v>
      </c>
      <c r="C6" s="165">
        <v>2309</v>
      </c>
      <c r="D6" s="165">
        <v>2379</v>
      </c>
      <c r="E6" s="166">
        <f>B6*C6*D6/1000000</f>
        <v>66164.521995000003</v>
      </c>
      <c r="F6" s="172" t="s">
        <v>457</v>
      </c>
      <c r="G6" s="172" t="s">
        <v>460</v>
      </c>
    </row>
    <row r="7" spans="1:7" ht="23.75" customHeight="1">
      <c r="A7" s="164"/>
      <c r="B7" s="165"/>
      <c r="C7" s="165"/>
      <c r="D7" s="165"/>
      <c r="E7" s="166"/>
      <c r="F7" s="167"/>
      <c r="G7" s="167"/>
    </row>
    <row r="8" spans="1:7" ht="23.75" customHeight="1">
      <c r="A8" s="164" t="s">
        <v>420</v>
      </c>
      <c r="B8" s="165">
        <v>12056</v>
      </c>
      <c r="C8" s="165">
        <v>2347</v>
      </c>
      <c r="D8" s="165">
        <v>2684</v>
      </c>
      <c r="E8" s="165">
        <f>B8*C8*D8/1000000</f>
        <v>75944.939488000004</v>
      </c>
      <c r="F8" s="167"/>
      <c r="G8" s="167"/>
    </row>
    <row r="12" spans="1:7" ht="15.5">
      <c r="A12" s="168" t="s">
        <v>423</v>
      </c>
    </row>
    <row r="13" spans="1:7" ht="15.5">
      <c r="A13" s="168"/>
    </row>
    <row r="14" spans="1:7" ht="15.5">
      <c r="A14" s="168" t="s">
        <v>424</v>
      </c>
    </row>
    <row r="15" spans="1:7" ht="15.5">
      <c r="A15" s="168"/>
    </row>
    <row r="16" spans="1:7" ht="15.5">
      <c r="A16" s="168" t="s">
        <v>425</v>
      </c>
    </row>
    <row r="17" spans="1:6" ht="15.5">
      <c r="A17" s="168" t="s">
        <v>426</v>
      </c>
    </row>
    <row r="18" spans="1:6" ht="15.5">
      <c r="A18" s="168"/>
    </row>
    <row r="19" spans="1:6" ht="15.5">
      <c r="A19" s="168" t="s">
        <v>427</v>
      </c>
    </row>
    <row r="20" spans="1:6" ht="15.5">
      <c r="A20" s="168" t="s">
        <v>428</v>
      </c>
    </row>
    <row r="21" spans="1:6" ht="15.5">
      <c r="A21" s="168" t="s">
        <v>429</v>
      </c>
    </row>
    <row r="22" spans="1:6" ht="15.5">
      <c r="A22" s="168" t="s">
        <v>430</v>
      </c>
    </row>
    <row r="23" spans="1:6" ht="15.5">
      <c r="A23" s="168" t="s">
        <v>431</v>
      </c>
    </row>
    <row r="24" spans="1:6" ht="15.5">
      <c r="A24" s="176" t="s">
        <v>432</v>
      </c>
      <c r="B24" s="177"/>
      <c r="C24" s="177"/>
      <c r="D24" s="177"/>
      <c r="E24" s="177"/>
      <c r="F24" s="178"/>
    </row>
    <row r="25" spans="1:6" ht="15.5">
      <c r="A25" s="176" t="s">
        <v>433</v>
      </c>
      <c r="B25" s="177"/>
      <c r="C25" s="177"/>
      <c r="D25" s="177"/>
      <c r="E25" s="177"/>
      <c r="F25" s="178"/>
    </row>
    <row r="26" spans="1:6" ht="15.5">
      <c r="A26" s="176" t="s">
        <v>434</v>
      </c>
      <c r="B26" s="177"/>
      <c r="C26" s="177"/>
      <c r="D26" s="177"/>
      <c r="E26" s="177"/>
      <c r="F26" s="178"/>
    </row>
    <row r="27" spans="1:6" ht="15.5">
      <c r="A27" s="176" t="s">
        <v>435</v>
      </c>
      <c r="B27" s="177"/>
      <c r="C27" s="177"/>
      <c r="D27" s="177"/>
      <c r="E27" s="177"/>
      <c r="F27" s="178"/>
    </row>
    <row r="28" spans="1:6" ht="15.5">
      <c r="A28" s="176" t="s">
        <v>436</v>
      </c>
      <c r="B28" s="177"/>
      <c r="C28" s="177"/>
      <c r="D28" s="177"/>
      <c r="E28" s="177"/>
      <c r="F28" s="178"/>
    </row>
    <row r="29" spans="1:6" ht="15.5">
      <c r="A29" s="168" t="s">
        <v>437</v>
      </c>
    </row>
    <row r="30" spans="1:6" ht="15.5">
      <c r="A30" s="168"/>
    </row>
    <row r="31" spans="1:6" ht="15.5">
      <c r="A31" s="168" t="s">
        <v>438</v>
      </c>
    </row>
    <row r="32" spans="1:6" ht="15.5">
      <c r="A32" s="168" t="s">
        <v>439</v>
      </c>
    </row>
    <row r="33" spans="1:6" ht="15.5">
      <c r="A33" s="168" t="s">
        <v>440</v>
      </c>
    </row>
    <row r="34" spans="1:6" ht="15.5">
      <c r="A34" s="168" t="s">
        <v>441</v>
      </c>
    </row>
    <row r="35" spans="1:6" ht="15.5">
      <c r="A35" s="168" t="s">
        <v>442</v>
      </c>
    </row>
    <row r="36" spans="1:6" ht="15.5">
      <c r="A36" s="168" t="s">
        <v>443</v>
      </c>
    </row>
    <row r="37" spans="1:6" ht="15.5">
      <c r="A37" s="168"/>
    </row>
    <row r="38" spans="1:6" ht="15.5">
      <c r="A38" s="168" t="s">
        <v>444</v>
      </c>
    </row>
    <row r="39" spans="1:6" ht="15.5">
      <c r="A39" s="168" t="s">
        <v>445</v>
      </c>
    </row>
    <row r="40" spans="1:6" ht="15.5">
      <c r="A40" s="168" t="s">
        <v>446</v>
      </c>
    </row>
    <row r="41" spans="1:6" ht="15.5">
      <c r="A41" s="168" t="s">
        <v>447</v>
      </c>
    </row>
    <row r="42" spans="1:6" ht="15.5">
      <c r="A42" s="168"/>
    </row>
    <row r="43" spans="1:6" ht="15.5">
      <c r="A43" s="168" t="s">
        <v>448</v>
      </c>
    </row>
    <row r="44" spans="1:6" ht="15.5">
      <c r="A44" s="169" t="s">
        <v>449</v>
      </c>
      <c r="B44" s="170"/>
      <c r="C44" s="170"/>
      <c r="D44" s="170"/>
      <c r="E44" s="170"/>
      <c r="F44" s="171"/>
    </row>
    <row r="45" spans="1:6" ht="15.5">
      <c r="A45" s="168"/>
    </row>
    <row r="46" spans="1:6" ht="15.5">
      <c r="A46" s="168" t="s">
        <v>450</v>
      </c>
    </row>
    <row r="47" spans="1:6" ht="15.5">
      <c r="A47" s="168" t="s">
        <v>451</v>
      </c>
    </row>
    <row r="48" spans="1:6" ht="15.5">
      <c r="A48" s="168" t="s">
        <v>452</v>
      </c>
    </row>
    <row r="49" spans="1:1" ht="15.5">
      <c r="A49" s="168" t="s">
        <v>453</v>
      </c>
    </row>
    <row r="50" spans="1:1" ht="15.5">
      <c r="A50" s="168" t="s">
        <v>454</v>
      </c>
    </row>
    <row r="51" spans="1:1" ht="15.5">
      <c r="A51" s="168"/>
    </row>
    <row r="52" spans="1:1" ht="15.5">
      <c r="A52" s="168"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388" activePane="bottomRight" state="frozen"/>
      <selection activeCell="B31" sqref="B31"/>
      <selection pane="topRight" activeCell="B31" sqref="B31"/>
      <selection pane="bottomLeft" activeCell="B31" sqref="B31"/>
      <selection pane="bottomRight" sqref="A1:XFD1048576"/>
    </sheetView>
  </sheetViews>
  <sheetFormatPr defaultColWidth="32.54296875" defaultRowHeight="15.5"/>
  <cols>
    <col min="1" max="1" width="5" style="279" customWidth="1"/>
    <col min="2" max="2" width="68.453125" style="279" customWidth="1"/>
    <col min="3" max="3" width="13.1796875" style="279" customWidth="1"/>
    <col min="4" max="4" width="7.1796875" style="279" customWidth="1"/>
    <col min="5" max="5" width="15.1796875" style="279" customWidth="1"/>
    <col min="6" max="6" width="13.1796875" style="279" customWidth="1"/>
    <col min="7" max="7" width="10.54296875" style="279" customWidth="1"/>
    <col min="8" max="8" width="10.453125" style="279" customWidth="1"/>
    <col min="9" max="10" width="11.1796875" style="279" customWidth="1"/>
    <col min="11" max="11" width="14" style="279" customWidth="1"/>
    <col min="12" max="12" width="14.1796875" style="230" customWidth="1"/>
    <col min="13" max="13" width="11.81640625" style="279" customWidth="1"/>
    <col min="14" max="14" width="7.54296875" style="279" customWidth="1"/>
    <col min="15" max="17" width="7.453125" style="279" customWidth="1"/>
    <col min="18" max="16384" width="32.54296875" style="279"/>
  </cols>
  <sheetData>
    <row r="1" spans="1:17" ht="17.5">
      <c r="A1" s="205" t="s">
        <v>105</v>
      </c>
      <c r="B1" s="205" t="s">
        <v>106</v>
      </c>
      <c r="C1" s="205" t="s">
        <v>107</v>
      </c>
      <c r="D1" s="205" t="s">
        <v>108</v>
      </c>
      <c r="E1" s="205" t="s">
        <v>109</v>
      </c>
      <c r="F1" s="205" t="s">
        <v>110</v>
      </c>
      <c r="G1" s="206" t="s">
        <v>111</v>
      </c>
      <c r="H1" s="206" t="s">
        <v>112</v>
      </c>
      <c r="I1" s="206" t="s">
        <v>113</v>
      </c>
      <c r="J1" s="206" t="s">
        <v>114</v>
      </c>
      <c r="K1" s="206" t="s">
        <v>115</v>
      </c>
      <c r="L1" s="207" t="s">
        <v>116</v>
      </c>
      <c r="M1" s="341" t="s">
        <v>117</v>
      </c>
      <c r="N1" s="341" t="s">
        <v>891</v>
      </c>
      <c r="O1" s="341" t="s">
        <v>892</v>
      </c>
      <c r="P1" s="341" t="s">
        <v>185</v>
      </c>
      <c r="Q1" s="341" t="s">
        <v>893</v>
      </c>
    </row>
    <row r="2" spans="1:17" ht="15" customHeight="1">
      <c r="A2" s="209"/>
      <c r="B2" s="209"/>
      <c r="C2" s="209"/>
      <c r="D2" s="210" t="s">
        <v>118</v>
      </c>
      <c r="E2" s="436" t="s">
        <v>119</v>
      </c>
      <c r="F2" s="436" t="s">
        <v>120</v>
      </c>
      <c r="G2" s="439" t="s">
        <v>121</v>
      </c>
      <c r="H2" s="440"/>
      <c r="I2" s="441"/>
      <c r="J2" s="211"/>
      <c r="K2" s="436" t="s">
        <v>122</v>
      </c>
      <c r="L2" s="436" t="s">
        <v>894</v>
      </c>
      <c r="M2" s="436" t="s">
        <v>124</v>
      </c>
      <c r="N2" s="342"/>
      <c r="O2" s="339" t="s">
        <v>180</v>
      </c>
      <c r="P2" s="342"/>
      <c r="Q2" s="342"/>
    </row>
    <row r="3" spans="1:17">
      <c r="A3" s="213" t="s">
        <v>181</v>
      </c>
      <c r="B3" s="213" t="s">
        <v>182</v>
      </c>
      <c r="C3" s="213" t="s">
        <v>183</v>
      </c>
      <c r="D3" s="213" t="s">
        <v>184</v>
      </c>
      <c r="E3" s="437"/>
      <c r="F3" s="437"/>
      <c r="G3" s="214" t="s">
        <v>185</v>
      </c>
      <c r="H3" s="214" t="s">
        <v>116</v>
      </c>
      <c r="I3" s="214" t="s">
        <v>186</v>
      </c>
      <c r="J3" s="213" t="s">
        <v>74</v>
      </c>
      <c r="K3" s="437"/>
      <c r="L3" s="438"/>
      <c r="M3" s="438"/>
      <c r="N3" s="342"/>
      <c r="O3" s="340" t="s">
        <v>187</v>
      </c>
      <c r="P3" s="342"/>
      <c r="Q3" s="342"/>
    </row>
    <row r="4" spans="1:17" ht="16" thickBot="1">
      <c r="A4" s="215"/>
      <c r="B4" s="216"/>
      <c r="C4" s="216"/>
      <c r="D4" s="216"/>
      <c r="E4" s="216"/>
      <c r="F4" s="216"/>
      <c r="G4" s="216"/>
      <c r="H4" s="216"/>
      <c r="I4" s="216"/>
      <c r="J4" s="216"/>
      <c r="K4" s="216"/>
      <c r="L4" s="229"/>
      <c r="M4" s="227"/>
      <c r="N4" s="343"/>
      <c r="O4" s="343"/>
      <c r="P4" s="343"/>
      <c r="Q4" s="343"/>
    </row>
    <row r="5" spans="1:17">
      <c r="A5" s="187">
        <v>1</v>
      </c>
      <c r="B5" s="187" t="s">
        <v>195</v>
      </c>
      <c r="C5" s="187" t="s">
        <v>196</v>
      </c>
      <c r="D5" s="199" t="s">
        <v>189</v>
      </c>
      <c r="E5" s="193">
        <v>201</v>
      </c>
      <c r="F5" s="193">
        <v>181</v>
      </c>
      <c r="G5" s="193">
        <v>156</v>
      </c>
      <c r="H5" s="187">
        <v>63</v>
      </c>
      <c r="I5" s="187">
        <v>117</v>
      </c>
      <c r="J5" s="190">
        <v>1.1499999999999999</v>
      </c>
      <c r="K5" s="191" t="s">
        <v>803</v>
      </c>
      <c r="L5" s="276">
        <v>1751.45</v>
      </c>
      <c r="M5" s="217" t="s">
        <v>190</v>
      </c>
      <c r="N5" s="343" t="s">
        <v>197</v>
      </c>
      <c r="O5" s="182"/>
      <c r="P5" s="218" t="s">
        <v>619</v>
      </c>
      <c r="Q5" s="218"/>
    </row>
    <row r="6" spans="1:17">
      <c r="A6" s="187">
        <v>2</v>
      </c>
      <c r="B6" s="187" t="s">
        <v>198</v>
      </c>
      <c r="C6" s="187" t="s">
        <v>199</v>
      </c>
      <c r="D6" s="199" t="s">
        <v>189</v>
      </c>
      <c r="E6" s="193">
        <v>201</v>
      </c>
      <c r="F6" s="193">
        <v>181</v>
      </c>
      <c r="G6" s="193">
        <v>156</v>
      </c>
      <c r="H6" s="187">
        <v>63</v>
      </c>
      <c r="I6" s="187">
        <v>117</v>
      </c>
      <c r="J6" s="190">
        <v>1.1499999999999999</v>
      </c>
      <c r="K6" s="191" t="s">
        <v>803</v>
      </c>
      <c r="L6" s="276">
        <v>1751.45</v>
      </c>
      <c r="M6" s="217" t="s">
        <v>190</v>
      </c>
      <c r="N6" s="343" t="s">
        <v>197</v>
      </c>
      <c r="O6" s="182"/>
      <c r="P6" s="201" t="s">
        <v>619</v>
      </c>
      <c r="Q6" s="201"/>
    </row>
    <row r="7" spans="1:17">
      <c r="A7" s="187">
        <v>3</v>
      </c>
      <c r="B7" s="187" t="s">
        <v>200</v>
      </c>
      <c r="C7" s="187" t="s">
        <v>201</v>
      </c>
      <c r="D7" s="199" t="s">
        <v>189</v>
      </c>
      <c r="E7" s="193">
        <v>201</v>
      </c>
      <c r="F7" s="193">
        <v>181</v>
      </c>
      <c r="G7" s="193">
        <v>156</v>
      </c>
      <c r="H7" s="187">
        <v>63</v>
      </c>
      <c r="I7" s="187">
        <v>117</v>
      </c>
      <c r="J7" s="190">
        <v>1.1499999999999999</v>
      </c>
      <c r="K7" s="191" t="s">
        <v>803</v>
      </c>
      <c r="L7" s="276">
        <v>2134.0100000000002</v>
      </c>
      <c r="M7" s="217" t="s">
        <v>190</v>
      </c>
      <c r="N7" s="343" t="s">
        <v>197</v>
      </c>
      <c r="O7" s="182"/>
      <c r="P7" s="201" t="s">
        <v>619</v>
      </c>
      <c r="Q7" s="201"/>
    </row>
    <row r="8" spans="1:17" s="219" customFormat="1">
      <c r="A8" s="187">
        <v>4</v>
      </c>
      <c r="B8" s="187" t="s">
        <v>202</v>
      </c>
      <c r="C8" s="187" t="s">
        <v>203</v>
      </c>
      <c r="D8" s="199" t="s">
        <v>189</v>
      </c>
      <c r="E8" s="193">
        <v>201</v>
      </c>
      <c r="F8" s="193">
        <v>181</v>
      </c>
      <c r="G8" s="193">
        <v>156</v>
      </c>
      <c r="H8" s="187">
        <v>63</v>
      </c>
      <c r="I8" s="187">
        <v>117</v>
      </c>
      <c r="J8" s="190">
        <v>1.1499999999999999</v>
      </c>
      <c r="K8" s="191" t="s">
        <v>803</v>
      </c>
      <c r="L8" s="276">
        <v>2134.0100000000002</v>
      </c>
      <c r="M8" s="217" t="s">
        <v>190</v>
      </c>
      <c r="N8" s="343" t="s">
        <v>197</v>
      </c>
      <c r="O8" s="182"/>
      <c r="P8" s="201" t="s">
        <v>619</v>
      </c>
      <c r="Q8" s="201"/>
    </row>
    <row r="9" spans="1:17" s="219" customFormat="1">
      <c r="A9" s="187">
        <v>5</v>
      </c>
      <c r="B9" s="187" t="s">
        <v>204</v>
      </c>
      <c r="C9" s="187" t="s">
        <v>205</v>
      </c>
      <c r="D9" s="199" t="s">
        <v>189</v>
      </c>
      <c r="E9" s="193">
        <v>201</v>
      </c>
      <c r="F9" s="193">
        <v>181</v>
      </c>
      <c r="G9" s="193">
        <v>156</v>
      </c>
      <c r="H9" s="187">
        <v>63</v>
      </c>
      <c r="I9" s="187">
        <v>117</v>
      </c>
      <c r="J9" s="190">
        <v>1.1499999999999999</v>
      </c>
      <c r="K9" s="191" t="s">
        <v>803</v>
      </c>
      <c r="L9" s="276">
        <v>2142.8000000000002</v>
      </c>
      <c r="M9" s="217" t="s">
        <v>190</v>
      </c>
      <c r="N9" s="343" t="s">
        <v>197</v>
      </c>
      <c r="O9" s="182"/>
      <c r="P9" s="201" t="s">
        <v>619</v>
      </c>
      <c r="Q9" s="201"/>
    </row>
    <row r="10" spans="1:17" s="219" customFormat="1">
      <c r="A10" s="187">
        <v>6</v>
      </c>
      <c r="B10" s="187" t="s">
        <v>206</v>
      </c>
      <c r="C10" s="187" t="s">
        <v>207</v>
      </c>
      <c r="D10" s="199" t="s">
        <v>189</v>
      </c>
      <c r="E10" s="193">
        <v>201</v>
      </c>
      <c r="F10" s="193">
        <v>181</v>
      </c>
      <c r="G10" s="193">
        <v>156</v>
      </c>
      <c r="H10" s="187">
        <v>63</v>
      </c>
      <c r="I10" s="187">
        <v>117</v>
      </c>
      <c r="J10" s="190">
        <v>1.1499999999999999</v>
      </c>
      <c r="K10" s="191" t="s">
        <v>803</v>
      </c>
      <c r="L10" s="276">
        <v>2142.8000000000002</v>
      </c>
      <c r="M10" s="217" t="s">
        <v>190</v>
      </c>
      <c r="N10" s="343" t="s">
        <v>197</v>
      </c>
      <c r="O10" s="182"/>
      <c r="P10" s="201" t="s">
        <v>619</v>
      </c>
      <c r="Q10" s="201"/>
    </row>
    <row r="11" spans="1:17" s="219" customFormat="1">
      <c r="A11" s="187">
        <v>7</v>
      </c>
      <c r="B11" s="187" t="s">
        <v>210</v>
      </c>
      <c r="C11" s="187" t="s">
        <v>211</v>
      </c>
      <c r="D11" s="199" t="s">
        <v>189</v>
      </c>
      <c r="E11" s="193">
        <v>201</v>
      </c>
      <c r="F11" s="193">
        <v>181</v>
      </c>
      <c r="G11" s="193">
        <v>156</v>
      </c>
      <c r="H11" s="187">
        <v>63</v>
      </c>
      <c r="I11" s="187">
        <v>117</v>
      </c>
      <c r="J11" s="190">
        <v>1.1499999999999999</v>
      </c>
      <c r="K11" s="191" t="s">
        <v>803</v>
      </c>
      <c r="L11" s="276">
        <v>1895.01</v>
      </c>
      <c r="M11" s="217" t="s">
        <v>190</v>
      </c>
      <c r="N11" s="343" t="s">
        <v>197</v>
      </c>
      <c r="O11" s="182"/>
      <c r="P11" s="201" t="s">
        <v>619</v>
      </c>
      <c r="Q11" s="201"/>
    </row>
    <row r="12" spans="1:17">
      <c r="A12" s="187">
        <v>8</v>
      </c>
      <c r="B12" s="187" t="s">
        <v>541</v>
      </c>
      <c r="C12" s="187" t="s">
        <v>20</v>
      </c>
      <c r="D12" s="199" t="s">
        <v>189</v>
      </c>
      <c r="E12" s="193">
        <v>201</v>
      </c>
      <c r="F12" s="193">
        <v>181</v>
      </c>
      <c r="G12" s="193">
        <v>156</v>
      </c>
      <c r="H12" s="187">
        <v>63</v>
      </c>
      <c r="I12" s="187">
        <v>117</v>
      </c>
      <c r="J12" s="190">
        <v>1.1499999999999999</v>
      </c>
      <c r="K12" s="191" t="s">
        <v>803</v>
      </c>
      <c r="L12" s="276">
        <v>1870.76</v>
      </c>
      <c r="M12" s="217" t="s">
        <v>190</v>
      </c>
      <c r="N12" s="343" t="s">
        <v>197</v>
      </c>
      <c r="O12" s="182"/>
      <c r="P12" s="201" t="s">
        <v>619</v>
      </c>
      <c r="Q12" s="201"/>
    </row>
    <row r="13" spans="1:17" s="219" customFormat="1">
      <c r="A13" s="187">
        <v>9</v>
      </c>
      <c r="B13" s="187" t="s">
        <v>208</v>
      </c>
      <c r="C13" s="187" t="s">
        <v>209</v>
      </c>
      <c r="D13" s="199" t="s">
        <v>189</v>
      </c>
      <c r="E13" s="193">
        <v>201</v>
      </c>
      <c r="F13" s="193">
        <v>181</v>
      </c>
      <c r="G13" s="193">
        <v>156</v>
      </c>
      <c r="H13" s="187">
        <v>63</v>
      </c>
      <c r="I13" s="187">
        <v>117</v>
      </c>
      <c r="J13" s="190">
        <v>1.1499999999999999</v>
      </c>
      <c r="K13" s="191" t="s">
        <v>803</v>
      </c>
      <c r="L13" s="276">
        <v>1870.77</v>
      </c>
      <c r="M13" s="217" t="s">
        <v>190</v>
      </c>
      <c r="N13" s="343" t="s">
        <v>197</v>
      </c>
      <c r="O13" s="182"/>
      <c r="P13" s="201" t="s">
        <v>619</v>
      </c>
      <c r="Q13" s="201"/>
    </row>
    <row r="14" spans="1:17">
      <c r="A14" s="187">
        <v>10</v>
      </c>
      <c r="B14" s="187" t="s">
        <v>688</v>
      </c>
      <c r="C14" s="187" t="s">
        <v>686</v>
      </c>
      <c r="D14" s="199" t="s">
        <v>189</v>
      </c>
      <c r="E14" s="193">
        <v>206</v>
      </c>
      <c r="F14" s="193">
        <v>186</v>
      </c>
      <c r="G14" s="193">
        <v>156</v>
      </c>
      <c r="H14" s="187">
        <v>63</v>
      </c>
      <c r="I14" s="187">
        <v>117</v>
      </c>
      <c r="J14" s="190">
        <v>1.1499999999999999</v>
      </c>
      <c r="K14" s="191" t="s">
        <v>803</v>
      </c>
      <c r="L14" s="276">
        <v>2090.88</v>
      </c>
      <c r="M14" s="217" t="s">
        <v>190</v>
      </c>
      <c r="N14" s="343" t="s">
        <v>197</v>
      </c>
      <c r="O14" s="182"/>
      <c r="P14" s="201" t="s">
        <v>619</v>
      </c>
      <c r="Q14" s="201"/>
    </row>
    <row r="15" spans="1:17">
      <c r="A15" s="187">
        <v>11</v>
      </c>
      <c r="B15" s="187" t="s">
        <v>693</v>
      </c>
      <c r="C15" s="187" t="s">
        <v>694</v>
      </c>
      <c r="D15" s="199" t="s">
        <v>189</v>
      </c>
      <c r="E15" s="193">
        <v>206</v>
      </c>
      <c r="F15" s="193">
        <v>186</v>
      </c>
      <c r="G15" s="193">
        <v>156</v>
      </c>
      <c r="H15" s="187">
        <v>63</v>
      </c>
      <c r="I15" s="187">
        <v>117</v>
      </c>
      <c r="J15" s="190">
        <v>1.1499999999999999</v>
      </c>
      <c r="K15" s="191" t="s">
        <v>803</v>
      </c>
      <c r="L15" s="276">
        <v>2091.4</v>
      </c>
      <c r="M15" s="217" t="s">
        <v>190</v>
      </c>
      <c r="N15" s="343" t="s">
        <v>197</v>
      </c>
      <c r="O15" s="182"/>
      <c r="P15" s="201" t="s">
        <v>619</v>
      </c>
      <c r="Q15" s="201"/>
    </row>
    <row r="16" spans="1:17">
      <c r="A16" s="187">
        <v>12</v>
      </c>
      <c r="B16" s="187" t="s">
        <v>778</v>
      </c>
      <c r="C16" s="187" t="s">
        <v>799</v>
      </c>
      <c r="D16" s="199" t="s">
        <v>189</v>
      </c>
      <c r="E16" s="193">
        <v>206</v>
      </c>
      <c r="F16" s="193">
        <v>186</v>
      </c>
      <c r="G16" s="193">
        <v>156</v>
      </c>
      <c r="H16" s="187">
        <v>63</v>
      </c>
      <c r="I16" s="187">
        <v>117</v>
      </c>
      <c r="J16" s="190">
        <v>1.1499999999999999</v>
      </c>
      <c r="K16" s="191" t="s">
        <v>803</v>
      </c>
      <c r="L16" s="276">
        <v>2102.4699999999998</v>
      </c>
      <c r="M16" s="217" t="s">
        <v>190</v>
      </c>
      <c r="N16" s="343" t="s">
        <v>197</v>
      </c>
      <c r="O16" s="182"/>
      <c r="P16" s="201" t="s">
        <v>619</v>
      </c>
      <c r="Q16" s="201"/>
    </row>
    <row r="17" spans="1:20">
      <c r="A17" s="187">
        <v>13</v>
      </c>
      <c r="B17" s="187" t="s">
        <v>692</v>
      </c>
      <c r="C17" s="187" t="s">
        <v>695</v>
      </c>
      <c r="D17" s="199" t="s">
        <v>189</v>
      </c>
      <c r="E17" s="193">
        <v>206</v>
      </c>
      <c r="F17" s="193">
        <v>186</v>
      </c>
      <c r="G17" s="193">
        <v>156</v>
      </c>
      <c r="H17" s="187">
        <v>63</v>
      </c>
      <c r="I17" s="187">
        <v>117</v>
      </c>
      <c r="J17" s="190">
        <v>1.1499999999999999</v>
      </c>
      <c r="K17" s="191" t="s">
        <v>803</v>
      </c>
      <c r="L17" s="276">
        <v>2090.9499999999998</v>
      </c>
      <c r="M17" s="217" t="s">
        <v>190</v>
      </c>
      <c r="N17" s="343" t="s">
        <v>197</v>
      </c>
      <c r="P17" s="201" t="s">
        <v>619</v>
      </c>
      <c r="Q17" s="201"/>
    </row>
    <row r="18" spans="1:20">
      <c r="A18" s="187">
        <v>14</v>
      </c>
      <c r="B18" s="187" t="s">
        <v>797</v>
      </c>
      <c r="C18" s="187" t="s">
        <v>798</v>
      </c>
      <c r="D18" s="199" t="s">
        <v>189</v>
      </c>
      <c r="E18" s="193">
        <v>206</v>
      </c>
      <c r="F18" s="193">
        <v>186</v>
      </c>
      <c r="G18" s="193">
        <v>156</v>
      </c>
      <c r="H18" s="187">
        <v>63</v>
      </c>
      <c r="I18" s="187">
        <v>117</v>
      </c>
      <c r="J18" s="190">
        <v>1.1499999999999999</v>
      </c>
      <c r="K18" s="191" t="s">
        <v>803</v>
      </c>
      <c r="L18" s="276">
        <v>2209.87</v>
      </c>
      <c r="M18" s="200" t="s">
        <v>190</v>
      </c>
      <c r="N18" s="343" t="s">
        <v>197</v>
      </c>
      <c r="P18" s="201" t="s">
        <v>619</v>
      </c>
      <c r="Q18" s="201"/>
    </row>
    <row r="19" spans="1:20">
      <c r="A19" s="187">
        <v>15</v>
      </c>
      <c r="B19" s="187" t="s">
        <v>814</v>
      </c>
      <c r="C19" s="187" t="s">
        <v>816</v>
      </c>
      <c r="D19" s="199" t="s">
        <v>189</v>
      </c>
      <c r="E19" s="193">
        <v>206</v>
      </c>
      <c r="F19" s="193">
        <v>186</v>
      </c>
      <c r="G19" s="193">
        <v>156</v>
      </c>
      <c r="H19" s="187">
        <v>63</v>
      </c>
      <c r="I19" s="187">
        <v>117</v>
      </c>
      <c r="J19" s="190">
        <v>1.1499999999999999</v>
      </c>
      <c r="K19" s="191" t="s">
        <v>803</v>
      </c>
      <c r="L19" s="276">
        <v>2473.4499999999998</v>
      </c>
      <c r="M19" s="217" t="s">
        <v>190</v>
      </c>
      <c r="N19" s="343" t="s">
        <v>197</v>
      </c>
      <c r="O19" s="182"/>
      <c r="P19" s="201" t="s">
        <v>619</v>
      </c>
      <c r="Q19" s="201"/>
    </row>
    <row r="20" spans="1:20">
      <c r="A20" s="187">
        <v>16</v>
      </c>
      <c r="B20" s="187" t="s">
        <v>822</v>
      </c>
      <c r="C20" s="187" t="s">
        <v>823</v>
      </c>
      <c r="D20" s="199" t="s">
        <v>189</v>
      </c>
      <c r="E20" s="193">
        <v>206</v>
      </c>
      <c r="F20" s="193">
        <v>186</v>
      </c>
      <c r="G20" s="193">
        <v>156</v>
      </c>
      <c r="H20" s="187">
        <v>63</v>
      </c>
      <c r="I20" s="187">
        <v>117</v>
      </c>
      <c r="J20" s="190">
        <v>1.1499999999999999</v>
      </c>
      <c r="K20" s="191" t="s">
        <v>803</v>
      </c>
      <c r="L20" s="276">
        <v>2482.23</v>
      </c>
      <c r="M20" s="217" t="s">
        <v>190</v>
      </c>
      <c r="N20" s="343" t="s">
        <v>197</v>
      </c>
      <c r="O20" s="182"/>
      <c r="P20" s="201" t="s">
        <v>619</v>
      </c>
      <c r="Q20" s="201"/>
    </row>
    <row r="21" spans="1:20">
      <c r="A21" s="187">
        <v>17</v>
      </c>
      <c r="B21" s="187" t="s">
        <v>855</v>
      </c>
      <c r="C21" s="187" t="s">
        <v>856</v>
      </c>
      <c r="D21" s="199" t="s">
        <v>189</v>
      </c>
      <c r="E21" s="193">
        <v>206</v>
      </c>
      <c r="F21" s="193">
        <v>186</v>
      </c>
      <c r="G21" s="193">
        <v>156</v>
      </c>
      <c r="H21" s="187">
        <v>63</v>
      </c>
      <c r="I21" s="187">
        <v>117</v>
      </c>
      <c r="J21" s="190">
        <v>1.1499999999999999</v>
      </c>
      <c r="K21" s="191" t="s">
        <v>803</v>
      </c>
      <c r="L21" s="276">
        <v>2210.3000000000002</v>
      </c>
      <c r="M21" s="200" t="s">
        <v>190</v>
      </c>
      <c r="N21" s="343" t="s">
        <v>197</v>
      </c>
      <c r="P21" s="201" t="s">
        <v>619</v>
      </c>
      <c r="Q21" s="201"/>
    </row>
    <row r="22" spans="1:20">
      <c r="A22" s="187"/>
      <c r="B22" s="187"/>
      <c r="C22" s="187"/>
      <c r="D22" s="199" t="s">
        <v>189</v>
      </c>
      <c r="E22" s="193"/>
      <c r="F22" s="193"/>
      <c r="G22" s="193"/>
      <c r="H22" s="187"/>
      <c r="I22" s="187"/>
      <c r="J22" s="190"/>
      <c r="K22" s="191" t="s">
        <v>803</v>
      </c>
      <c r="L22" s="276"/>
      <c r="M22" s="200" t="s">
        <v>190</v>
      </c>
      <c r="N22" s="343" t="s">
        <v>197</v>
      </c>
      <c r="O22" s="182"/>
      <c r="P22" s="201"/>
      <c r="Q22" s="201"/>
    </row>
    <row r="23" spans="1:20">
      <c r="A23" s="187"/>
      <c r="B23" s="187"/>
      <c r="C23" s="187"/>
      <c r="D23" s="199" t="s">
        <v>189</v>
      </c>
      <c r="E23" s="193"/>
      <c r="F23" s="193"/>
      <c r="G23" s="193"/>
      <c r="H23" s="187"/>
      <c r="I23" s="187"/>
      <c r="J23" s="190"/>
      <c r="K23" s="191" t="s">
        <v>803</v>
      </c>
      <c r="L23" s="276"/>
      <c r="M23" s="200" t="s">
        <v>190</v>
      </c>
      <c r="N23" s="343" t="s">
        <v>197</v>
      </c>
      <c r="O23" s="182"/>
      <c r="P23" s="201"/>
      <c r="Q23" s="201"/>
      <c r="R23" s="279" t="s">
        <v>862</v>
      </c>
      <c r="S23" s="279" t="s">
        <v>860</v>
      </c>
      <c r="T23" s="279">
        <v>2403.1799999999998</v>
      </c>
    </row>
    <row r="24" spans="1:20">
      <c r="A24" s="187"/>
      <c r="B24" s="187"/>
      <c r="C24" s="187"/>
      <c r="D24" s="199" t="s">
        <v>189</v>
      </c>
      <c r="E24" s="193"/>
      <c r="F24" s="193"/>
      <c r="G24" s="193"/>
      <c r="H24" s="187"/>
      <c r="I24" s="187"/>
      <c r="J24" s="190"/>
      <c r="K24" s="191" t="s">
        <v>803</v>
      </c>
      <c r="L24" s="276"/>
      <c r="M24" s="200" t="s">
        <v>190</v>
      </c>
      <c r="N24" s="343" t="s">
        <v>197</v>
      </c>
      <c r="O24" s="182"/>
      <c r="P24" s="201"/>
      <c r="Q24" s="201"/>
      <c r="R24" s="279" t="s">
        <v>863</v>
      </c>
      <c r="S24" s="279" t="s">
        <v>861</v>
      </c>
      <c r="T24" s="279">
        <v>2403.1799999999998</v>
      </c>
    </row>
    <row r="25" spans="1:20">
      <c r="A25" s="187"/>
      <c r="B25" s="187"/>
      <c r="C25" s="187"/>
      <c r="D25" s="199" t="s">
        <v>189</v>
      </c>
      <c r="E25" s="193"/>
      <c r="F25" s="193"/>
      <c r="G25" s="193"/>
      <c r="H25" s="187"/>
      <c r="I25" s="187"/>
      <c r="J25" s="190"/>
      <c r="K25" s="191" t="s">
        <v>803</v>
      </c>
      <c r="L25" s="276"/>
      <c r="M25" s="200" t="s">
        <v>190</v>
      </c>
      <c r="N25" s="343" t="s">
        <v>197</v>
      </c>
      <c r="O25" s="182"/>
      <c r="P25" s="201"/>
      <c r="Q25" s="201"/>
    </row>
    <row r="26" spans="1:20">
      <c r="A26" s="187"/>
      <c r="B26" s="187"/>
      <c r="C26" s="187"/>
      <c r="D26" s="199" t="s">
        <v>189</v>
      </c>
      <c r="E26" s="193"/>
      <c r="F26" s="193"/>
      <c r="G26" s="193"/>
      <c r="H26" s="187"/>
      <c r="I26" s="187"/>
      <c r="J26" s="190"/>
      <c r="K26" s="191" t="s">
        <v>803</v>
      </c>
      <c r="L26" s="276"/>
      <c r="M26" s="200" t="s">
        <v>190</v>
      </c>
      <c r="N26" s="343" t="s">
        <v>197</v>
      </c>
      <c r="P26" s="201"/>
      <c r="Q26" s="201"/>
    </row>
    <row r="27" spans="1:20">
      <c r="A27" s="187"/>
      <c r="B27" s="187"/>
      <c r="C27" s="187"/>
      <c r="D27" s="199" t="s">
        <v>189</v>
      </c>
      <c r="E27" s="193"/>
      <c r="F27" s="193"/>
      <c r="G27" s="193"/>
      <c r="H27" s="187"/>
      <c r="I27" s="187"/>
      <c r="J27" s="190"/>
      <c r="K27" s="191" t="s">
        <v>803</v>
      </c>
      <c r="L27" s="276"/>
      <c r="M27" s="200" t="s">
        <v>190</v>
      </c>
      <c r="N27" s="343" t="s">
        <v>197</v>
      </c>
      <c r="O27" s="182"/>
      <c r="P27" s="201"/>
      <c r="Q27" s="201"/>
    </row>
    <row r="28" spans="1:20">
      <c r="A28" s="187"/>
      <c r="B28" s="187"/>
      <c r="C28" s="187"/>
      <c r="D28" s="199" t="s">
        <v>189</v>
      </c>
      <c r="E28" s="193"/>
      <c r="F28" s="193"/>
      <c r="G28" s="193"/>
      <c r="H28" s="187"/>
      <c r="I28" s="187"/>
      <c r="J28" s="190"/>
      <c r="K28" s="191" t="s">
        <v>803</v>
      </c>
      <c r="L28" s="276"/>
      <c r="M28" s="200" t="s">
        <v>190</v>
      </c>
      <c r="N28" s="343" t="s">
        <v>197</v>
      </c>
      <c r="P28" s="201"/>
      <c r="Q28" s="201"/>
    </row>
    <row r="29" spans="1:20">
      <c r="A29" s="187">
        <v>1</v>
      </c>
      <c r="B29" s="187" t="s">
        <v>336</v>
      </c>
      <c r="C29" s="187" t="s">
        <v>337</v>
      </c>
      <c r="D29" s="199" t="s">
        <v>189</v>
      </c>
      <c r="E29" s="193">
        <v>201</v>
      </c>
      <c r="F29" s="193">
        <v>181</v>
      </c>
      <c r="G29" s="193">
        <v>156</v>
      </c>
      <c r="H29" s="187">
        <v>63</v>
      </c>
      <c r="I29" s="187">
        <v>117</v>
      </c>
      <c r="J29" s="190">
        <v>1.1499999999999999</v>
      </c>
      <c r="K29" s="191" t="s">
        <v>803</v>
      </c>
      <c r="L29" s="276">
        <v>1704.47</v>
      </c>
      <c r="M29" s="200" t="s">
        <v>190</v>
      </c>
      <c r="N29" s="343" t="s">
        <v>197</v>
      </c>
      <c r="P29" s="201" t="s">
        <v>619</v>
      </c>
      <c r="Q29" s="201"/>
    </row>
    <row r="30" spans="1:20">
      <c r="A30" s="187">
        <v>2</v>
      </c>
      <c r="B30" s="187" t="s">
        <v>31</v>
      </c>
      <c r="C30" s="187" t="s">
        <v>34</v>
      </c>
      <c r="D30" s="199" t="s">
        <v>189</v>
      </c>
      <c r="E30" s="193">
        <v>201</v>
      </c>
      <c r="F30" s="193">
        <v>181</v>
      </c>
      <c r="G30" s="193">
        <v>156</v>
      </c>
      <c r="H30" s="187">
        <v>63</v>
      </c>
      <c r="I30" s="187">
        <v>117</v>
      </c>
      <c r="J30" s="190">
        <v>1.1499999999999999</v>
      </c>
      <c r="K30" s="191" t="s">
        <v>803</v>
      </c>
      <c r="L30" s="276">
        <v>1748.05</v>
      </c>
      <c r="M30" s="200" t="s">
        <v>190</v>
      </c>
      <c r="N30" s="343" t="s">
        <v>197</v>
      </c>
      <c r="P30" s="201" t="s">
        <v>619</v>
      </c>
      <c r="Q30" s="201"/>
    </row>
    <row r="31" spans="1:20">
      <c r="A31" s="187">
        <v>3</v>
      </c>
      <c r="B31" s="187" t="s">
        <v>386</v>
      </c>
      <c r="C31" s="187" t="s">
        <v>387</v>
      </c>
      <c r="D31" s="199" t="s">
        <v>189</v>
      </c>
      <c r="E31" s="193">
        <v>201</v>
      </c>
      <c r="F31" s="193">
        <v>181</v>
      </c>
      <c r="G31" s="193">
        <v>156</v>
      </c>
      <c r="H31" s="187">
        <v>63</v>
      </c>
      <c r="I31" s="187">
        <v>117</v>
      </c>
      <c r="J31" s="190">
        <v>1.1499999999999999</v>
      </c>
      <c r="K31" s="191" t="s">
        <v>803</v>
      </c>
      <c r="L31" s="276">
        <v>1857.02</v>
      </c>
      <c r="M31" s="200" t="s">
        <v>190</v>
      </c>
      <c r="N31" s="343" t="s">
        <v>197</v>
      </c>
      <c r="P31" s="201" t="s">
        <v>619</v>
      </c>
      <c r="Q31" s="201"/>
    </row>
    <row r="32" spans="1:20" s="224" customFormat="1">
      <c r="A32" s="187">
        <v>4</v>
      </c>
      <c r="B32" s="187" t="s">
        <v>220</v>
      </c>
      <c r="C32" s="187" t="s">
        <v>221</v>
      </c>
      <c r="D32" s="199" t="s">
        <v>189</v>
      </c>
      <c r="E32" s="193">
        <v>194</v>
      </c>
      <c r="F32" s="193">
        <v>174</v>
      </c>
      <c r="G32" s="193">
        <v>157</v>
      </c>
      <c r="H32" s="187">
        <v>62</v>
      </c>
      <c r="I32" s="187">
        <v>116</v>
      </c>
      <c r="J32" s="190">
        <v>1.129</v>
      </c>
      <c r="K32" s="191" t="s">
        <v>803</v>
      </c>
      <c r="L32" s="276">
        <v>1646.63</v>
      </c>
      <c r="M32" s="200" t="s">
        <v>190</v>
      </c>
      <c r="N32" s="343" t="s">
        <v>197</v>
      </c>
      <c r="P32" s="201" t="s">
        <v>620</v>
      </c>
      <c r="Q32" s="201"/>
    </row>
    <row r="33" spans="1:17" s="224" customFormat="1">
      <c r="A33" s="187">
        <v>5</v>
      </c>
      <c r="B33" s="187" t="s">
        <v>226</v>
      </c>
      <c r="C33" s="187" t="s">
        <v>227</v>
      </c>
      <c r="D33" s="199" t="s">
        <v>189</v>
      </c>
      <c r="E33" s="193">
        <v>199</v>
      </c>
      <c r="F33" s="193">
        <v>174</v>
      </c>
      <c r="G33" s="193">
        <v>157</v>
      </c>
      <c r="H33" s="187">
        <v>62</v>
      </c>
      <c r="I33" s="187">
        <v>116</v>
      </c>
      <c r="J33" s="190">
        <v>1.129</v>
      </c>
      <c r="K33" s="191" t="s">
        <v>803</v>
      </c>
      <c r="L33" s="276">
        <v>2055.02</v>
      </c>
      <c r="M33" s="200" t="s">
        <v>190</v>
      </c>
      <c r="N33" s="343" t="s">
        <v>197</v>
      </c>
      <c r="P33" s="201" t="s">
        <v>620</v>
      </c>
      <c r="Q33" s="201"/>
    </row>
    <row r="34" spans="1:17" s="224" customFormat="1">
      <c r="A34" s="187">
        <v>6</v>
      </c>
      <c r="B34" s="187" t="s">
        <v>224</v>
      </c>
      <c r="C34" s="187" t="s">
        <v>225</v>
      </c>
      <c r="D34" s="199" t="s">
        <v>189</v>
      </c>
      <c r="E34" s="193">
        <v>194</v>
      </c>
      <c r="F34" s="193">
        <v>174</v>
      </c>
      <c r="G34" s="193">
        <v>157</v>
      </c>
      <c r="H34" s="187">
        <v>62</v>
      </c>
      <c r="I34" s="187">
        <v>116</v>
      </c>
      <c r="J34" s="190">
        <v>1.129</v>
      </c>
      <c r="K34" s="191" t="s">
        <v>803</v>
      </c>
      <c r="L34" s="276">
        <v>2046.23</v>
      </c>
      <c r="M34" s="200" t="s">
        <v>190</v>
      </c>
      <c r="N34" s="343" t="s">
        <v>197</v>
      </c>
      <c r="P34" s="201" t="s">
        <v>620</v>
      </c>
      <c r="Q34" s="201"/>
    </row>
    <row r="35" spans="1:17" s="224" customFormat="1">
      <c r="A35" s="187">
        <v>7</v>
      </c>
      <c r="B35" s="187" t="s">
        <v>228</v>
      </c>
      <c r="C35" s="187" t="s">
        <v>231</v>
      </c>
      <c r="D35" s="199" t="s">
        <v>189</v>
      </c>
      <c r="E35" s="193">
        <v>194</v>
      </c>
      <c r="F35" s="193">
        <v>174</v>
      </c>
      <c r="G35" s="193">
        <v>157</v>
      </c>
      <c r="H35" s="187">
        <v>62</v>
      </c>
      <c r="I35" s="187">
        <v>116</v>
      </c>
      <c r="J35" s="190">
        <v>1.129</v>
      </c>
      <c r="K35" s="191" t="s">
        <v>803</v>
      </c>
      <c r="L35" s="276">
        <v>1776.21</v>
      </c>
      <c r="M35" s="200" t="s">
        <v>190</v>
      </c>
      <c r="N35" s="343" t="s">
        <v>197</v>
      </c>
      <c r="P35" s="201" t="s">
        <v>620</v>
      </c>
      <c r="Q35" s="201"/>
    </row>
    <row r="36" spans="1:17" s="224" customFormat="1">
      <c r="A36" s="187">
        <v>8</v>
      </c>
      <c r="B36" s="187" t="s">
        <v>232</v>
      </c>
      <c r="C36" s="187" t="s">
        <v>233</v>
      </c>
      <c r="D36" s="199" t="s">
        <v>189</v>
      </c>
      <c r="E36" s="193">
        <v>194</v>
      </c>
      <c r="F36" s="193">
        <v>174</v>
      </c>
      <c r="G36" s="193">
        <v>157</v>
      </c>
      <c r="H36" s="187">
        <v>62</v>
      </c>
      <c r="I36" s="187">
        <v>116</v>
      </c>
      <c r="J36" s="190">
        <v>1.129</v>
      </c>
      <c r="K36" s="191" t="s">
        <v>803</v>
      </c>
      <c r="L36" s="276">
        <v>1866.12</v>
      </c>
      <c r="M36" s="200" t="s">
        <v>190</v>
      </c>
      <c r="N36" s="343" t="s">
        <v>197</v>
      </c>
      <c r="P36" s="201" t="s">
        <v>620</v>
      </c>
      <c r="Q36" s="201"/>
    </row>
    <row r="37" spans="1:17" s="224" customFormat="1">
      <c r="A37" s="187">
        <v>9</v>
      </c>
      <c r="B37" s="187" t="s">
        <v>234</v>
      </c>
      <c r="C37" s="187" t="s">
        <v>235</v>
      </c>
      <c r="D37" s="199" t="s">
        <v>189</v>
      </c>
      <c r="E37" s="193">
        <v>194</v>
      </c>
      <c r="F37" s="193">
        <v>174</v>
      </c>
      <c r="G37" s="193">
        <v>157</v>
      </c>
      <c r="H37" s="187">
        <v>62</v>
      </c>
      <c r="I37" s="187">
        <v>116</v>
      </c>
      <c r="J37" s="190">
        <v>1.129</v>
      </c>
      <c r="K37" s="191" t="s">
        <v>803</v>
      </c>
      <c r="L37" s="276">
        <v>1819.39</v>
      </c>
      <c r="M37" s="200" t="s">
        <v>190</v>
      </c>
      <c r="N37" s="343" t="s">
        <v>197</v>
      </c>
      <c r="P37" s="201" t="s">
        <v>620</v>
      </c>
      <c r="Q37" s="201"/>
    </row>
    <row r="38" spans="1:17" s="224" customFormat="1">
      <c r="A38" s="187">
        <v>10</v>
      </c>
      <c r="B38" s="187" t="s">
        <v>236</v>
      </c>
      <c r="C38" s="187" t="s">
        <v>237</v>
      </c>
      <c r="D38" s="199" t="s">
        <v>189</v>
      </c>
      <c r="E38" s="193">
        <v>194</v>
      </c>
      <c r="F38" s="193">
        <v>174</v>
      </c>
      <c r="G38" s="193">
        <v>157</v>
      </c>
      <c r="H38" s="187">
        <v>62</v>
      </c>
      <c r="I38" s="187">
        <v>116</v>
      </c>
      <c r="J38" s="190">
        <v>1.129</v>
      </c>
      <c r="K38" s="191" t="s">
        <v>803</v>
      </c>
      <c r="L38" s="276">
        <v>1806.57</v>
      </c>
      <c r="M38" s="200" t="s">
        <v>190</v>
      </c>
      <c r="N38" s="343" t="s">
        <v>197</v>
      </c>
      <c r="P38" s="201" t="s">
        <v>620</v>
      </c>
      <c r="Q38" s="201"/>
    </row>
    <row r="39" spans="1:17" s="224" customFormat="1">
      <c r="A39" s="187">
        <v>11</v>
      </c>
      <c r="B39" s="187" t="s">
        <v>680</v>
      </c>
      <c r="C39" s="187" t="s">
        <v>655</v>
      </c>
      <c r="D39" s="199" t="s">
        <v>189</v>
      </c>
      <c r="E39" s="193">
        <v>204</v>
      </c>
      <c r="F39" s="193">
        <v>184</v>
      </c>
      <c r="G39" s="193">
        <v>157</v>
      </c>
      <c r="H39" s="187">
        <v>62</v>
      </c>
      <c r="I39" s="187">
        <v>116</v>
      </c>
      <c r="J39" s="190">
        <v>1.129</v>
      </c>
      <c r="K39" s="191" t="s">
        <v>803</v>
      </c>
      <c r="L39" s="276">
        <v>2053.67</v>
      </c>
      <c r="M39" s="200" t="s">
        <v>190</v>
      </c>
      <c r="N39" s="343" t="s">
        <v>197</v>
      </c>
      <c r="P39" s="201" t="s">
        <v>619</v>
      </c>
      <c r="Q39" s="201"/>
    </row>
    <row r="40" spans="1:17" s="224" customFormat="1">
      <c r="A40" s="187">
        <v>12</v>
      </c>
      <c r="B40" s="187" t="s">
        <v>650</v>
      </c>
      <c r="C40" s="187" t="s">
        <v>654</v>
      </c>
      <c r="D40" s="199" t="s">
        <v>189</v>
      </c>
      <c r="E40" s="193">
        <v>199</v>
      </c>
      <c r="F40" s="193">
        <v>179</v>
      </c>
      <c r="G40" s="193">
        <v>157</v>
      </c>
      <c r="H40" s="187">
        <v>62</v>
      </c>
      <c r="I40" s="187">
        <v>116</v>
      </c>
      <c r="J40" s="190">
        <v>1.129</v>
      </c>
      <c r="K40" s="191" t="s">
        <v>803</v>
      </c>
      <c r="L40" s="276">
        <v>2008.01</v>
      </c>
      <c r="M40" s="200" t="s">
        <v>190</v>
      </c>
      <c r="N40" s="343" t="s">
        <v>197</v>
      </c>
      <c r="P40" s="201" t="s">
        <v>620</v>
      </c>
      <c r="Q40" s="201"/>
    </row>
    <row r="41" spans="1:17" s="224" customFormat="1">
      <c r="A41" s="187">
        <v>13</v>
      </c>
      <c r="B41" s="187" t="s">
        <v>656</v>
      </c>
      <c r="C41" s="187" t="s">
        <v>657</v>
      </c>
      <c r="D41" s="199" t="s">
        <v>189</v>
      </c>
      <c r="E41" s="193">
        <v>199</v>
      </c>
      <c r="F41" s="193">
        <v>179</v>
      </c>
      <c r="G41" s="193">
        <v>157</v>
      </c>
      <c r="H41" s="187">
        <v>62</v>
      </c>
      <c r="I41" s="187">
        <v>116</v>
      </c>
      <c r="J41" s="190">
        <v>1.129</v>
      </c>
      <c r="K41" s="191" t="s">
        <v>803</v>
      </c>
      <c r="L41" s="276">
        <v>2137.2600000000002</v>
      </c>
      <c r="M41" s="200" t="s">
        <v>190</v>
      </c>
      <c r="N41" s="343" t="s">
        <v>197</v>
      </c>
      <c r="O41" s="182"/>
      <c r="P41" s="201" t="s">
        <v>620</v>
      </c>
      <c r="Q41" s="201"/>
    </row>
    <row r="42" spans="1:17" s="224" customFormat="1">
      <c r="A42" s="187">
        <v>14</v>
      </c>
      <c r="B42" s="187" t="s">
        <v>788</v>
      </c>
      <c r="C42" s="187" t="s">
        <v>791</v>
      </c>
      <c r="D42" s="199" t="s">
        <v>189</v>
      </c>
      <c r="E42" s="193">
        <v>204</v>
      </c>
      <c r="F42" s="193">
        <v>184</v>
      </c>
      <c r="G42" s="193">
        <v>157</v>
      </c>
      <c r="H42" s="187">
        <v>62</v>
      </c>
      <c r="I42" s="187">
        <v>116</v>
      </c>
      <c r="J42" s="190">
        <v>1.129</v>
      </c>
      <c r="K42" s="191" t="s">
        <v>803</v>
      </c>
      <c r="L42" s="276">
        <v>2205.0100000000002</v>
      </c>
      <c r="M42" s="200" t="s">
        <v>190</v>
      </c>
      <c r="N42" s="343" t="s">
        <v>197</v>
      </c>
      <c r="P42" s="201" t="s">
        <v>619</v>
      </c>
      <c r="Q42" s="201"/>
    </row>
    <row r="43" spans="1:17" s="224" customFormat="1">
      <c r="A43" s="187">
        <v>15</v>
      </c>
      <c r="B43" s="187" t="s">
        <v>735</v>
      </c>
      <c r="C43" s="187" t="s">
        <v>722</v>
      </c>
      <c r="D43" s="199" t="s">
        <v>189</v>
      </c>
      <c r="E43" s="193">
        <v>199</v>
      </c>
      <c r="F43" s="193">
        <v>179</v>
      </c>
      <c r="G43" s="193">
        <v>157</v>
      </c>
      <c r="H43" s="187">
        <v>62</v>
      </c>
      <c r="I43" s="187">
        <v>116</v>
      </c>
      <c r="J43" s="190">
        <v>1.129</v>
      </c>
      <c r="K43" s="191" t="s">
        <v>803</v>
      </c>
      <c r="L43" s="276">
        <v>2407.89</v>
      </c>
      <c r="M43" s="200" t="s">
        <v>190</v>
      </c>
      <c r="N43" s="343" t="s">
        <v>197</v>
      </c>
      <c r="P43" s="201" t="s">
        <v>620</v>
      </c>
      <c r="Q43" s="201"/>
    </row>
    <row r="44" spans="1:17" s="224" customFormat="1">
      <c r="A44" s="187">
        <v>16</v>
      </c>
      <c r="B44" s="187" t="s">
        <v>736</v>
      </c>
      <c r="C44" s="187" t="s">
        <v>723</v>
      </c>
      <c r="D44" s="199" t="s">
        <v>189</v>
      </c>
      <c r="E44" s="193">
        <v>199</v>
      </c>
      <c r="F44" s="193">
        <v>179</v>
      </c>
      <c r="G44" s="193">
        <v>157</v>
      </c>
      <c r="H44" s="187">
        <v>62</v>
      </c>
      <c r="I44" s="187">
        <v>116</v>
      </c>
      <c r="J44" s="190">
        <v>1.129</v>
      </c>
      <c r="K44" s="191" t="s">
        <v>803</v>
      </c>
      <c r="L44" s="276">
        <v>2416.6999999999998</v>
      </c>
      <c r="M44" s="200" t="s">
        <v>190</v>
      </c>
      <c r="N44" s="343" t="s">
        <v>197</v>
      </c>
      <c r="O44" s="182"/>
      <c r="P44" s="201" t="s">
        <v>620</v>
      </c>
      <c r="Q44" s="201"/>
    </row>
    <row r="45" spans="1:17" s="224" customFormat="1">
      <c r="A45" s="187">
        <v>17</v>
      </c>
      <c r="B45" s="187" t="s">
        <v>718</v>
      </c>
      <c r="C45" s="187" t="s">
        <v>719</v>
      </c>
      <c r="D45" s="199" t="s">
        <v>189</v>
      </c>
      <c r="E45" s="193">
        <v>199</v>
      </c>
      <c r="F45" s="193">
        <v>179</v>
      </c>
      <c r="G45" s="193">
        <v>157</v>
      </c>
      <c r="H45" s="187">
        <v>62</v>
      </c>
      <c r="I45" s="187">
        <v>116</v>
      </c>
      <c r="J45" s="190">
        <v>1.129</v>
      </c>
      <c r="K45" s="191" t="s">
        <v>803</v>
      </c>
      <c r="L45" s="276">
        <v>2051.59</v>
      </c>
      <c r="M45" s="200" t="s">
        <v>190</v>
      </c>
      <c r="N45" s="343" t="s">
        <v>197</v>
      </c>
      <c r="O45" s="182"/>
      <c r="P45" s="201" t="s">
        <v>620</v>
      </c>
      <c r="Q45" s="201"/>
    </row>
    <row r="46" spans="1:17" s="224" customFormat="1">
      <c r="A46" s="187">
        <v>18</v>
      </c>
      <c r="B46" s="187" t="s">
        <v>752</v>
      </c>
      <c r="C46" s="187" t="s">
        <v>760</v>
      </c>
      <c r="D46" s="199" t="s">
        <v>189</v>
      </c>
      <c r="E46" s="193">
        <v>204</v>
      </c>
      <c r="F46" s="193">
        <v>184</v>
      </c>
      <c r="G46" s="193">
        <v>157</v>
      </c>
      <c r="H46" s="187">
        <v>62</v>
      </c>
      <c r="I46" s="187">
        <v>116</v>
      </c>
      <c r="J46" s="190">
        <v>1.129</v>
      </c>
      <c r="K46" s="191" t="s">
        <v>803</v>
      </c>
      <c r="L46" s="276">
        <v>2097.2399999999998</v>
      </c>
      <c r="M46" s="200" t="s">
        <v>190</v>
      </c>
      <c r="N46" s="343" t="s">
        <v>197</v>
      </c>
      <c r="O46" s="182"/>
      <c r="P46" s="201" t="s">
        <v>619</v>
      </c>
      <c r="Q46" s="201"/>
    </row>
    <row r="47" spans="1:17" s="224" customFormat="1">
      <c r="A47" s="187">
        <v>19</v>
      </c>
      <c r="B47" s="187" t="s">
        <v>737</v>
      </c>
      <c r="C47" s="187" t="s">
        <v>724</v>
      </c>
      <c r="D47" s="199" t="s">
        <v>189</v>
      </c>
      <c r="E47" s="193">
        <v>199</v>
      </c>
      <c r="F47" s="193">
        <v>179</v>
      </c>
      <c r="G47" s="193">
        <v>157</v>
      </c>
      <c r="H47" s="187">
        <v>62</v>
      </c>
      <c r="I47" s="187">
        <v>116</v>
      </c>
      <c r="J47" s="190">
        <v>1.129</v>
      </c>
      <c r="K47" s="191" t="s">
        <v>803</v>
      </c>
      <c r="L47" s="276">
        <v>2227.7600000000002</v>
      </c>
      <c r="M47" s="200" t="s">
        <v>190</v>
      </c>
      <c r="N47" s="343" t="s">
        <v>197</v>
      </c>
      <c r="O47" s="182"/>
      <c r="P47" s="201" t="s">
        <v>620</v>
      </c>
      <c r="Q47" s="201"/>
    </row>
    <row r="48" spans="1:17" s="224" customFormat="1">
      <c r="A48" s="187">
        <v>20</v>
      </c>
      <c r="B48" s="187" t="s">
        <v>733</v>
      </c>
      <c r="C48" s="187" t="s">
        <v>720</v>
      </c>
      <c r="D48" s="199" t="s">
        <v>189</v>
      </c>
      <c r="E48" s="193">
        <v>199</v>
      </c>
      <c r="F48" s="193">
        <v>179</v>
      </c>
      <c r="G48" s="193">
        <v>157</v>
      </c>
      <c r="H48" s="187">
        <v>62</v>
      </c>
      <c r="I48" s="187">
        <v>116</v>
      </c>
      <c r="J48" s="190">
        <v>1.129</v>
      </c>
      <c r="K48" s="191" t="s">
        <v>803</v>
      </c>
      <c r="L48" s="276">
        <v>2181.09</v>
      </c>
      <c r="M48" s="200" t="s">
        <v>190</v>
      </c>
      <c r="N48" s="343" t="s">
        <v>197</v>
      </c>
      <c r="O48" s="182"/>
      <c r="P48" s="201" t="s">
        <v>620</v>
      </c>
      <c r="Q48" s="201"/>
    </row>
    <row r="49" spans="1:17" s="224" customFormat="1">
      <c r="A49" s="187">
        <v>21</v>
      </c>
      <c r="B49" s="187" t="s">
        <v>734</v>
      </c>
      <c r="C49" s="187" t="s">
        <v>721</v>
      </c>
      <c r="D49" s="199" t="s">
        <v>189</v>
      </c>
      <c r="E49" s="193">
        <v>199</v>
      </c>
      <c r="F49" s="193">
        <v>179</v>
      </c>
      <c r="G49" s="193">
        <v>157</v>
      </c>
      <c r="H49" s="187">
        <v>62</v>
      </c>
      <c r="I49" s="187">
        <v>116</v>
      </c>
      <c r="J49" s="190">
        <v>1.129</v>
      </c>
      <c r="K49" s="191" t="s">
        <v>803</v>
      </c>
      <c r="L49" s="276">
        <v>2168.1799999999998</v>
      </c>
      <c r="M49" s="200" t="s">
        <v>190</v>
      </c>
      <c r="N49" s="343" t="s">
        <v>197</v>
      </c>
      <c r="O49" s="182"/>
      <c r="P49" s="201" t="s">
        <v>620</v>
      </c>
      <c r="Q49" s="201"/>
    </row>
    <row r="50" spans="1:17" s="224" customFormat="1">
      <c r="A50" s="187">
        <v>22</v>
      </c>
      <c r="B50" s="187" t="s">
        <v>222</v>
      </c>
      <c r="C50" s="187" t="s">
        <v>223</v>
      </c>
      <c r="D50" s="199" t="s">
        <v>189</v>
      </c>
      <c r="E50" s="193">
        <v>194</v>
      </c>
      <c r="F50" s="193">
        <v>174</v>
      </c>
      <c r="G50" s="193">
        <v>157</v>
      </c>
      <c r="H50" s="187">
        <v>62</v>
      </c>
      <c r="I50" s="187">
        <v>116</v>
      </c>
      <c r="J50" s="190">
        <v>1.129</v>
      </c>
      <c r="K50" s="191" t="s">
        <v>803</v>
      </c>
      <c r="L50" s="276">
        <v>1690.21</v>
      </c>
      <c r="M50" s="200" t="s">
        <v>190</v>
      </c>
      <c r="N50" s="343" t="s">
        <v>197</v>
      </c>
      <c r="O50" s="182"/>
      <c r="P50" s="201" t="s">
        <v>620</v>
      </c>
      <c r="Q50" s="201"/>
    </row>
    <row r="51" spans="1:17">
      <c r="A51" s="187">
        <v>23</v>
      </c>
      <c r="B51" s="187" t="s">
        <v>860</v>
      </c>
      <c r="C51" s="187" t="s">
        <v>862</v>
      </c>
      <c r="D51" s="199" t="s">
        <v>189</v>
      </c>
      <c r="E51" s="193">
        <v>267</v>
      </c>
      <c r="F51" s="193">
        <v>242</v>
      </c>
      <c r="G51" s="193">
        <v>160</v>
      </c>
      <c r="H51" s="187">
        <v>71</v>
      </c>
      <c r="I51" s="187">
        <v>131</v>
      </c>
      <c r="J51" s="190">
        <v>1.488</v>
      </c>
      <c r="K51" s="191" t="s">
        <v>803</v>
      </c>
      <c r="L51" s="276">
        <v>2539.81</v>
      </c>
      <c r="M51" s="200" t="s">
        <v>190</v>
      </c>
      <c r="N51" s="343" t="s">
        <v>197</v>
      </c>
      <c r="O51" s="182"/>
      <c r="P51" s="201" t="s">
        <v>620</v>
      </c>
      <c r="Q51" s="201" t="s">
        <v>895</v>
      </c>
    </row>
    <row r="52" spans="1:17">
      <c r="A52" s="187">
        <v>24</v>
      </c>
      <c r="B52" s="187" t="s">
        <v>861</v>
      </c>
      <c r="C52" s="187" t="s">
        <v>866</v>
      </c>
      <c r="D52" s="199" t="s">
        <v>189</v>
      </c>
      <c r="E52" s="193">
        <v>267</v>
      </c>
      <c r="F52" s="193">
        <v>242</v>
      </c>
      <c r="G52" s="193">
        <v>160</v>
      </c>
      <c r="H52" s="187">
        <v>71</v>
      </c>
      <c r="I52" s="187">
        <v>131</v>
      </c>
      <c r="J52" s="190">
        <v>1.488</v>
      </c>
      <c r="K52" s="191" t="s">
        <v>803</v>
      </c>
      <c r="L52" s="276">
        <v>2539.81</v>
      </c>
      <c r="M52" s="200" t="s">
        <v>190</v>
      </c>
      <c r="N52" s="343" t="s">
        <v>197</v>
      </c>
      <c r="O52" s="182"/>
      <c r="P52" s="201" t="s">
        <v>620</v>
      </c>
      <c r="Q52" s="201" t="s">
        <v>895</v>
      </c>
    </row>
    <row r="53" spans="1:17">
      <c r="A53" s="187"/>
      <c r="B53" s="187"/>
      <c r="C53" s="187"/>
      <c r="D53" s="199" t="s">
        <v>189</v>
      </c>
      <c r="E53" s="193"/>
      <c r="F53" s="193"/>
      <c r="G53" s="193"/>
      <c r="H53" s="187"/>
      <c r="I53" s="187"/>
      <c r="J53" s="190"/>
      <c r="K53" s="191" t="s">
        <v>803</v>
      </c>
      <c r="L53" s="276"/>
      <c r="M53" s="200" t="s">
        <v>190</v>
      </c>
      <c r="N53" s="343" t="s">
        <v>197</v>
      </c>
      <c r="O53" s="182"/>
      <c r="P53" s="201"/>
      <c r="Q53" s="201"/>
    </row>
    <row r="54" spans="1:17">
      <c r="A54" s="187"/>
      <c r="B54" s="187"/>
      <c r="C54" s="187"/>
      <c r="D54" s="199" t="s">
        <v>189</v>
      </c>
      <c r="E54" s="193"/>
      <c r="F54" s="193"/>
      <c r="G54" s="193"/>
      <c r="H54" s="187"/>
      <c r="I54" s="187"/>
      <c r="J54" s="190"/>
      <c r="K54" s="191" t="s">
        <v>803</v>
      </c>
      <c r="L54" s="276"/>
      <c r="M54" s="200" t="s">
        <v>190</v>
      </c>
      <c r="N54" s="343" t="s">
        <v>197</v>
      </c>
      <c r="O54" s="182"/>
      <c r="P54" s="201"/>
      <c r="Q54" s="201"/>
    </row>
    <row r="55" spans="1:17">
      <c r="A55" s="187"/>
      <c r="B55" s="187"/>
      <c r="C55" s="187"/>
      <c r="D55" s="199" t="s">
        <v>189</v>
      </c>
      <c r="E55" s="193"/>
      <c r="F55" s="193"/>
      <c r="G55" s="193"/>
      <c r="H55" s="187"/>
      <c r="I55" s="187"/>
      <c r="J55" s="190"/>
      <c r="K55" s="191" t="s">
        <v>803</v>
      </c>
      <c r="L55" s="276"/>
      <c r="M55" s="200" t="s">
        <v>190</v>
      </c>
      <c r="N55" s="343" t="s">
        <v>197</v>
      </c>
      <c r="O55" s="182"/>
      <c r="P55" s="201"/>
      <c r="Q55" s="201"/>
    </row>
    <row r="56" spans="1:17">
      <c r="A56" s="187"/>
      <c r="B56" s="187"/>
      <c r="C56" s="187"/>
      <c r="D56" s="199" t="s">
        <v>189</v>
      </c>
      <c r="E56" s="193"/>
      <c r="F56" s="193"/>
      <c r="G56" s="193"/>
      <c r="H56" s="187"/>
      <c r="I56" s="187"/>
      <c r="J56" s="190"/>
      <c r="K56" s="191" t="s">
        <v>803</v>
      </c>
      <c r="L56" s="276"/>
      <c r="M56" s="200" t="s">
        <v>190</v>
      </c>
      <c r="N56" s="343" t="s">
        <v>197</v>
      </c>
      <c r="O56" s="182"/>
      <c r="P56" s="201"/>
      <c r="Q56" s="201"/>
    </row>
    <row r="57" spans="1:17">
      <c r="A57" s="187"/>
      <c r="B57" s="187"/>
      <c r="C57" s="187"/>
      <c r="D57" s="199" t="s">
        <v>189</v>
      </c>
      <c r="E57" s="193"/>
      <c r="F57" s="193"/>
      <c r="G57" s="193"/>
      <c r="H57" s="187"/>
      <c r="I57" s="187"/>
      <c r="J57" s="190"/>
      <c r="K57" s="191" t="s">
        <v>803</v>
      </c>
      <c r="L57" s="276"/>
      <c r="M57" s="200" t="s">
        <v>190</v>
      </c>
      <c r="N57" s="343" t="s">
        <v>197</v>
      </c>
      <c r="O57" s="182"/>
      <c r="P57" s="201"/>
      <c r="Q57" s="201"/>
    </row>
    <row r="58" spans="1:17">
      <c r="A58" s="187"/>
      <c r="B58" s="187"/>
      <c r="C58" s="187"/>
      <c r="D58" s="199" t="s">
        <v>189</v>
      </c>
      <c r="E58" s="193"/>
      <c r="F58" s="193"/>
      <c r="G58" s="193"/>
      <c r="H58" s="187"/>
      <c r="I58" s="187"/>
      <c r="J58" s="190"/>
      <c r="K58" s="191" t="s">
        <v>803</v>
      </c>
      <c r="L58" s="276"/>
      <c r="M58" s="200" t="s">
        <v>190</v>
      </c>
      <c r="N58" s="343" t="s">
        <v>197</v>
      </c>
      <c r="O58" s="182"/>
      <c r="P58" s="201"/>
      <c r="Q58" s="201"/>
    </row>
    <row r="59" spans="1:17">
      <c r="A59" s="187"/>
      <c r="B59" s="187"/>
      <c r="C59" s="187"/>
      <c r="D59" s="199" t="s">
        <v>189</v>
      </c>
      <c r="E59" s="193"/>
      <c r="F59" s="193"/>
      <c r="G59" s="193"/>
      <c r="H59" s="187"/>
      <c r="I59" s="187"/>
      <c r="J59" s="190"/>
      <c r="K59" s="191" t="s">
        <v>803</v>
      </c>
      <c r="L59" s="276"/>
      <c r="M59" s="200" t="s">
        <v>190</v>
      </c>
      <c r="N59" s="343" t="s">
        <v>197</v>
      </c>
      <c r="O59" s="182"/>
      <c r="P59" s="201"/>
      <c r="Q59" s="201"/>
    </row>
    <row r="60" spans="1:17">
      <c r="A60" s="187"/>
      <c r="B60" s="187"/>
      <c r="C60" s="187"/>
      <c r="D60" s="199" t="s">
        <v>189</v>
      </c>
      <c r="E60" s="193"/>
      <c r="F60" s="193"/>
      <c r="G60" s="193"/>
      <c r="H60" s="187"/>
      <c r="I60" s="187"/>
      <c r="J60" s="190"/>
      <c r="K60" s="191" t="s">
        <v>803</v>
      </c>
      <c r="L60" s="276"/>
      <c r="M60" s="200" t="s">
        <v>190</v>
      </c>
      <c r="N60" s="343" t="s">
        <v>197</v>
      </c>
      <c r="O60" s="182"/>
      <c r="P60" s="201"/>
      <c r="Q60" s="201"/>
    </row>
    <row r="61" spans="1:17">
      <c r="A61" s="187"/>
      <c r="B61" s="187"/>
      <c r="C61" s="187"/>
      <c r="D61" s="199" t="s">
        <v>189</v>
      </c>
      <c r="E61" s="193"/>
      <c r="F61" s="193"/>
      <c r="G61" s="193"/>
      <c r="H61" s="187"/>
      <c r="I61" s="187"/>
      <c r="J61" s="190"/>
      <c r="K61" s="191" t="s">
        <v>803</v>
      </c>
      <c r="L61" s="276"/>
      <c r="M61" s="200" t="s">
        <v>190</v>
      </c>
      <c r="N61" s="343" t="s">
        <v>197</v>
      </c>
      <c r="O61" s="182"/>
      <c r="P61" s="201"/>
      <c r="Q61" s="201"/>
    </row>
    <row r="62" spans="1:17">
      <c r="A62" s="187"/>
      <c r="B62" s="187"/>
      <c r="C62" s="187"/>
      <c r="D62" s="199" t="s">
        <v>189</v>
      </c>
      <c r="E62" s="193"/>
      <c r="F62" s="193"/>
      <c r="G62" s="193"/>
      <c r="H62" s="187"/>
      <c r="I62" s="187"/>
      <c r="J62" s="190"/>
      <c r="K62" s="191" t="s">
        <v>803</v>
      </c>
      <c r="L62" s="276"/>
      <c r="M62" s="200" t="s">
        <v>190</v>
      </c>
      <c r="N62" s="343" t="s">
        <v>197</v>
      </c>
      <c r="O62" s="182"/>
      <c r="P62" s="201"/>
      <c r="Q62" s="201"/>
    </row>
    <row r="63" spans="1:17">
      <c r="A63" s="187"/>
      <c r="B63" s="187"/>
      <c r="C63" s="187"/>
      <c r="D63" s="199" t="s">
        <v>189</v>
      </c>
      <c r="E63" s="193"/>
      <c r="F63" s="193"/>
      <c r="G63" s="193"/>
      <c r="H63" s="187"/>
      <c r="I63" s="187"/>
      <c r="J63" s="190"/>
      <c r="K63" s="191" t="s">
        <v>803</v>
      </c>
      <c r="L63" s="276"/>
      <c r="M63" s="200" t="s">
        <v>190</v>
      </c>
      <c r="N63" s="343" t="s">
        <v>197</v>
      </c>
      <c r="O63" s="182"/>
      <c r="P63" s="201"/>
      <c r="Q63" s="201"/>
    </row>
    <row r="64" spans="1:17">
      <c r="A64" s="187"/>
      <c r="B64" s="187"/>
      <c r="C64" s="187"/>
      <c r="D64" s="199" t="s">
        <v>189</v>
      </c>
      <c r="E64" s="193"/>
      <c r="F64" s="193"/>
      <c r="G64" s="193"/>
      <c r="H64" s="187"/>
      <c r="I64" s="187"/>
      <c r="J64" s="190"/>
      <c r="K64" s="191" t="s">
        <v>803</v>
      </c>
      <c r="L64" s="276"/>
      <c r="M64" s="200" t="s">
        <v>190</v>
      </c>
      <c r="N64" s="343" t="s">
        <v>197</v>
      </c>
      <c r="O64" s="182"/>
      <c r="P64" s="201"/>
      <c r="Q64" s="201"/>
    </row>
    <row r="65" spans="1:17">
      <c r="A65" s="187"/>
      <c r="B65" s="187"/>
      <c r="C65" s="187"/>
      <c r="D65" s="199" t="s">
        <v>189</v>
      </c>
      <c r="E65" s="193"/>
      <c r="F65" s="193"/>
      <c r="G65" s="193"/>
      <c r="H65" s="187"/>
      <c r="I65" s="187"/>
      <c r="J65" s="190"/>
      <c r="K65" s="191" t="s">
        <v>803</v>
      </c>
      <c r="L65" s="276"/>
      <c r="M65" s="200" t="s">
        <v>190</v>
      </c>
      <c r="N65" s="343" t="s">
        <v>197</v>
      </c>
      <c r="O65" s="182"/>
      <c r="P65" s="201"/>
      <c r="Q65" s="201"/>
    </row>
    <row r="66" spans="1:17">
      <c r="A66" s="187"/>
      <c r="B66" s="187"/>
      <c r="C66" s="187"/>
      <c r="D66" s="199" t="s">
        <v>189</v>
      </c>
      <c r="E66" s="193"/>
      <c r="F66" s="193"/>
      <c r="G66" s="193"/>
      <c r="H66" s="187"/>
      <c r="I66" s="187"/>
      <c r="J66" s="190"/>
      <c r="K66" s="191" t="s">
        <v>803</v>
      </c>
      <c r="L66" s="276"/>
      <c r="M66" s="200" t="s">
        <v>190</v>
      </c>
      <c r="N66" s="343" t="s">
        <v>197</v>
      </c>
      <c r="O66" s="182"/>
      <c r="P66" s="201"/>
      <c r="Q66" s="201"/>
    </row>
    <row r="67" spans="1:17">
      <c r="A67" s="187"/>
      <c r="B67" s="187"/>
      <c r="C67" s="187"/>
      <c r="D67" s="199" t="s">
        <v>189</v>
      </c>
      <c r="E67" s="193"/>
      <c r="F67" s="193"/>
      <c r="G67" s="193"/>
      <c r="H67" s="187"/>
      <c r="I67" s="187"/>
      <c r="J67" s="190"/>
      <c r="K67" s="191" t="s">
        <v>803</v>
      </c>
      <c r="L67" s="276"/>
      <c r="M67" s="200" t="s">
        <v>190</v>
      </c>
      <c r="N67" s="343" t="s">
        <v>197</v>
      </c>
      <c r="O67" s="182"/>
      <c r="P67" s="201"/>
      <c r="Q67" s="201"/>
    </row>
    <row r="68" spans="1:17">
      <c r="A68" s="187"/>
      <c r="B68" s="187"/>
      <c r="C68" s="187"/>
      <c r="D68" s="199" t="s">
        <v>189</v>
      </c>
      <c r="E68" s="193"/>
      <c r="F68" s="193"/>
      <c r="G68" s="193"/>
      <c r="H68" s="187"/>
      <c r="I68" s="187"/>
      <c r="J68" s="190"/>
      <c r="K68" s="191" t="s">
        <v>803</v>
      </c>
      <c r="L68" s="276"/>
      <c r="M68" s="200" t="s">
        <v>190</v>
      </c>
      <c r="N68" s="343" t="s">
        <v>197</v>
      </c>
      <c r="O68" s="182"/>
      <c r="P68" s="201"/>
      <c r="Q68" s="201"/>
    </row>
    <row r="69" spans="1:17">
      <c r="A69" s="187"/>
      <c r="B69" s="187"/>
      <c r="C69" s="187"/>
      <c r="D69" s="199" t="s">
        <v>189</v>
      </c>
      <c r="E69" s="193"/>
      <c r="F69" s="193"/>
      <c r="G69" s="193"/>
      <c r="H69" s="187"/>
      <c r="I69" s="187"/>
      <c r="J69" s="190"/>
      <c r="K69" s="191" t="s">
        <v>803</v>
      </c>
      <c r="L69" s="276"/>
      <c r="M69" s="200" t="s">
        <v>190</v>
      </c>
      <c r="N69" s="343" t="s">
        <v>197</v>
      </c>
      <c r="O69" s="182"/>
      <c r="P69" s="201"/>
      <c r="Q69" s="201"/>
    </row>
    <row r="70" spans="1:17">
      <c r="A70" s="187"/>
      <c r="B70" s="187"/>
      <c r="C70" s="187"/>
      <c r="D70" s="199" t="s">
        <v>189</v>
      </c>
      <c r="E70" s="193"/>
      <c r="F70" s="193"/>
      <c r="G70" s="193"/>
      <c r="H70" s="187"/>
      <c r="I70" s="187"/>
      <c r="J70" s="190"/>
      <c r="K70" s="191" t="s">
        <v>803</v>
      </c>
      <c r="L70" s="276"/>
      <c r="M70" s="200" t="s">
        <v>190</v>
      </c>
      <c r="N70" s="343" t="s">
        <v>197</v>
      </c>
      <c r="O70" s="182"/>
      <c r="P70" s="201"/>
      <c r="Q70" s="201"/>
    </row>
    <row r="71" spans="1:17">
      <c r="A71" s="187"/>
      <c r="B71" s="187"/>
      <c r="C71" s="187"/>
      <c r="D71" s="199" t="s">
        <v>189</v>
      </c>
      <c r="E71" s="193"/>
      <c r="F71" s="193"/>
      <c r="G71" s="193"/>
      <c r="H71" s="187"/>
      <c r="I71" s="187"/>
      <c r="J71" s="190"/>
      <c r="K71" s="191" t="s">
        <v>803</v>
      </c>
      <c r="L71" s="276"/>
      <c r="M71" s="200" t="s">
        <v>190</v>
      </c>
      <c r="N71" s="343" t="s">
        <v>197</v>
      </c>
      <c r="O71" s="182"/>
      <c r="P71" s="201"/>
      <c r="Q71" s="201"/>
    </row>
    <row r="72" spans="1:17">
      <c r="A72" s="187"/>
      <c r="B72" s="187"/>
      <c r="C72" s="187"/>
      <c r="D72" s="199" t="s">
        <v>189</v>
      </c>
      <c r="E72" s="193"/>
      <c r="F72" s="193"/>
      <c r="G72" s="193"/>
      <c r="H72" s="187"/>
      <c r="I72" s="187"/>
      <c r="J72" s="190"/>
      <c r="K72" s="191" t="s">
        <v>803</v>
      </c>
      <c r="L72" s="276"/>
      <c r="M72" s="200" t="s">
        <v>190</v>
      </c>
      <c r="N72" s="343" t="s">
        <v>197</v>
      </c>
      <c r="O72" s="182"/>
      <c r="P72" s="201"/>
      <c r="Q72" s="201"/>
    </row>
    <row r="73" spans="1:17">
      <c r="A73" s="187"/>
      <c r="B73" s="187"/>
      <c r="C73" s="187"/>
      <c r="D73" s="199" t="s">
        <v>189</v>
      </c>
      <c r="E73" s="193"/>
      <c r="F73" s="193"/>
      <c r="G73" s="193"/>
      <c r="H73" s="187"/>
      <c r="I73" s="187"/>
      <c r="J73" s="190"/>
      <c r="K73" s="191" t="s">
        <v>803</v>
      </c>
      <c r="L73" s="276"/>
      <c r="M73" s="200" t="s">
        <v>190</v>
      </c>
      <c r="N73" s="343" t="s">
        <v>197</v>
      </c>
      <c r="O73" s="182"/>
      <c r="P73" s="201"/>
      <c r="Q73" s="201"/>
    </row>
    <row r="74" spans="1:17">
      <c r="A74" s="187"/>
      <c r="B74" s="187"/>
      <c r="C74" s="187"/>
      <c r="D74" s="199" t="s">
        <v>189</v>
      </c>
      <c r="E74" s="193"/>
      <c r="F74" s="193"/>
      <c r="G74" s="193"/>
      <c r="H74" s="187"/>
      <c r="I74" s="187"/>
      <c r="J74" s="190"/>
      <c r="K74" s="191" t="s">
        <v>803</v>
      </c>
      <c r="L74" s="276"/>
      <c r="M74" s="200" t="s">
        <v>190</v>
      </c>
      <c r="N74" s="343" t="s">
        <v>197</v>
      </c>
      <c r="P74" s="201"/>
      <c r="Q74" s="201"/>
    </row>
    <row r="75" spans="1:17">
      <c r="A75" s="187">
        <v>1</v>
      </c>
      <c r="B75" s="187" t="s">
        <v>212</v>
      </c>
      <c r="C75" s="187" t="s">
        <v>213</v>
      </c>
      <c r="D75" s="199" t="s">
        <v>189</v>
      </c>
      <c r="E75" s="193">
        <v>222</v>
      </c>
      <c r="F75" s="193">
        <v>201</v>
      </c>
      <c r="G75" s="193">
        <v>156</v>
      </c>
      <c r="H75" s="187">
        <v>63</v>
      </c>
      <c r="I75" s="187">
        <v>122</v>
      </c>
      <c r="J75" s="190">
        <v>1.1990000000000001</v>
      </c>
      <c r="K75" s="191" t="s">
        <v>803</v>
      </c>
      <c r="L75" s="276">
        <v>1897.4</v>
      </c>
      <c r="M75" s="200" t="s">
        <v>190</v>
      </c>
      <c r="N75" s="343" t="s">
        <v>197</v>
      </c>
      <c r="P75" s="201" t="s">
        <v>619</v>
      </c>
      <c r="Q75" s="201"/>
    </row>
    <row r="76" spans="1:17">
      <c r="A76" s="187">
        <v>2</v>
      </c>
      <c r="B76" s="187" t="s">
        <v>689</v>
      </c>
      <c r="C76" s="187" t="s">
        <v>687</v>
      </c>
      <c r="D76" s="199" t="s">
        <v>189</v>
      </c>
      <c r="E76" s="193">
        <v>227</v>
      </c>
      <c r="F76" s="193">
        <v>206</v>
      </c>
      <c r="G76" s="193">
        <v>156</v>
      </c>
      <c r="H76" s="187">
        <v>63</v>
      </c>
      <c r="I76" s="187">
        <v>122</v>
      </c>
      <c r="J76" s="190">
        <v>1.1990000000000001</v>
      </c>
      <c r="K76" s="191" t="s">
        <v>803</v>
      </c>
      <c r="L76" s="276">
        <v>2238.61</v>
      </c>
      <c r="M76" s="200" t="s">
        <v>190</v>
      </c>
      <c r="N76" s="343" t="s">
        <v>197</v>
      </c>
      <c r="P76" s="201" t="s">
        <v>619</v>
      </c>
      <c r="Q76" s="201"/>
    </row>
    <row r="77" spans="1:17">
      <c r="A77" s="187">
        <v>3</v>
      </c>
      <c r="B77" s="187" t="s">
        <v>770</v>
      </c>
      <c r="C77" s="187" t="s">
        <v>771</v>
      </c>
      <c r="D77" s="199" t="s">
        <v>189</v>
      </c>
      <c r="E77" s="193">
        <v>227</v>
      </c>
      <c r="F77" s="193">
        <v>206</v>
      </c>
      <c r="G77" s="193">
        <v>156</v>
      </c>
      <c r="H77" s="187">
        <v>63</v>
      </c>
      <c r="I77" s="187">
        <v>122</v>
      </c>
      <c r="J77" s="190">
        <v>1.1990000000000001</v>
      </c>
      <c r="K77" s="191" t="s">
        <v>803</v>
      </c>
      <c r="L77" s="276">
        <v>2239.13</v>
      </c>
      <c r="M77" s="200" t="s">
        <v>190</v>
      </c>
      <c r="N77" s="343" t="s">
        <v>197</v>
      </c>
      <c r="P77" s="201" t="s">
        <v>619</v>
      </c>
      <c r="Q77" s="201"/>
    </row>
    <row r="78" spans="1:17">
      <c r="A78" s="187">
        <v>4</v>
      </c>
      <c r="B78" s="187" t="s">
        <v>779</v>
      </c>
      <c r="C78" s="187" t="s">
        <v>800</v>
      </c>
      <c r="D78" s="199" t="s">
        <v>189</v>
      </c>
      <c r="E78" s="193">
        <v>227</v>
      </c>
      <c r="F78" s="193">
        <v>206</v>
      </c>
      <c r="G78" s="193">
        <v>156</v>
      </c>
      <c r="H78" s="187">
        <v>63</v>
      </c>
      <c r="I78" s="187">
        <v>122</v>
      </c>
      <c r="J78" s="190">
        <v>1.1990000000000001</v>
      </c>
      <c r="K78" s="191" t="s">
        <v>803</v>
      </c>
      <c r="L78" s="276">
        <v>2250.1999999999998</v>
      </c>
      <c r="M78" s="200" t="s">
        <v>190</v>
      </c>
      <c r="N78" s="343" t="s">
        <v>197</v>
      </c>
      <c r="P78" s="201" t="s">
        <v>619</v>
      </c>
      <c r="Q78" s="201"/>
    </row>
    <row r="79" spans="1:17">
      <c r="A79" s="187">
        <v>5</v>
      </c>
      <c r="B79" s="187" t="s">
        <v>696</v>
      </c>
      <c r="C79" s="187" t="s">
        <v>701</v>
      </c>
      <c r="D79" s="199" t="s">
        <v>189</v>
      </c>
      <c r="E79" s="193">
        <v>227</v>
      </c>
      <c r="F79" s="193">
        <v>206</v>
      </c>
      <c r="G79" s="193">
        <v>156</v>
      </c>
      <c r="H79" s="187">
        <v>63</v>
      </c>
      <c r="I79" s="187">
        <v>122</v>
      </c>
      <c r="J79" s="190">
        <v>1.1990000000000001</v>
      </c>
      <c r="K79" s="191" t="s">
        <v>803</v>
      </c>
      <c r="L79" s="276">
        <v>2238.6799999999998</v>
      </c>
      <c r="M79" s="200" t="s">
        <v>190</v>
      </c>
      <c r="N79" s="343" t="s">
        <v>197</v>
      </c>
      <c r="O79" s="182"/>
      <c r="P79" s="201" t="s">
        <v>619</v>
      </c>
      <c r="Q79" s="201"/>
    </row>
    <row r="80" spans="1:17">
      <c r="A80" s="187">
        <v>6</v>
      </c>
      <c r="B80" s="187" t="s">
        <v>214</v>
      </c>
      <c r="C80" s="187" t="s">
        <v>215</v>
      </c>
      <c r="D80" s="199" t="s">
        <v>189</v>
      </c>
      <c r="E80" s="193">
        <v>222</v>
      </c>
      <c r="F80" s="193">
        <v>201</v>
      </c>
      <c r="G80" s="193">
        <v>156</v>
      </c>
      <c r="H80" s="187">
        <v>63</v>
      </c>
      <c r="I80" s="187">
        <v>122</v>
      </c>
      <c r="J80" s="190">
        <v>1.1990000000000001</v>
      </c>
      <c r="K80" s="191" t="s">
        <v>803</v>
      </c>
      <c r="L80" s="276">
        <v>1897.4</v>
      </c>
      <c r="M80" s="200" t="s">
        <v>190</v>
      </c>
      <c r="N80" s="343" t="s">
        <v>197</v>
      </c>
      <c r="O80" s="182"/>
      <c r="P80" s="201" t="s">
        <v>619</v>
      </c>
      <c r="Q80" s="201"/>
    </row>
    <row r="81" spans="1:17">
      <c r="A81" s="187">
        <v>7</v>
      </c>
      <c r="B81" s="187" t="s">
        <v>216</v>
      </c>
      <c r="C81" s="187" t="s">
        <v>217</v>
      </c>
      <c r="D81" s="199" t="s">
        <v>189</v>
      </c>
      <c r="E81" s="193">
        <v>222</v>
      </c>
      <c r="F81" s="193">
        <v>201</v>
      </c>
      <c r="G81" s="193">
        <v>156</v>
      </c>
      <c r="H81" s="187">
        <v>63</v>
      </c>
      <c r="I81" s="187">
        <v>122</v>
      </c>
      <c r="J81" s="190">
        <v>1.1990000000000001</v>
      </c>
      <c r="K81" s="191" t="s">
        <v>803</v>
      </c>
      <c r="L81" s="276">
        <v>2347.63</v>
      </c>
      <c r="M81" s="200" t="s">
        <v>190</v>
      </c>
      <c r="N81" s="343" t="s">
        <v>197</v>
      </c>
      <c r="O81" s="182"/>
      <c r="P81" s="201" t="s">
        <v>619</v>
      </c>
      <c r="Q81" s="201"/>
    </row>
    <row r="82" spans="1:17" s="219" customFormat="1">
      <c r="A82" s="187">
        <v>8</v>
      </c>
      <c r="B82" s="187" t="s">
        <v>218</v>
      </c>
      <c r="C82" s="187" t="s">
        <v>219</v>
      </c>
      <c r="D82" s="199" t="s">
        <v>189</v>
      </c>
      <c r="E82" s="193">
        <v>222</v>
      </c>
      <c r="F82" s="193">
        <v>201</v>
      </c>
      <c r="G82" s="193">
        <v>156</v>
      </c>
      <c r="H82" s="187">
        <v>63</v>
      </c>
      <c r="I82" s="187">
        <v>122</v>
      </c>
      <c r="J82" s="190">
        <v>1.1990000000000001</v>
      </c>
      <c r="K82" s="191" t="s">
        <v>803</v>
      </c>
      <c r="L82" s="276">
        <v>2347.6799999999998</v>
      </c>
      <c r="M82" s="200" t="s">
        <v>190</v>
      </c>
      <c r="N82" s="343" t="s">
        <v>197</v>
      </c>
      <c r="O82" s="182"/>
      <c r="P82" s="201" t="s">
        <v>619</v>
      </c>
      <c r="Q82" s="201"/>
    </row>
    <row r="83" spans="1:17" s="219" customFormat="1">
      <c r="A83" s="187"/>
      <c r="B83" s="187"/>
      <c r="C83" s="187"/>
      <c r="D83" s="199" t="s">
        <v>189</v>
      </c>
      <c r="E83" s="193"/>
      <c r="F83" s="193"/>
      <c r="G83" s="193"/>
      <c r="H83" s="187"/>
      <c r="I83" s="187"/>
      <c r="J83" s="190"/>
      <c r="K83" s="191" t="s">
        <v>803</v>
      </c>
      <c r="L83" s="276"/>
      <c r="M83" s="200" t="s">
        <v>190</v>
      </c>
      <c r="N83" s="343" t="s">
        <v>197</v>
      </c>
      <c r="O83" s="182"/>
      <c r="P83" s="201"/>
      <c r="Q83" s="201"/>
    </row>
    <row r="84" spans="1:17" s="219" customFormat="1">
      <c r="A84" s="187"/>
      <c r="B84" s="187"/>
      <c r="C84" s="187"/>
      <c r="D84" s="199" t="s">
        <v>189</v>
      </c>
      <c r="E84" s="193"/>
      <c r="F84" s="193"/>
      <c r="G84" s="193"/>
      <c r="H84" s="187"/>
      <c r="I84" s="187"/>
      <c r="J84" s="190"/>
      <c r="K84" s="191" t="s">
        <v>803</v>
      </c>
      <c r="L84" s="276"/>
      <c r="M84" s="200" t="s">
        <v>190</v>
      </c>
      <c r="N84" s="343" t="s">
        <v>197</v>
      </c>
      <c r="O84" s="182"/>
      <c r="P84" s="201"/>
      <c r="Q84" s="201"/>
    </row>
    <row r="85" spans="1:17" s="219" customFormat="1">
      <c r="A85" s="187"/>
      <c r="B85" s="187"/>
      <c r="C85" s="187"/>
      <c r="D85" s="199" t="s">
        <v>189</v>
      </c>
      <c r="E85" s="193"/>
      <c r="F85" s="193"/>
      <c r="G85" s="193"/>
      <c r="H85" s="187"/>
      <c r="I85" s="187"/>
      <c r="J85" s="190"/>
      <c r="K85" s="191" t="s">
        <v>803</v>
      </c>
      <c r="L85" s="276"/>
      <c r="M85" s="200" t="s">
        <v>190</v>
      </c>
      <c r="N85" s="343" t="s">
        <v>197</v>
      </c>
      <c r="O85" s="182"/>
      <c r="P85" s="201"/>
      <c r="Q85" s="201"/>
    </row>
    <row r="86" spans="1:17" s="219" customFormat="1">
      <c r="A86" s="187"/>
      <c r="B86" s="187"/>
      <c r="C86" s="187"/>
      <c r="D86" s="199" t="s">
        <v>189</v>
      </c>
      <c r="E86" s="193"/>
      <c r="F86" s="193"/>
      <c r="G86" s="193"/>
      <c r="H86" s="187"/>
      <c r="I86" s="187"/>
      <c r="J86" s="190"/>
      <c r="K86" s="191" t="s">
        <v>803</v>
      </c>
      <c r="L86" s="276"/>
      <c r="M86" s="200" t="s">
        <v>190</v>
      </c>
      <c r="N86" s="343" t="s">
        <v>197</v>
      </c>
      <c r="O86" s="182"/>
      <c r="P86" s="201"/>
      <c r="Q86" s="201"/>
    </row>
    <row r="87" spans="1:17" s="219" customFormat="1">
      <c r="A87" s="187"/>
      <c r="B87" s="187"/>
      <c r="C87" s="187"/>
      <c r="D87" s="199" t="s">
        <v>189</v>
      </c>
      <c r="E87" s="193"/>
      <c r="F87" s="193"/>
      <c r="G87" s="193"/>
      <c r="H87" s="187"/>
      <c r="I87" s="187"/>
      <c r="J87" s="190"/>
      <c r="K87" s="191" t="s">
        <v>803</v>
      </c>
      <c r="L87" s="276"/>
      <c r="M87" s="200" t="s">
        <v>190</v>
      </c>
      <c r="N87" s="343" t="s">
        <v>197</v>
      </c>
      <c r="O87" s="182"/>
      <c r="P87" s="201"/>
      <c r="Q87" s="201"/>
    </row>
    <row r="88" spans="1:17">
      <c r="A88" s="187">
        <v>1</v>
      </c>
      <c r="B88" s="187" t="s">
        <v>348</v>
      </c>
      <c r="C88" s="187" t="s">
        <v>349</v>
      </c>
      <c r="D88" s="199" t="s">
        <v>189</v>
      </c>
      <c r="E88" s="193">
        <v>220</v>
      </c>
      <c r="F88" s="193">
        <v>199</v>
      </c>
      <c r="G88" s="193">
        <v>158</v>
      </c>
      <c r="H88" s="187">
        <v>62</v>
      </c>
      <c r="I88" s="187">
        <v>121</v>
      </c>
      <c r="J88" s="190">
        <v>1.1850000000000001</v>
      </c>
      <c r="K88" s="191" t="s">
        <v>803</v>
      </c>
      <c r="L88" s="276">
        <v>1991.71</v>
      </c>
      <c r="M88" s="200" t="s">
        <v>190</v>
      </c>
      <c r="N88" s="343" t="s">
        <v>197</v>
      </c>
      <c r="P88" s="201" t="s">
        <v>619</v>
      </c>
      <c r="Q88" s="201"/>
    </row>
    <row r="89" spans="1:17">
      <c r="A89" s="187">
        <v>2</v>
      </c>
      <c r="B89" s="187" t="s">
        <v>32</v>
      </c>
      <c r="C89" s="187" t="s">
        <v>35</v>
      </c>
      <c r="D89" s="199" t="s">
        <v>189</v>
      </c>
      <c r="E89" s="193">
        <v>220</v>
      </c>
      <c r="F89" s="193">
        <v>199</v>
      </c>
      <c r="G89" s="193">
        <v>158</v>
      </c>
      <c r="H89" s="187">
        <v>62</v>
      </c>
      <c r="I89" s="187">
        <v>121</v>
      </c>
      <c r="J89" s="190">
        <v>1.1850000000000001</v>
      </c>
      <c r="K89" s="191" t="s">
        <v>803</v>
      </c>
      <c r="L89" s="276">
        <v>2033.63</v>
      </c>
      <c r="M89" s="200" t="s">
        <v>190</v>
      </c>
      <c r="N89" s="343" t="s">
        <v>197</v>
      </c>
      <c r="P89" s="201" t="s">
        <v>619</v>
      </c>
      <c r="Q89" s="201"/>
    </row>
    <row r="90" spans="1:17">
      <c r="A90" s="187">
        <v>3</v>
      </c>
      <c r="B90" s="187" t="s">
        <v>388</v>
      </c>
      <c r="C90" s="187" t="s">
        <v>389</v>
      </c>
      <c r="D90" s="199" t="s">
        <v>189</v>
      </c>
      <c r="E90" s="193">
        <v>220</v>
      </c>
      <c r="F90" s="193">
        <v>199</v>
      </c>
      <c r="G90" s="193">
        <v>158</v>
      </c>
      <c r="H90" s="187">
        <v>62</v>
      </c>
      <c r="I90" s="187">
        <v>121</v>
      </c>
      <c r="J90" s="190">
        <v>1.1850000000000001</v>
      </c>
      <c r="K90" s="191" t="s">
        <v>803</v>
      </c>
      <c r="L90" s="276">
        <v>2167.13</v>
      </c>
      <c r="M90" s="200" t="s">
        <v>190</v>
      </c>
      <c r="N90" s="343" t="s">
        <v>197</v>
      </c>
      <c r="P90" s="201" t="s">
        <v>619</v>
      </c>
      <c r="Q90" s="201"/>
    </row>
    <row r="91" spans="1:17">
      <c r="A91" s="187">
        <v>4</v>
      </c>
      <c r="B91" s="187" t="s">
        <v>24</v>
      </c>
      <c r="C91" s="187" t="s">
        <v>28</v>
      </c>
      <c r="D91" s="199" t="s">
        <v>189</v>
      </c>
      <c r="E91" s="193">
        <v>220</v>
      </c>
      <c r="F91" s="193">
        <v>199</v>
      </c>
      <c r="G91" s="193">
        <v>158</v>
      </c>
      <c r="H91" s="187">
        <v>62</v>
      </c>
      <c r="I91" s="187">
        <v>121</v>
      </c>
      <c r="J91" s="190">
        <v>1.1850000000000001</v>
      </c>
      <c r="K91" s="191" t="s">
        <v>803</v>
      </c>
      <c r="L91" s="276">
        <v>2445.35</v>
      </c>
      <c r="M91" s="200" t="s">
        <v>190</v>
      </c>
      <c r="N91" s="343" t="s">
        <v>197</v>
      </c>
      <c r="P91" s="201" t="s">
        <v>619</v>
      </c>
      <c r="Q91" s="201"/>
    </row>
    <row r="92" spans="1:17">
      <c r="A92" s="187">
        <v>5</v>
      </c>
      <c r="B92" s="187" t="s">
        <v>25</v>
      </c>
      <c r="C92" s="187" t="s">
        <v>29</v>
      </c>
      <c r="D92" s="199" t="s">
        <v>189</v>
      </c>
      <c r="E92" s="193">
        <v>220</v>
      </c>
      <c r="F92" s="193">
        <v>199</v>
      </c>
      <c r="G92" s="193">
        <v>158</v>
      </c>
      <c r="H92" s="187">
        <v>62</v>
      </c>
      <c r="I92" s="187">
        <v>121</v>
      </c>
      <c r="J92" s="190">
        <v>1.1850000000000001</v>
      </c>
      <c r="K92" s="191" t="s">
        <v>803</v>
      </c>
      <c r="L92" s="276">
        <v>2456.2800000000002</v>
      </c>
      <c r="M92" s="200" t="s">
        <v>190</v>
      </c>
      <c r="N92" s="343" t="s">
        <v>197</v>
      </c>
      <c r="P92" s="201" t="s">
        <v>619</v>
      </c>
      <c r="Q92" s="201"/>
    </row>
    <row r="93" spans="1:17" s="224" customFormat="1">
      <c r="A93" s="187">
        <v>6</v>
      </c>
      <c r="B93" s="187" t="s">
        <v>462</v>
      </c>
      <c r="C93" s="187" t="s">
        <v>463</v>
      </c>
      <c r="D93" s="199" t="s">
        <v>189</v>
      </c>
      <c r="E93" s="193">
        <v>215</v>
      </c>
      <c r="F93" s="193">
        <v>194</v>
      </c>
      <c r="G93" s="193">
        <v>158</v>
      </c>
      <c r="H93" s="187">
        <v>62</v>
      </c>
      <c r="I93" s="187">
        <v>121</v>
      </c>
      <c r="J93" s="190">
        <v>1.1850000000000001</v>
      </c>
      <c r="K93" s="191" t="s">
        <v>803</v>
      </c>
      <c r="L93" s="276">
        <v>1933.89</v>
      </c>
      <c r="M93" s="200" t="s">
        <v>190</v>
      </c>
      <c r="N93" s="343" t="s">
        <v>197</v>
      </c>
      <c r="P93" s="201" t="s">
        <v>620</v>
      </c>
      <c r="Q93" s="201"/>
    </row>
    <row r="94" spans="1:17" s="224" customFormat="1">
      <c r="A94" s="187">
        <v>7</v>
      </c>
      <c r="B94" s="187" t="s">
        <v>468</v>
      </c>
      <c r="C94" s="187" t="s">
        <v>469</v>
      </c>
      <c r="D94" s="199" t="s">
        <v>189</v>
      </c>
      <c r="E94" s="193">
        <v>215</v>
      </c>
      <c r="F94" s="193">
        <v>194</v>
      </c>
      <c r="G94" s="193">
        <v>158</v>
      </c>
      <c r="H94" s="187">
        <v>62</v>
      </c>
      <c r="I94" s="187">
        <v>121</v>
      </c>
      <c r="J94" s="190">
        <v>1.1850000000000001</v>
      </c>
      <c r="K94" s="191" t="s">
        <v>803</v>
      </c>
      <c r="L94" s="276">
        <v>2382.59</v>
      </c>
      <c r="M94" s="200" t="s">
        <v>190</v>
      </c>
      <c r="N94" s="343" t="s">
        <v>197</v>
      </c>
      <c r="P94" s="201" t="s">
        <v>620</v>
      </c>
      <c r="Q94" s="201"/>
    </row>
    <row r="95" spans="1:17" s="224" customFormat="1">
      <c r="A95" s="187">
        <v>8</v>
      </c>
      <c r="B95" s="187" t="s">
        <v>466</v>
      </c>
      <c r="C95" s="187" t="s">
        <v>467</v>
      </c>
      <c r="D95" s="199" t="s">
        <v>189</v>
      </c>
      <c r="E95" s="193">
        <v>215</v>
      </c>
      <c r="F95" s="193">
        <v>194</v>
      </c>
      <c r="G95" s="193">
        <v>158</v>
      </c>
      <c r="H95" s="187">
        <v>62</v>
      </c>
      <c r="I95" s="187">
        <v>121</v>
      </c>
      <c r="J95" s="190">
        <v>1.1850000000000001</v>
      </c>
      <c r="K95" s="191" t="s">
        <v>803</v>
      </c>
      <c r="L95" s="276">
        <v>2371.59</v>
      </c>
      <c r="M95" s="200" t="s">
        <v>190</v>
      </c>
      <c r="N95" s="343" t="s">
        <v>197</v>
      </c>
      <c r="P95" s="201" t="s">
        <v>620</v>
      </c>
      <c r="Q95" s="201"/>
    </row>
    <row r="96" spans="1:17" s="224" customFormat="1">
      <c r="A96" s="187">
        <v>9</v>
      </c>
      <c r="B96" s="187" t="s">
        <v>470</v>
      </c>
      <c r="C96" s="187" t="s">
        <v>471</v>
      </c>
      <c r="D96" s="199" t="s">
        <v>189</v>
      </c>
      <c r="E96" s="193">
        <v>215</v>
      </c>
      <c r="F96" s="193">
        <v>194</v>
      </c>
      <c r="G96" s="193">
        <v>158</v>
      </c>
      <c r="H96" s="187">
        <v>62</v>
      </c>
      <c r="I96" s="187">
        <v>121</v>
      </c>
      <c r="J96" s="190">
        <v>1.1850000000000001</v>
      </c>
      <c r="K96" s="191" t="s">
        <v>803</v>
      </c>
      <c r="L96" s="276">
        <v>2086.5500000000002</v>
      </c>
      <c r="M96" s="200" t="s">
        <v>190</v>
      </c>
      <c r="N96" s="343" t="s">
        <v>197</v>
      </c>
      <c r="P96" s="201" t="s">
        <v>620</v>
      </c>
      <c r="Q96" s="201"/>
    </row>
    <row r="97" spans="1:17" s="224" customFormat="1">
      <c r="A97" s="187">
        <v>10</v>
      </c>
      <c r="B97" s="187" t="s">
        <v>472</v>
      </c>
      <c r="C97" s="187" t="s">
        <v>473</v>
      </c>
      <c r="D97" s="199" t="s">
        <v>189</v>
      </c>
      <c r="E97" s="193">
        <v>215</v>
      </c>
      <c r="F97" s="193">
        <v>194</v>
      </c>
      <c r="G97" s="193">
        <v>158</v>
      </c>
      <c r="H97" s="187">
        <v>62</v>
      </c>
      <c r="I97" s="187">
        <v>121</v>
      </c>
      <c r="J97" s="190">
        <v>1.1850000000000001</v>
      </c>
      <c r="K97" s="191" t="s">
        <v>803</v>
      </c>
      <c r="L97" s="276">
        <v>2242.12</v>
      </c>
      <c r="M97" s="200" t="s">
        <v>190</v>
      </c>
      <c r="N97" s="343" t="s">
        <v>197</v>
      </c>
      <c r="O97" s="182"/>
      <c r="P97" s="201" t="s">
        <v>620</v>
      </c>
      <c r="Q97" s="201"/>
    </row>
    <row r="98" spans="1:17" s="224" customFormat="1">
      <c r="A98" s="187">
        <v>11</v>
      </c>
      <c r="B98" s="187" t="s">
        <v>474</v>
      </c>
      <c r="C98" s="187" t="s">
        <v>475</v>
      </c>
      <c r="D98" s="199" t="s">
        <v>189</v>
      </c>
      <c r="E98" s="193">
        <v>215</v>
      </c>
      <c r="F98" s="193">
        <v>194</v>
      </c>
      <c r="G98" s="193">
        <v>158</v>
      </c>
      <c r="H98" s="187">
        <v>62</v>
      </c>
      <c r="I98" s="187">
        <v>121</v>
      </c>
      <c r="J98" s="190">
        <v>1.1850000000000001</v>
      </c>
      <c r="K98" s="191" t="s">
        <v>803</v>
      </c>
      <c r="L98" s="276">
        <v>2193.87</v>
      </c>
      <c r="M98" s="200" t="s">
        <v>190</v>
      </c>
      <c r="N98" s="343" t="s">
        <v>197</v>
      </c>
      <c r="O98" s="182"/>
      <c r="P98" s="201" t="s">
        <v>620</v>
      </c>
      <c r="Q98" s="201"/>
    </row>
    <row r="99" spans="1:17" s="224" customFormat="1">
      <c r="A99" s="187">
        <v>12</v>
      </c>
      <c r="B99" s="187" t="s">
        <v>476</v>
      </c>
      <c r="C99" s="187" t="s">
        <v>477</v>
      </c>
      <c r="D99" s="199" t="s">
        <v>189</v>
      </c>
      <c r="E99" s="193">
        <v>215</v>
      </c>
      <c r="F99" s="193">
        <v>194</v>
      </c>
      <c r="G99" s="193">
        <v>158</v>
      </c>
      <c r="H99" s="187">
        <v>62</v>
      </c>
      <c r="I99" s="187">
        <v>121</v>
      </c>
      <c r="J99" s="190">
        <v>1.1850000000000001</v>
      </c>
      <c r="K99" s="191" t="s">
        <v>803</v>
      </c>
      <c r="L99" s="276">
        <v>2172.6799999999998</v>
      </c>
      <c r="M99" s="200" t="s">
        <v>190</v>
      </c>
      <c r="N99" s="343" t="s">
        <v>197</v>
      </c>
      <c r="P99" s="201" t="s">
        <v>620</v>
      </c>
      <c r="Q99" s="201"/>
    </row>
    <row r="100" spans="1:17" s="224" customFormat="1">
      <c r="A100" s="187">
        <v>13</v>
      </c>
      <c r="B100" s="187" t="s">
        <v>681</v>
      </c>
      <c r="C100" s="187" t="s">
        <v>661</v>
      </c>
      <c r="D100" s="199" t="s">
        <v>189</v>
      </c>
      <c r="E100" s="193">
        <v>225</v>
      </c>
      <c r="F100" s="193">
        <v>204</v>
      </c>
      <c r="G100" s="193">
        <v>158</v>
      </c>
      <c r="H100" s="187">
        <v>62</v>
      </c>
      <c r="I100" s="187">
        <v>121</v>
      </c>
      <c r="J100" s="190">
        <v>1.1850000000000001</v>
      </c>
      <c r="K100" s="191" t="s">
        <v>803</v>
      </c>
      <c r="L100" s="276">
        <v>2343</v>
      </c>
      <c r="M100" s="200" t="s">
        <v>190</v>
      </c>
      <c r="N100" s="343" t="s">
        <v>197</v>
      </c>
      <c r="O100" s="182"/>
      <c r="P100" s="201" t="s">
        <v>619</v>
      </c>
      <c r="Q100" s="201"/>
    </row>
    <row r="101" spans="1:17" s="224" customFormat="1">
      <c r="A101" s="187">
        <v>14</v>
      </c>
      <c r="B101" s="187" t="s">
        <v>753</v>
      </c>
      <c r="C101" s="187" t="s">
        <v>761</v>
      </c>
      <c r="D101" s="199" t="s">
        <v>189</v>
      </c>
      <c r="E101" s="193">
        <v>225</v>
      </c>
      <c r="F101" s="193">
        <v>204</v>
      </c>
      <c r="G101" s="193">
        <v>158</v>
      </c>
      <c r="H101" s="187">
        <v>62</v>
      </c>
      <c r="I101" s="187">
        <v>121</v>
      </c>
      <c r="J101" s="190">
        <v>1.1850000000000001</v>
      </c>
      <c r="K101" s="191" t="s">
        <v>803</v>
      </c>
      <c r="L101" s="276">
        <v>2384.88</v>
      </c>
      <c r="M101" s="200" t="s">
        <v>190</v>
      </c>
      <c r="N101" s="343" t="s">
        <v>197</v>
      </c>
      <c r="O101" s="182"/>
      <c r="P101" s="201" t="s">
        <v>619</v>
      </c>
      <c r="Q101" s="201"/>
    </row>
    <row r="102" spans="1:17" s="224" customFormat="1">
      <c r="A102" s="187">
        <v>15</v>
      </c>
      <c r="B102" s="187" t="s">
        <v>754</v>
      </c>
      <c r="C102" s="187" t="s">
        <v>762</v>
      </c>
      <c r="D102" s="199" t="s">
        <v>189</v>
      </c>
      <c r="E102" s="193">
        <v>225</v>
      </c>
      <c r="F102" s="193">
        <v>204</v>
      </c>
      <c r="G102" s="193">
        <v>158</v>
      </c>
      <c r="H102" s="187">
        <v>62</v>
      </c>
      <c r="I102" s="187">
        <v>121</v>
      </c>
      <c r="J102" s="190">
        <v>1.1850000000000001</v>
      </c>
      <c r="K102" s="191" t="s">
        <v>803</v>
      </c>
      <c r="L102" s="276">
        <v>2796.8</v>
      </c>
      <c r="M102" s="200" t="s">
        <v>190</v>
      </c>
      <c r="N102" s="343" t="s">
        <v>197</v>
      </c>
      <c r="O102" s="182"/>
      <c r="P102" s="201" t="s">
        <v>619</v>
      </c>
      <c r="Q102" s="201"/>
    </row>
    <row r="103" spans="1:17" s="224" customFormat="1">
      <c r="A103" s="187">
        <v>16</v>
      </c>
      <c r="B103" s="187" t="s">
        <v>755</v>
      </c>
      <c r="C103" s="187" t="s">
        <v>763</v>
      </c>
      <c r="D103" s="199" t="s">
        <v>189</v>
      </c>
      <c r="E103" s="193">
        <v>225</v>
      </c>
      <c r="F103" s="193">
        <v>204</v>
      </c>
      <c r="G103" s="193">
        <v>158</v>
      </c>
      <c r="H103" s="187">
        <v>62</v>
      </c>
      <c r="I103" s="187">
        <v>121</v>
      </c>
      <c r="J103" s="190">
        <v>1.1850000000000001</v>
      </c>
      <c r="K103" s="191" t="s">
        <v>803</v>
      </c>
      <c r="L103" s="276">
        <v>2807.73</v>
      </c>
      <c r="M103" s="200" t="s">
        <v>190</v>
      </c>
      <c r="N103" s="343" t="s">
        <v>197</v>
      </c>
      <c r="O103" s="182"/>
      <c r="P103" s="201" t="s">
        <v>619</v>
      </c>
      <c r="Q103" s="201"/>
    </row>
    <row r="104" spans="1:17" s="224" customFormat="1">
      <c r="A104" s="187">
        <v>17</v>
      </c>
      <c r="B104" s="187" t="s">
        <v>789</v>
      </c>
      <c r="C104" s="187" t="s">
        <v>792</v>
      </c>
      <c r="D104" s="199" t="s">
        <v>189</v>
      </c>
      <c r="E104" s="193">
        <v>225</v>
      </c>
      <c r="F104" s="193">
        <v>204</v>
      </c>
      <c r="G104" s="193">
        <v>158</v>
      </c>
      <c r="H104" s="187">
        <v>62</v>
      </c>
      <c r="I104" s="187">
        <v>121</v>
      </c>
      <c r="J104" s="190">
        <v>1.1850000000000001</v>
      </c>
      <c r="K104" s="191" t="s">
        <v>803</v>
      </c>
      <c r="L104" s="276">
        <v>2516.15</v>
      </c>
      <c r="M104" s="200" t="s">
        <v>190</v>
      </c>
      <c r="N104" s="343" t="s">
        <v>197</v>
      </c>
      <c r="O104" s="182"/>
      <c r="P104" s="201" t="s">
        <v>619</v>
      </c>
      <c r="Q104" s="201"/>
    </row>
    <row r="105" spans="1:17" s="224" customFormat="1">
      <c r="A105" s="187">
        <v>18</v>
      </c>
      <c r="B105" s="187" t="s">
        <v>651</v>
      </c>
      <c r="C105" s="187" t="s">
        <v>658</v>
      </c>
      <c r="D105" s="199" t="s">
        <v>189</v>
      </c>
      <c r="E105" s="193">
        <v>220</v>
      </c>
      <c r="F105" s="193">
        <v>199</v>
      </c>
      <c r="G105" s="193">
        <v>158</v>
      </c>
      <c r="H105" s="187">
        <v>62</v>
      </c>
      <c r="I105" s="187">
        <v>121</v>
      </c>
      <c r="J105" s="190">
        <v>1.1850000000000001</v>
      </c>
      <c r="K105" s="191" t="s">
        <v>803</v>
      </c>
      <c r="L105" s="276">
        <v>2297.34</v>
      </c>
      <c r="M105" s="200" t="s">
        <v>190</v>
      </c>
      <c r="N105" s="343" t="s">
        <v>197</v>
      </c>
      <c r="O105" s="182"/>
      <c r="P105" s="201" t="s">
        <v>620</v>
      </c>
      <c r="Q105" s="201"/>
    </row>
    <row r="106" spans="1:17" s="224" customFormat="1">
      <c r="A106" s="187">
        <v>19</v>
      </c>
      <c r="B106" s="187" t="s">
        <v>659</v>
      </c>
      <c r="C106" s="187" t="s">
        <v>660</v>
      </c>
      <c r="D106" s="199" t="s">
        <v>189</v>
      </c>
      <c r="E106" s="193">
        <v>220</v>
      </c>
      <c r="F106" s="193">
        <v>199</v>
      </c>
      <c r="G106" s="193">
        <v>158</v>
      </c>
      <c r="H106" s="187">
        <v>62</v>
      </c>
      <c r="I106" s="187">
        <v>121</v>
      </c>
      <c r="J106" s="190">
        <v>1.1850000000000001</v>
      </c>
      <c r="K106" s="191" t="s">
        <v>803</v>
      </c>
      <c r="L106" s="276">
        <v>2449.66</v>
      </c>
      <c r="M106" s="200" t="s">
        <v>190</v>
      </c>
      <c r="N106" s="343" t="s">
        <v>197</v>
      </c>
      <c r="O106" s="182"/>
      <c r="P106" s="201" t="s">
        <v>619</v>
      </c>
      <c r="Q106" s="201"/>
    </row>
    <row r="107" spans="1:17" s="224" customFormat="1">
      <c r="A107" s="187">
        <v>20</v>
      </c>
      <c r="B107" s="187" t="s">
        <v>738</v>
      </c>
      <c r="C107" s="187" t="s">
        <v>725</v>
      </c>
      <c r="D107" s="199" t="s">
        <v>189</v>
      </c>
      <c r="E107" s="193">
        <v>220</v>
      </c>
      <c r="F107" s="193">
        <v>199</v>
      </c>
      <c r="G107" s="193">
        <v>158</v>
      </c>
      <c r="H107" s="187">
        <v>62</v>
      </c>
      <c r="I107" s="187">
        <v>121</v>
      </c>
      <c r="J107" s="190">
        <v>1.1850000000000001</v>
      </c>
      <c r="K107" s="191" t="s">
        <v>803</v>
      </c>
      <c r="L107" s="276">
        <v>2735.24</v>
      </c>
      <c r="M107" s="200" t="s">
        <v>190</v>
      </c>
      <c r="N107" s="343" t="s">
        <v>197</v>
      </c>
      <c r="O107" s="182"/>
      <c r="P107" s="201" t="s">
        <v>620</v>
      </c>
      <c r="Q107" s="201"/>
    </row>
    <row r="108" spans="1:17" s="224" customFormat="1">
      <c r="A108" s="187">
        <v>21</v>
      </c>
      <c r="B108" s="187" t="s">
        <v>740</v>
      </c>
      <c r="C108" s="187" t="s">
        <v>727</v>
      </c>
      <c r="D108" s="199" t="s">
        <v>189</v>
      </c>
      <c r="E108" s="193">
        <v>220</v>
      </c>
      <c r="F108" s="193">
        <v>199</v>
      </c>
      <c r="G108" s="193">
        <v>158</v>
      </c>
      <c r="H108" s="187">
        <v>62</v>
      </c>
      <c r="I108" s="187">
        <v>121</v>
      </c>
      <c r="J108" s="190">
        <v>1.1850000000000001</v>
      </c>
      <c r="K108" s="191" t="s">
        <v>803</v>
      </c>
      <c r="L108" s="276">
        <v>2746.17</v>
      </c>
      <c r="M108" s="200" t="s">
        <v>190</v>
      </c>
      <c r="N108" s="343" t="s">
        <v>197</v>
      </c>
      <c r="P108" s="201" t="s">
        <v>620</v>
      </c>
      <c r="Q108" s="201"/>
    </row>
    <row r="109" spans="1:17" s="224" customFormat="1">
      <c r="A109" s="187">
        <v>22</v>
      </c>
      <c r="B109" s="187" t="s">
        <v>750</v>
      </c>
      <c r="C109" s="187" t="s">
        <v>751</v>
      </c>
      <c r="D109" s="199" t="s">
        <v>189</v>
      </c>
      <c r="E109" s="193">
        <v>220</v>
      </c>
      <c r="F109" s="193">
        <v>199</v>
      </c>
      <c r="G109" s="193">
        <v>158</v>
      </c>
      <c r="H109" s="187">
        <v>62</v>
      </c>
      <c r="I109" s="187">
        <v>121</v>
      </c>
      <c r="J109" s="190">
        <v>1.1850000000000001</v>
      </c>
      <c r="K109" s="191" t="s">
        <v>803</v>
      </c>
      <c r="L109" s="276">
        <v>2339.4499999999998</v>
      </c>
      <c r="M109" s="200" t="s">
        <v>190</v>
      </c>
      <c r="N109" s="343" t="s">
        <v>197</v>
      </c>
      <c r="P109" s="201" t="s">
        <v>620</v>
      </c>
      <c r="Q109" s="201"/>
    </row>
    <row r="110" spans="1:17" s="224" customFormat="1">
      <c r="A110" s="187">
        <v>23</v>
      </c>
      <c r="B110" s="187" t="s">
        <v>743</v>
      </c>
      <c r="C110" s="187" t="s">
        <v>730</v>
      </c>
      <c r="D110" s="199" t="s">
        <v>189</v>
      </c>
      <c r="E110" s="193">
        <v>220</v>
      </c>
      <c r="F110" s="193">
        <v>199</v>
      </c>
      <c r="G110" s="193">
        <v>158</v>
      </c>
      <c r="H110" s="187">
        <v>62</v>
      </c>
      <c r="I110" s="187">
        <v>121</v>
      </c>
      <c r="J110" s="190">
        <v>1.1850000000000001</v>
      </c>
      <c r="K110" s="191" t="s">
        <v>803</v>
      </c>
      <c r="L110" s="276">
        <v>2606</v>
      </c>
      <c r="M110" s="200" t="s">
        <v>190</v>
      </c>
      <c r="N110" s="343" t="s">
        <v>197</v>
      </c>
      <c r="O110" s="182"/>
      <c r="P110" s="201" t="s">
        <v>620</v>
      </c>
      <c r="Q110" s="201"/>
    </row>
    <row r="111" spans="1:17" s="224" customFormat="1">
      <c r="A111" s="187">
        <v>24</v>
      </c>
      <c r="B111" s="187" t="s">
        <v>745</v>
      </c>
      <c r="C111" s="187" t="s">
        <v>732</v>
      </c>
      <c r="D111" s="199" t="s">
        <v>189</v>
      </c>
      <c r="E111" s="193">
        <v>220</v>
      </c>
      <c r="F111" s="193">
        <v>199</v>
      </c>
      <c r="G111" s="193">
        <v>158</v>
      </c>
      <c r="H111" s="187">
        <v>62</v>
      </c>
      <c r="I111" s="187">
        <v>121</v>
      </c>
      <c r="J111" s="190">
        <v>1.1850000000000001</v>
      </c>
      <c r="K111" s="191" t="s">
        <v>803</v>
      </c>
      <c r="L111" s="276">
        <v>2557.5</v>
      </c>
      <c r="M111" s="200" t="s">
        <v>190</v>
      </c>
      <c r="N111" s="343" t="s">
        <v>197</v>
      </c>
      <c r="O111" s="182"/>
      <c r="P111" s="201" t="s">
        <v>620</v>
      </c>
      <c r="Q111" s="201"/>
    </row>
    <row r="112" spans="1:17" s="224" customFormat="1">
      <c r="A112" s="187">
        <v>25</v>
      </c>
      <c r="B112" s="187" t="s">
        <v>741</v>
      </c>
      <c r="C112" s="187" t="s">
        <v>728</v>
      </c>
      <c r="D112" s="199" t="s">
        <v>189</v>
      </c>
      <c r="E112" s="193">
        <v>220</v>
      </c>
      <c r="F112" s="193">
        <v>199</v>
      </c>
      <c r="G112" s="193">
        <v>158</v>
      </c>
      <c r="H112" s="187">
        <v>62</v>
      </c>
      <c r="I112" s="187">
        <v>121</v>
      </c>
      <c r="J112" s="190">
        <v>1.1850000000000001</v>
      </c>
      <c r="K112" s="191" t="s">
        <v>803</v>
      </c>
      <c r="L112" s="276">
        <v>2536.65</v>
      </c>
      <c r="M112" s="200" t="s">
        <v>190</v>
      </c>
      <c r="N112" s="343" t="s">
        <v>197</v>
      </c>
      <c r="O112" s="182"/>
      <c r="P112" s="201" t="s">
        <v>620</v>
      </c>
      <c r="Q112" s="201"/>
    </row>
    <row r="113" spans="1:17" s="224" customFormat="1">
      <c r="A113" s="187">
        <v>26</v>
      </c>
      <c r="B113" s="187" t="s">
        <v>464</v>
      </c>
      <c r="C113" s="187" t="s">
        <v>465</v>
      </c>
      <c r="D113" s="199" t="s">
        <v>189</v>
      </c>
      <c r="E113" s="193">
        <v>215</v>
      </c>
      <c r="F113" s="193">
        <v>194</v>
      </c>
      <c r="G113" s="193">
        <v>158</v>
      </c>
      <c r="H113" s="187">
        <v>62</v>
      </c>
      <c r="I113" s="187">
        <v>121</v>
      </c>
      <c r="J113" s="190">
        <v>1.1850000000000001</v>
      </c>
      <c r="K113" s="191" t="s">
        <v>803</v>
      </c>
      <c r="L113" s="276">
        <v>1975.79</v>
      </c>
      <c r="M113" s="200" t="s">
        <v>190</v>
      </c>
      <c r="N113" s="343" t="s">
        <v>197</v>
      </c>
      <c r="O113" s="182"/>
      <c r="P113" s="201" t="s">
        <v>620</v>
      </c>
      <c r="Q113" s="201"/>
    </row>
    <row r="114" spans="1:17" s="224" customFormat="1">
      <c r="A114" s="187">
        <v>27</v>
      </c>
      <c r="B114" s="187" t="s">
        <v>289</v>
      </c>
      <c r="C114" s="187" t="s">
        <v>290</v>
      </c>
      <c r="D114" s="199" t="s">
        <v>189</v>
      </c>
      <c r="E114" s="193">
        <v>215</v>
      </c>
      <c r="F114" s="193">
        <v>194</v>
      </c>
      <c r="G114" s="193">
        <v>158</v>
      </c>
      <c r="H114" s="187">
        <v>62</v>
      </c>
      <c r="I114" s="187">
        <v>121</v>
      </c>
      <c r="J114" s="190">
        <v>1.1850000000000001</v>
      </c>
      <c r="K114" s="191" t="s">
        <v>803</v>
      </c>
      <c r="L114" s="276">
        <v>2010.68</v>
      </c>
      <c r="M114" s="200" t="s">
        <v>190</v>
      </c>
      <c r="N114" s="343" t="s">
        <v>197</v>
      </c>
      <c r="O114" s="182"/>
      <c r="P114" s="201" t="s">
        <v>620</v>
      </c>
      <c r="Q114" s="201"/>
    </row>
    <row r="115" spans="1:17" s="224" customFormat="1">
      <c r="A115" s="187">
        <v>28</v>
      </c>
      <c r="B115" s="187" t="s">
        <v>89</v>
      </c>
      <c r="C115" s="187" t="s">
        <v>548</v>
      </c>
      <c r="D115" s="199" t="s">
        <v>189</v>
      </c>
      <c r="E115" s="193">
        <v>215</v>
      </c>
      <c r="F115" s="193">
        <v>194</v>
      </c>
      <c r="G115" s="193">
        <v>158</v>
      </c>
      <c r="H115" s="187">
        <v>62</v>
      </c>
      <c r="I115" s="187">
        <v>121</v>
      </c>
      <c r="J115" s="190">
        <v>1.1850000000000001</v>
      </c>
      <c r="K115" s="191" t="s">
        <v>803</v>
      </c>
      <c r="L115" s="276">
        <v>2435.66</v>
      </c>
      <c r="M115" s="200" t="s">
        <v>190</v>
      </c>
      <c r="N115" s="343" t="s">
        <v>197</v>
      </c>
      <c r="O115" s="182"/>
      <c r="P115" s="201" t="s">
        <v>620</v>
      </c>
      <c r="Q115" s="201"/>
    </row>
    <row r="116" spans="1:17" s="224" customFormat="1">
      <c r="A116" s="187">
        <v>29</v>
      </c>
      <c r="B116" s="187" t="s">
        <v>90</v>
      </c>
      <c r="C116" s="187" t="s">
        <v>547</v>
      </c>
      <c r="D116" s="199" t="s">
        <v>189</v>
      </c>
      <c r="E116" s="193">
        <v>215</v>
      </c>
      <c r="F116" s="193">
        <v>194</v>
      </c>
      <c r="G116" s="193">
        <v>158</v>
      </c>
      <c r="H116" s="187">
        <v>62</v>
      </c>
      <c r="I116" s="187">
        <v>121</v>
      </c>
      <c r="J116" s="190">
        <v>1.1850000000000001</v>
      </c>
      <c r="K116" s="191" t="s">
        <v>803</v>
      </c>
      <c r="L116" s="276">
        <v>2139.33</v>
      </c>
      <c r="M116" s="200" t="s">
        <v>190</v>
      </c>
      <c r="N116" s="343" t="s">
        <v>197</v>
      </c>
      <c r="O116" s="182"/>
      <c r="P116" s="201" t="s">
        <v>620</v>
      </c>
      <c r="Q116" s="201"/>
    </row>
    <row r="117" spans="1:17" s="224" customFormat="1">
      <c r="A117" s="187">
        <v>30</v>
      </c>
      <c r="B117" s="187" t="s">
        <v>710</v>
      </c>
      <c r="C117" s="187" t="s">
        <v>691</v>
      </c>
      <c r="D117" s="199" t="s">
        <v>189</v>
      </c>
      <c r="E117" s="193">
        <v>220</v>
      </c>
      <c r="F117" s="193">
        <v>199</v>
      </c>
      <c r="G117" s="193">
        <v>158</v>
      </c>
      <c r="H117" s="187">
        <v>62</v>
      </c>
      <c r="I117" s="187">
        <v>121</v>
      </c>
      <c r="J117" s="190">
        <v>1.1850000000000001</v>
      </c>
      <c r="K117" s="191" t="s">
        <v>803</v>
      </c>
      <c r="L117" s="276">
        <v>2359.85</v>
      </c>
      <c r="M117" s="200" t="s">
        <v>190</v>
      </c>
      <c r="N117" s="343" t="s">
        <v>197</v>
      </c>
      <c r="O117" s="182"/>
      <c r="P117" s="201" t="s">
        <v>620</v>
      </c>
      <c r="Q117" s="201"/>
    </row>
    <row r="118" spans="1:17" s="224" customFormat="1">
      <c r="A118" s="187">
        <v>31</v>
      </c>
      <c r="B118" s="187" t="s">
        <v>774</v>
      </c>
      <c r="C118" s="187" t="s">
        <v>776</v>
      </c>
      <c r="D118" s="199" t="s">
        <v>189</v>
      </c>
      <c r="E118" s="193">
        <v>220</v>
      </c>
      <c r="F118" s="193">
        <v>194</v>
      </c>
      <c r="G118" s="193">
        <v>158</v>
      </c>
      <c r="H118" s="187">
        <v>62</v>
      </c>
      <c r="I118" s="187">
        <v>121</v>
      </c>
      <c r="J118" s="190">
        <v>1.1850000000000001</v>
      </c>
      <c r="K118" s="191" t="s">
        <v>803</v>
      </c>
      <c r="L118" s="276">
        <v>2784.32</v>
      </c>
      <c r="M118" s="200" t="s">
        <v>190</v>
      </c>
      <c r="N118" s="343" t="s">
        <v>197</v>
      </c>
      <c r="O118" s="182"/>
      <c r="P118" s="201" t="s">
        <v>620</v>
      </c>
      <c r="Q118" s="201"/>
    </row>
    <row r="119" spans="1:17" s="224" customFormat="1">
      <c r="A119" s="187">
        <v>32</v>
      </c>
      <c r="B119" s="187" t="s">
        <v>775</v>
      </c>
      <c r="C119" s="187" t="s">
        <v>777</v>
      </c>
      <c r="D119" s="199" t="s">
        <v>189</v>
      </c>
      <c r="E119" s="193">
        <v>220</v>
      </c>
      <c r="F119" s="193">
        <v>199</v>
      </c>
      <c r="G119" s="193">
        <v>158</v>
      </c>
      <c r="H119" s="187">
        <v>62</v>
      </c>
      <c r="I119" s="187">
        <v>121</v>
      </c>
      <c r="J119" s="190">
        <v>1.1850000000000001</v>
      </c>
      <c r="K119" s="191" t="s">
        <v>803</v>
      </c>
      <c r="L119" s="276">
        <v>2487.0100000000002</v>
      </c>
      <c r="M119" s="200" t="s">
        <v>190</v>
      </c>
      <c r="N119" s="343" t="s">
        <v>197</v>
      </c>
      <c r="P119" s="201" t="s">
        <v>620</v>
      </c>
      <c r="Q119" s="201"/>
    </row>
    <row r="120" spans="1:17">
      <c r="A120" s="187"/>
      <c r="B120" s="187"/>
      <c r="C120" s="187"/>
      <c r="D120" s="199" t="s">
        <v>189</v>
      </c>
      <c r="E120" s="193"/>
      <c r="F120" s="193"/>
      <c r="G120" s="193"/>
      <c r="H120" s="187"/>
      <c r="I120" s="187"/>
      <c r="J120" s="190"/>
      <c r="K120" s="191" t="s">
        <v>803</v>
      </c>
      <c r="L120" s="276"/>
      <c r="M120" s="200" t="s">
        <v>190</v>
      </c>
      <c r="N120" s="343" t="s">
        <v>197</v>
      </c>
      <c r="P120" s="201"/>
      <c r="Q120" s="201"/>
    </row>
    <row r="121" spans="1:17">
      <c r="A121" s="187"/>
      <c r="B121" s="187"/>
      <c r="C121" s="187"/>
      <c r="D121" s="199" t="s">
        <v>189</v>
      </c>
      <c r="E121" s="193"/>
      <c r="F121" s="193"/>
      <c r="G121" s="193"/>
      <c r="H121" s="187"/>
      <c r="I121" s="187"/>
      <c r="J121" s="190"/>
      <c r="K121" s="191" t="s">
        <v>803</v>
      </c>
      <c r="L121" s="276"/>
      <c r="M121" s="200" t="s">
        <v>190</v>
      </c>
      <c r="N121" s="343" t="s">
        <v>197</v>
      </c>
      <c r="P121" s="201"/>
      <c r="Q121" s="201"/>
    </row>
    <row r="122" spans="1:17">
      <c r="A122" s="187"/>
      <c r="B122" s="187"/>
      <c r="C122" s="187"/>
      <c r="D122" s="199" t="s">
        <v>189</v>
      </c>
      <c r="E122" s="193"/>
      <c r="F122" s="193"/>
      <c r="G122" s="193"/>
      <c r="H122" s="187"/>
      <c r="I122" s="187"/>
      <c r="J122" s="190"/>
      <c r="K122" s="191" t="s">
        <v>803</v>
      </c>
      <c r="L122" s="276"/>
      <c r="M122" s="200" t="s">
        <v>190</v>
      </c>
      <c r="N122" s="343" t="s">
        <v>197</v>
      </c>
      <c r="O122" s="182"/>
      <c r="P122" s="201"/>
      <c r="Q122" s="201"/>
    </row>
    <row r="123" spans="1:17">
      <c r="A123" s="187"/>
      <c r="B123" s="187"/>
      <c r="C123" s="187"/>
      <c r="D123" s="199" t="s">
        <v>189</v>
      </c>
      <c r="E123" s="193"/>
      <c r="F123" s="193"/>
      <c r="G123" s="193"/>
      <c r="H123" s="187"/>
      <c r="I123" s="187"/>
      <c r="J123" s="190"/>
      <c r="K123" s="191" t="s">
        <v>803</v>
      </c>
      <c r="L123" s="276"/>
      <c r="M123" s="200" t="s">
        <v>190</v>
      </c>
      <c r="N123" s="343" t="s">
        <v>197</v>
      </c>
      <c r="O123" s="182"/>
      <c r="P123" s="201"/>
      <c r="Q123" s="201"/>
    </row>
    <row r="124" spans="1:17">
      <c r="A124" s="187"/>
      <c r="B124" s="187"/>
      <c r="C124" s="187"/>
      <c r="D124" s="199" t="s">
        <v>189</v>
      </c>
      <c r="E124" s="193"/>
      <c r="F124" s="193"/>
      <c r="G124" s="193"/>
      <c r="H124" s="187"/>
      <c r="I124" s="187"/>
      <c r="J124" s="190"/>
      <c r="K124" s="191" t="s">
        <v>803</v>
      </c>
      <c r="L124" s="276"/>
      <c r="M124" s="200" t="s">
        <v>190</v>
      </c>
      <c r="N124" s="343" t="s">
        <v>197</v>
      </c>
      <c r="O124" s="182"/>
      <c r="P124" s="201"/>
      <c r="Q124" s="201"/>
    </row>
    <row r="125" spans="1:17">
      <c r="A125" s="187"/>
      <c r="B125" s="187"/>
      <c r="C125" s="187"/>
      <c r="D125" s="199" t="s">
        <v>189</v>
      </c>
      <c r="E125" s="193"/>
      <c r="F125" s="193"/>
      <c r="G125" s="193"/>
      <c r="H125" s="187"/>
      <c r="I125" s="187"/>
      <c r="J125" s="190"/>
      <c r="K125" s="191" t="s">
        <v>803</v>
      </c>
      <c r="L125" s="276"/>
      <c r="M125" s="200" t="s">
        <v>190</v>
      </c>
      <c r="N125" s="343" t="s">
        <v>197</v>
      </c>
      <c r="O125" s="182"/>
      <c r="P125" s="201"/>
      <c r="Q125" s="201"/>
    </row>
    <row r="126" spans="1:17">
      <c r="A126" s="187"/>
      <c r="B126" s="187"/>
      <c r="C126" s="187"/>
      <c r="D126" s="199" t="s">
        <v>189</v>
      </c>
      <c r="E126" s="193"/>
      <c r="F126" s="193"/>
      <c r="G126" s="193"/>
      <c r="H126" s="187"/>
      <c r="I126" s="187"/>
      <c r="J126" s="190"/>
      <c r="K126" s="191" t="s">
        <v>803</v>
      </c>
      <c r="L126" s="276"/>
      <c r="M126" s="200" t="s">
        <v>190</v>
      </c>
      <c r="N126" s="343" t="s">
        <v>197</v>
      </c>
      <c r="P126" s="201"/>
      <c r="Q126" s="201"/>
    </row>
    <row r="127" spans="1:17">
      <c r="A127" s="187"/>
      <c r="B127" s="187"/>
      <c r="C127" s="187"/>
      <c r="D127" s="199" t="s">
        <v>189</v>
      </c>
      <c r="E127" s="193"/>
      <c r="F127" s="193"/>
      <c r="G127" s="193"/>
      <c r="H127" s="187"/>
      <c r="I127" s="187"/>
      <c r="J127" s="190"/>
      <c r="K127" s="191" t="s">
        <v>803</v>
      </c>
      <c r="L127" s="276"/>
      <c r="M127" s="200" t="s">
        <v>190</v>
      </c>
      <c r="N127" s="343" t="s">
        <v>197</v>
      </c>
      <c r="P127" s="201"/>
      <c r="Q127" s="201"/>
    </row>
    <row r="128" spans="1:17">
      <c r="A128" s="187"/>
      <c r="B128" s="187"/>
      <c r="C128" s="187"/>
      <c r="D128" s="199" t="s">
        <v>189</v>
      </c>
      <c r="E128" s="193"/>
      <c r="F128" s="193"/>
      <c r="G128" s="193"/>
      <c r="H128" s="187"/>
      <c r="I128" s="187"/>
      <c r="J128" s="190"/>
      <c r="K128" s="191" t="s">
        <v>803</v>
      </c>
      <c r="L128" s="276"/>
      <c r="M128" s="200" t="s">
        <v>190</v>
      </c>
      <c r="N128" s="343" t="s">
        <v>197</v>
      </c>
      <c r="O128" s="182"/>
      <c r="P128" s="201"/>
      <c r="Q128" s="201"/>
    </row>
    <row r="129" spans="1:17">
      <c r="A129" s="187"/>
      <c r="B129" s="187"/>
      <c r="C129" s="187"/>
      <c r="D129" s="199" t="s">
        <v>189</v>
      </c>
      <c r="E129" s="193"/>
      <c r="F129" s="193"/>
      <c r="G129" s="193"/>
      <c r="H129" s="187"/>
      <c r="I129" s="187"/>
      <c r="J129" s="190"/>
      <c r="K129" s="191" t="s">
        <v>803</v>
      </c>
      <c r="L129" s="276"/>
      <c r="M129" s="200" t="s">
        <v>190</v>
      </c>
      <c r="N129" s="343" t="s">
        <v>197</v>
      </c>
      <c r="P129" s="201"/>
      <c r="Q129" s="201"/>
    </row>
    <row r="130" spans="1:17" s="224" customFormat="1">
      <c r="A130" s="187">
        <v>1</v>
      </c>
      <c r="B130" s="187" t="s">
        <v>350</v>
      </c>
      <c r="C130" s="187" t="s">
        <v>351</v>
      </c>
      <c r="D130" s="199" t="s">
        <v>189</v>
      </c>
      <c r="E130" s="193">
        <v>267</v>
      </c>
      <c r="F130" s="193">
        <v>242</v>
      </c>
      <c r="G130" s="193">
        <v>160</v>
      </c>
      <c r="H130" s="187">
        <v>71</v>
      </c>
      <c r="I130" s="187">
        <v>131</v>
      </c>
      <c r="J130" s="190">
        <v>1.488</v>
      </c>
      <c r="K130" s="191" t="s">
        <v>803</v>
      </c>
      <c r="L130" s="276">
        <v>2302.7199999999998</v>
      </c>
      <c r="M130" s="200" t="s">
        <v>190</v>
      </c>
      <c r="N130" s="343" t="s">
        <v>197</v>
      </c>
      <c r="O130" s="182"/>
      <c r="P130" s="201" t="s">
        <v>619</v>
      </c>
      <c r="Q130" s="201"/>
    </row>
    <row r="131" spans="1:17" s="224" customFormat="1">
      <c r="A131" s="187">
        <v>2</v>
      </c>
      <c r="B131" s="187" t="s">
        <v>33</v>
      </c>
      <c r="C131" s="187" t="s">
        <v>36</v>
      </c>
      <c r="D131" s="199" t="s">
        <v>189</v>
      </c>
      <c r="E131" s="193">
        <v>267</v>
      </c>
      <c r="F131" s="193">
        <v>242</v>
      </c>
      <c r="G131" s="193">
        <v>160</v>
      </c>
      <c r="H131" s="187">
        <v>71</v>
      </c>
      <c r="I131" s="187">
        <v>131</v>
      </c>
      <c r="J131" s="190">
        <v>1.488</v>
      </c>
      <c r="K131" s="191" t="s">
        <v>803</v>
      </c>
      <c r="L131" s="276">
        <v>2344.4699999999998</v>
      </c>
      <c r="M131" s="200" t="s">
        <v>190</v>
      </c>
      <c r="N131" s="343" t="s">
        <v>197</v>
      </c>
      <c r="P131" s="201" t="s">
        <v>619</v>
      </c>
      <c r="Q131" s="201"/>
    </row>
    <row r="132" spans="1:17" s="224" customFormat="1">
      <c r="A132" s="187">
        <v>3</v>
      </c>
      <c r="B132" s="187" t="s">
        <v>390</v>
      </c>
      <c r="C132" s="187" t="s">
        <v>391</v>
      </c>
      <c r="D132" s="199" t="s">
        <v>189</v>
      </c>
      <c r="E132" s="193">
        <v>267</v>
      </c>
      <c r="F132" s="193">
        <v>242</v>
      </c>
      <c r="G132" s="193">
        <v>160</v>
      </c>
      <c r="H132" s="187">
        <v>71</v>
      </c>
      <c r="I132" s="187">
        <v>131</v>
      </c>
      <c r="J132" s="190">
        <v>1.488</v>
      </c>
      <c r="K132" s="191" t="s">
        <v>803</v>
      </c>
      <c r="L132" s="276">
        <v>2531</v>
      </c>
      <c r="M132" s="200" t="s">
        <v>190</v>
      </c>
      <c r="N132" s="343" t="s">
        <v>197</v>
      </c>
      <c r="O132" s="182"/>
      <c r="P132" s="201" t="s">
        <v>619</v>
      </c>
      <c r="Q132" s="201"/>
    </row>
    <row r="133" spans="1:17" s="224" customFormat="1">
      <c r="A133" s="187">
        <v>4</v>
      </c>
      <c r="B133" s="187" t="s">
        <v>26</v>
      </c>
      <c r="C133" s="187" t="s">
        <v>30</v>
      </c>
      <c r="D133" s="199" t="s">
        <v>189</v>
      </c>
      <c r="E133" s="193">
        <v>267</v>
      </c>
      <c r="F133" s="193">
        <v>242</v>
      </c>
      <c r="G133" s="193">
        <v>160</v>
      </c>
      <c r="H133" s="187">
        <v>71</v>
      </c>
      <c r="I133" s="187">
        <v>131</v>
      </c>
      <c r="J133" s="190">
        <v>1.488</v>
      </c>
      <c r="K133" s="191" t="s">
        <v>803</v>
      </c>
      <c r="L133" s="276">
        <v>2662.91</v>
      </c>
      <c r="M133" s="200" t="s">
        <v>190</v>
      </c>
      <c r="N133" s="343" t="s">
        <v>197</v>
      </c>
      <c r="O133" s="182"/>
      <c r="P133" s="201" t="s">
        <v>619</v>
      </c>
      <c r="Q133" s="201"/>
    </row>
    <row r="134" spans="1:17" s="224" customFormat="1">
      <c r="A134" s="187">
        <v>5</v>
      </c>
      <c r="B134" s="187" t="s">
        <v>27</v>
      </c>
      <c r="C134" s="187" t="s">
        <v>37</v>
      </c>
      <c r="D134" s="199" t="s">
        <v>189</v>
      </c>
      <c r="E134" s="193">
        <v>267</v>
      </c>
      <c r="F134" s="193">
        <v>242</v>
      </c>
      <c r="G134" s="193">
        <v>160</v>
      </c>
      <c r="H134" s="187">
        <v>71</v>
      </c>
      <c r="I134" s="187">
        <v>131</v>
      </c>
      <c r="J134" s="190">
        <v>1.488</v>
      </c>
      <c r="K134" s="191" t="s">
        <v>803</v>
      </c>
      <c r="L134" s="276">
        <v>2671.97</v>
      </c>
      <c r="M134" s="200" t="s">
        <v>190</v>
      </c>
      <c r="N134" s="343" t="s">
        <v>197</v>
      </c>
      <c r="O134" s="182"/>
      <c r="P134" s="201" t="s">
        <v>619</v>
      </c>
      <c r="Q134" s="201"/>
    </row>
    <row r="135" spans="1:17" s="224" customFormat="1">
      <c r="A135" s="187">
        <v>6</v>
      </c>
      <c r="B135" s="187" t="s">
        <v>479</v>
      </c>
      <c r="C135" s="187" t="s">
        <v>480</v>
      </c>
      <c r="D135" s="199" t="s">
        <v>189</v>
      </c>
      <c r="E135" s="193">
        <v>262</v>
      </c>
      <c r="F135" s="193">
        <v>237</v>
      </c>
      <c r="G135" s="193">
        <v>160</v>
      </c>
      <c r="H135" s="187">
        <v>71</v>
      </c>
      <c r="I135" s="187">
        <v>131</v>
      </c>
      <c r="J135" s="190">
        <v>1.488</v>
      </c>
      <c r="K135" s="191" t="s">
        <v>803</v>
      </c>
      <c r="L135" s="276">
        <v>2244.61</v>
      </c>
      <c r="M135" s="200" t="s">
        <v>190</v>
      </c>
      <c r="N135" s="343" t="s">
        <v>197</v>
      </c>
      <c r="O135" s="182"/>
      <c r="P135" s="201" t="s">
        <v>620</v>
      </c>
      <c r="Q135" s="201"/>
    </row>
    <row r="136" spans="1:17" s="224" customFormat="1">
      <c r="A136" s="187">
        <v>7</v>
      </c>
      <c r="B136" s="187" t="s">
        <v>481</v>
      </c>
      <c r="C136" s="187" t="s">
        <v>482</v>
      </c>
      <c r="D136" s="199" t="s">
        <v>189</v>
      </c>
      <c r="E136" s="193">
        <v>262</v>
      </c>
      <c r="F136" s="193">
        <v>237</v>
      </c>
      <c r="G136" s="193">
        <v>160</v>
      </c>
      <c r="H136" s="187">
        <v>71</v>
      </c>
      <c r="I136" s="187">
        <v>131</v>
      </c>
      <c r="J136" s="190">
        <v>1.488</v>
      </c>
      <c r="K136" s="191" t="s">
        <v>803</v>
      </c>
      <c r="L136" s="276">
        <v>2588.89</v>
      </c>
      <c r="M136" s="200" t="s">
        <v>190</v>
      </c>
      <c r="N136" s="343" t="s">
        <v>197</v>
      </c>
      <c r="O136" s="182"/>
      <c r="P136" s="201" t="s">
        <v>620</v>
      </c>
      <c r="Q136" s="201"/>
    </row>
    <row r="137" spans="1:17" s="224" customFormat="1">
      <c r="A137" s="187">
        <v>8</v>
      </c>
      <c r="B137" s="187" t="s">
        <v>483</v>
      </c>
      <c r="C137" s="187" t="s">
        <v>484</v>
      </c>
      <c r="D137" s="199" t="s">
        <v>189</v>
      </c>
      <c r="E137" s="193">
        <v>262</v>
      </c>
      <c r="F137" s="193">
        <v>237</v>
      </c>
      <c r="G137" s="193">
        <v>160</v>
      </c>
      <c r="H137" s="187">
        <v>71</v>
      </c>
      <c r="I137" s="187">
        <v>131</v>
      </c>
      <c r="J137" s="190">
        <v>1.488</v>
      </c>
      <c r="K137" s="191" t="s">
        <v>803</v>
      </c>
      <c r="L137" s="276">
        <v>2450.15</v>
      </c>
      <c r="M137" s="200" t="s">
        <v>190</v>
      </c>
      <c r="N137" s="343" t="s">
        <v>197</v>
      </c>
      <c r="O137" s="182"/>
      <c r="P137" s="201" t="s">
        <v>620</v>
      </c>
      <c r="Q137" s="201"/>
    </row>
    <row r="138" spans="1:17" s="224" customFormat="1">
      <c r="A138" s="187">
        <v>9</v>
      </c>
      <c r="B138" s="187" t="s">
        <v>485</v>
      </c>
      <c r="C138" s="187" t="s">
        <v>486</v>
      </c>
      <c r="D138" s="199" t="s">
        <v>189</v>
      </c>
      <c r="E138" s="193">
        <v>262</v>
      </c>
      <c r="F138" s="193">
        <v>237</v>
      </c>
      <c r="G138" s="193">
        <v>160</v>
      </c>
      <c r="H138" s="187">
        <v>71</v>
      </c>
      <c r="I138" s="187">
        <v>131</v>
      </c>
      <c r="J138" s="190">
        <v>1.488</v>
      </c>
      <c r="K138" s="191" t="s">
        <v>803</v>
      </c>
      <c r="L138" s="276">
        <v>2565.8200000000002</v>
      </c>
      <c r="M138" s="200" t="s">
        <v>190</v>
      </c>
      <c r="N138" s="343" t="s">
        <v>197</v>
      </c>
      <c r="O138" s="182"/>
      <c r="P138" s="201" t="s">
        <v>620</v>
      </c>
      <c r="Q138" s="201"/>
    </row>
    <row r="139" spans="1:17" s="224" customFormat="1">
      <c r="A139" s="187">
        <v>10</v>
      </c>
      <c r="B139" s="187" t="s">
        <v>487</v>
      </c>
      <c r="C139" s="187" t="s">
        <v>488</v>
      </c>
      <c r="D139" s="199" t="s">
        <v>189</v>
      </c>
      <c r="E139" s="193">
        <v>262</v>
      </c>
      <c r="F139" s="193">
        <v>237</v>
      </c>
      <c r="G139" s="193">
        <v>160</v>
      </c>
      <c r="H139" s="187">
        <v>71</v>
      </c>
      <c r="I139" s="187">
        <v>131</v>
      </c>
      <c r="J139" s="190">
        <v>1.488</v>
      </c>
      <c r="K139" s="191" t="s">
        <v>803</v>
      </c>
      <c r="L139" s="276">
        <v>2485.34</v>
      </c>
      <c r="M139" s="200" t="s">
        <v>190</v>
      </c>
      <c r="N139" s="343" t="s">
        <v>197</v>
      </c>
      <c r="O139" s="182"/>
      <c r="P139" s="201" t="s">
        <v>620</v>
      </c>
      <c r="Q139" s="201"/>
    </row>
    <row r="140" spans="1:17" s="224" customFormat="1">
      <c r="A140" s="187">
        <v>11</v>
      </c>
      <c r="B140" s="187" t="s">
        <v>682</v>
      </c>
      <c r="C140" s="187" t="s">
        <v>665</v>
      </c>
      <c r="D140" s="199" t="s">
        <v>189</v>
      </c>
      <c r="E140" s="193">
        <v>272</v>
      </c>
      <c r="F140" s="193">
        <v>247</v>
      </c>
      <c r="G140" s="193">
        <v>160</v>
      </c>
      <c r="H140" s="187">
        <v>71</v>
      </c>
      <c r="I140" s="187">
        <v>131</v>
      </c>
      <c r="J140" s="190">
        <v>1.488</v>
      </c>
      <c r="K140" s="191" t="s">
        <v>803</v>
      </c>
      <c r="L140" s="276">
        <v>2673.77</v>
      </c>
      <c r="M140" s="200" t="s">
        <v>190</v>
      </c>
      <c r="N140" s="343" t="s">
        <v>197</v>
      </c>
      <c r="O140" s="182"/>
      <c r="P140" s="201" t="s">
        <v>619</v>
      </c>
      <c r="Q140" s="201"/>
    </row>
    <row r="141" spans="1:17" s="224" customFormat="1">
      <c r="A141" s="187">
        <v>12</v>
      </c>
      <c r="B141" s="187" t="s">
        <v>756</v>
      </c>
      <c r="C141" s="187" t="s">
        <v>764</v>
      </c>
      <c r="D141" s="199" t="s">
        <v>189</v>
      </c>
      <c r="E141" s="193">
        <v>272</v>
      </c>
      <c r="F141" s="193">
        <v>247</v>
      </c>
      <c r="G141" s="193">
        <v>160</v>
      </c>
      <c r="H141" s="187">
        <v>71</v>
      </c>
      <c r="I141" s="187">
        <v>131</v>
      </c>
      <c r="J141" s="190">
        <v>1.488</v>
      </c>
      <c r="K141" s="191" t="s">
        <v>803</v>
      </c>
      <c r="L141" s="276">
        <v>2715.52</v>
      </c>
      <c r="M141" s="200" t="s">
        <v>190</v>
      </c>
      <c r="N141" s="343" t="s">
        <v>197</v>
      </c>
      <c r="O141" s="182"/>
      <c r="P141" s="201" t="s">
        <v>619</v>
      </c>
      <c r="Q141" s="201"/>
    </row>
    <row r="142" spans="1:17" s="224" customFormat="1">
      <c r="A142" s="187">
        <v>13</v>
      </c>
      <c r="B142" s="187" t="s">
        <v>758</v>
      </c>
      <c r="C142" s="187" t="s">
        <v>765</v>
      </c>
      <c r="D142" s="199" t="s">
        <v>189</v>
      </c>
      <c r="E142" s="193">
        <v>272</v>
      </c>
      <c r="F142" s="193">
        <v>247</v>
      </c>
      <c r="G142" s="193">
        <v>160</v>
      </c>
      <c r="H142" s="187">
        <v>71</v>
      </c>
      <c r="I142" s="187">
        <v>131</v>
      </c>
      <c r="J142" s="190">
        <v>1.488</v>
      </c>
      <c r="K142" s="191" t="s">
        <v>803</v>
      </c>
      <c r="L142" s="276">
        <v>3034.24</v>
      </c>
      <c r="M142" s="200" t="s">
        <v>190</v>
      </c>
      <c r="N142" s="343" t="s">
        <v>197</v>
      </c>
      <c r="O142" s="182"/>
      <c r="P142" s="201" t="s">
        <v>619</v>
      </c>
      <c r="Q142" s="201"/>
    </row>
    <row r="143" spans="1:17" s="224" customFormat="1">
      <c r="A143" s="187">
        <v>14</v>
      </c>
      <c r="B143" s="187" t="s">
        <v>757</v>
      </c>
      <c r="C143" s="187" t="s">
        <v>766</v>
      </c>
      <c r="D143" s="199" t="s">
        <v>189</v>
      </c>
      <c r="E143" s="193">
        <v>272</v>
      </c>
      <c r="F143" s="193">
        <v>247</v>
      </c>
      <c r="G143" s="193">
        <v>160</v>
      </c>
      <c r="H143" s="187">
        <v>71</v>
      </c>
      <c r="I143" s="187">
        <v>131</v>
      </c>
      <c r="J143" s="190">
        <v>1.488</v>
      </c>
      <c r="K143" s="191" t="s">
        <v>803</v>
      </c>
      <c r="L143" s="276">
        <v>3043.29</v>
      </c>
      <c r="M143" s="200" t="s">
        <v>190</v>
      </c>
      <c r="N143" s="343" t="s">
        <v>197</v>
      </c>
      <c r="O143" s="182"/>
      <c r="P143" s="201" t="s">
        <v>619</v>
      </c>
      <c r="Q143" s="201"/>
    </row>
    <row r="144" spans="1:17" s="224" customFormat="1">
      <c r="A144" s="187">
        <v>15</v>
      </c>
      <c r="B144" s="187" t="s">
        <v>652</v>
      </c>
      <c r="C144" s="187" t="s">
        <v>662</v>
      </c>
      <c r="D144" s="199" t="s">
        <v>189</v>
      </c>
      <c r="E144" s="193">
        <v>267</v>
      </c>
      <c r="F144" s="193">
        <v>247</v>
      </c>
      <c r="G144" s="193">
        <v>160</v>
      </c>
      <c r="H144" s="187">
        <v>71</v>
      </c>
      <c r="I144" s="187">
        <v>131</v>
      </c>
      <c r="J144" s="190">
        <v>1.488</v>
      </c>
      <c r="K144" s="191" t="s">
        <v>803</v>
      </c>
      <c r="L144" s="276">
        <v>2627.86</v>
      </c>
      <c r="M144" s="200" t="s">
        <v>190</v>
      </c>
      <c r="N144" s="343" t="s">
        <v>197</v>
      </c>
      <c r="O144" s="182"/>
      <c r="P144" s="201" t="s">
        <v>620</v>
      </c>
      <c r="Q144" s="201"/>
    </row>
    <row r="145" spans="1:17" s="219" customFormat="1">
      <c r="A145" s="187">
        <v>16</v>
      </c>
      <c r="B145" s="187" t="s">
        <v>663</v>
      </c>
      <c r="C145" s="187" t="s">
        <v>664</v>
      </c>
      <c r="D145" s="199" t="s">
        <v>189</v>
      </c>
      <c r="E145" s="193">
        <v>267</v>
      </c>
      <c r="F145" s="193">
        <v>242</v>
      </c>
      <c r="G145" s="193">
        <v>160</v>
      </c>
      <c r="H145" s="187">
        <v>71</v>
      </c>
      <c r="I145" s="187">
        <v>131</v>
      </c>
      <c r="J145" s="190">
        <v>1.488</v>
      </c>
      <c r="K145" s="191" t="s">
        <v>803</v>
      </c>
      <c r="L145" s="276">
        <v>2832.84</v>
      </c>
      <c r="M145" s="200" t="s">
        <v>190</v>
      </c>
      <c r="N145" s="343" t="s">
        <v>197</v>
      </c>
      <c r="O145" s="182"/>
      <c r="P145" s="201" t="s">
        <v>620</v>
      </c>
      <c r="Q145" s="201"/>
    </row>
    <row r="146" spans="1:17" s="219" customFormat="1">
      <c r="A146" s="187">
        <v>17</v>
      </c>
      <c r="B146" s="187" t="s">
        <v>790</v>
      </c>
      <c r="C146" s="187" t="s">
        <v>793</v>
      </c>
      <c r="D146" s="199" t="s">
        <v>189</v>
      </c>
      <c r="E146" s="193">
        <v>272</v>
      </c>
      <c r="F146" s="193">
        <v>247</v>
      </c>
      <c r="G146" s="193">
        <v>160</v>
      </c>
      <c r="H146" s="187">
        <v>71</v>
      </c>
      <c r="I146" s="187">
        <v>131</v>
      </c>
      <c r="J146" s="190">
        <v>1.488</v>
      </c>
      <c r="K146" s="191" t="s">
        <v>803</v>
      </c>
      <c r="L146" s="276">
        <v>2901.55</v>
      </c>
      <c r="M146" s="200" t="s">
        <v>190</v>
      </c>
      <c r="N146" s="343" t="s">
        <v>197</v>
      </c>
      <c r="O146" s="182"/>
      <c r="P146" s="201" t="s">
        <v>619</v>
      </c>
      <c r="Q146" s="201"/>
    </row>
    <row r="147" spans="1:17" s="219" customFormat="1">
      <c r="A147" s="187">
        <v>18</v>
      </c>
      <c r="B147" s="187" t="s">
        <v>739</v>
      </c>
      <c r="C147" s="187" t="s">
        <v>726</v>
      </c>
      <c r="D147" s="199" t="s">
        <v>189</v>
      </c>
      <c r="E147" s="193">
        <v>267</v>
      </c>
      <c r="F147" s="193">
        <v>242</v>
      </c>
      <c r="G147" s="193">
        <v>160</v>
      </c>
      <c r="H147" s="187">
        <v>71</v>
      </c>
      <c r="I147" s="187">
        <v>131</v>
      </c>
      <c r="J147" s="190">
        <v>1.488</v>
      </c>
      <c r="K147" s="191" t="s">
        <v>803</v>
      </c>
      <c r="L147" s="276">
        <v>2972.41</v>
      </c>
      <c r="M147" s="200" t="s">
        <v>190</v>
      </c>
      <c r="N147" s="343" t="s">
        <v>197</v>
      </c>
      <c r="O147" s="182"/>
      <c r="P147" s="201" t="s">
        <v>620</v>
      </c>
      <c r="Q147" s="201"/>
    </row>
    <row r="148" spans="1:17" s="219" customFormat="1">
      <c r="A148" s="187">
        <v>19</v>
      </c>
      <c r="B148" s="187" t="s">
        <v>748</v>
      </c>
      <c r="C148" s="187" t="s">
        <v>749</v>
      </c>
      <c r="D148" s="199" t="s">
        <v>189</v>
      </c>
      <c r="E148" s="193">
        <v>267</v>
      </c>
      <c r="F148" s="193">
        <v>247</v>
      </c>
      <c r="G148" s="193">
        <v>160</v>
      </c>
      <c r="H148" s="187">
        <v>71</v>
      </c>
      <c r="I148" s="187">
        <v>131</v>
      </c>
      <c r="J148" s="190">
        <v>1.488</v>
      </c>
      <c r="K148" s="191" t="s">
        <v>803</v>
      </c>
      <c r="L148" s="276">
        <v>2669.61</v>
      </c>
      <c r="M148" s="200" t="s">
        <v>190</v>
      </c>
      <c r="N148" s="343" t="s">
        <v>197</v>
      </c>
      <c r="O148" s="224"/>
      <c r="P148" s="201" t="s">
        <v>620</v>
      </c>
      <c r="Q148" s="201"/>
    </row>
    <row r="149" spans="1:17" s="219" customFormat="1">
      <c r="A149" s="187">
        <v>20</v>
      </c>
      <c r="B149" s="187" t="s">
        <v>744</v>
      </c>
      <c r="C149" s="187" t="s">
        <v>731</v>
      </c>
      <c r="D149" s="199" t="s">
        <v>189</v>
      </c>
      <c r="E149" s="193">
        <v>267</v>
      </c>
      <c r="F149" s="193">
        <v>242</v>
      </c>
      <c r="G149" s="193">
        <v>160</v>
      </c>
      <c r="H149" s="187">
        <v>71</v>
      </c>
      <c r="I149" s="187">
        <v>131</v>
      </c>
      <c r="J149" s="190">
        <v>1.488</v>
      </c>
      <c r="K149" s="191" t="s">
        <v>803</v>
      </c>
      <c r="L149" s="276">
        <v>2949.34</v>
      </c>
      <c r="M149" s="200" t="s">
        <v>190</v>
      </c>
      <c r="N149" s="343" t="s">
        <v>197</v>
      </c>
      <c r="O149" s="224"/>
      <c r="P149" s="201" t="s">
        <v>620</v>
      </c>
      <c r="Q149" s="201"/>
    </row>
    <row r="150" spans="1:17" s="219" customFormat="1">
      <c r="A150" s="187">
        <v>21</v>
      </c>
      <c r="B150" s="187" t="s">
        <v>742</v>
      </c>
      <c r="C150" s="187" t="s">
        <v>729</v>
      </c>
      <c r="D150" s="199" t="s">
        <v>189</v>
      </c>
      <c r="E150" s="193">
        <v>267</v>
      </c>
      <c r="F150" s="193">
        <v>242</v>
      </c>
      <c r="G150" s="193">
        <v>160</v>
      </c>
      <c r="H150" s="187">
        <v>71</v>
      </c>
      <c r="I150" s="187">
        <v>131</v>
      </c>
      <c r="J150" s="190">
        <v>1.488</v>
      </c>
      <c r="K150" s="191" t="s">
        <v>803</v>
      </c>
      <c r="L150" s="276">
        <v>2868.86</v>
      </c>
      <c r="M150" s="200" t="s">
        <v>190</v>
      </c>
      <c r="N150" s="343" t="s">
        <v>197</v>
      </c>
      <c r="O150" s="182"/>
      <c r="P150" s="201" t="s">
        <v>620</v>
      </c>
      <c r="Q150" s="201"/>
    </row>
    <row r="151" spans="1:17" s="219" customFormat="1">
      <c r="A151" s="187">
        <v>22</v>
      </c>
      <c r="B151" s="187" t="s">
        <v>542</v>
      </c>
      <c r="C151" s="187" t="s">
        <v>543</v>
      </c>
      <c r="D151" s="199" t="s">
        <v>189</v>
      </c>
      <c r="E151" s="193">
        <v>262</v>
      </c>
      <c r="F151" s="193">
        <v>237</v>
      </c>
      <c r="G151" s="193">
        <v>160</v>
      </c>
      <c r="H151" s="187">
        <v>71</v>
      </c>
      <c r="I151" s="187">
        <v>131</v>
      </c>
      <c r="J151" s="190">
        <v>1.488</v>
      </c>
      <c r="K151" s="191" t="s">
        <v>803</v>
      </c>
      <c r="L151" s="276">
        <v>2286.36</v>
      </c>
      <c r="M151" s="200" t="s">
        <v>190</v>
      </c>
      <c r="N151" s="343" t="s">
        <v>197</v>
      </c>
      <c r="O151" s="182"/>
      <c r="P151" s="201" t="s">
        <v>620</v>
      </c>
      <c r="Q151" s="201"/>
    </row>
    <row r="152" spans="1:17" s="219" customFormat="1">
      <c r="A152" s="187">
        <v>23</v>
      </c>
      <c r="B152" s="187" t="s">
        <v>544</v>
      </c>
      <c r="C152" s="187" t="s">
        <v>545</v>
      </c>
      <c r="D152" s="199" t="s">
        <v>189</v>
      </c>
      <c r="E152" s="193">
        <v>277</v>
      </c>
      <c r="F152" s="193">
        <v>250</v>
      </c>
      <c r="G152" s="193">
        <v>165</v>
      </c>
      <c r="H152" s="187">
        <v>72</v>
      </c>
      <c r="I152" s="187">
        <v>132</v>
      </c>
      <c r="J152" s="190">
        <v>1.5680000000000001</v>
      </c>
      <c r="K152" s="191" t="s">
        <v>803</v>
      </c>
      <c r="L152" s="276">
        <v>2593.11</v>
      </c>
      <c r="M152" s="200" t="s">
        <v>190</v>
      </c>
      <c r="N152" s="343" t="s">
        <v>197</v>
      </c>
      <c r="O152" s="182"/>
      <c r="P152" s="201" t="s">
        <v>620</v>
      </c>
      <c r="Q152" s="201"/>
    </row>
    <row r="153" spans="1:17" s="219" customFormat="1">
      <c r="A153" s="187">
        <v>24</v>
      </c>
      <c r="B153" s="187" t="s">
        <v>784</v>
      </c>
      <c r="C153" s="187" t="s">
        <v>787</v>
      </c>
      <c r="D153" s="199" t="s">
        <v>189</v>
      </c>
      <c r="E153" s="193">
        <v>277</v>
      </c>
      <c r="F153" s="193">
        <v>250</v>
      </c>
      <c r="G153" s="193">
        <v>165</v>
      </c>
      <c r="H153" s="187">
        <v>72</v>
      </c>
      <c r="I153" s="187">
        <v>132</v>
      </c>
      <c r="J153" s="190">
        <v>1.5680000000000001</v>
      </c>
      <c r="K153" s="191" t="s">
        <v>803</v>
      </c>
      <c r="L153" s="276">
        <v>3000.12</v>
      </c>
      <c r="M153" s="200" t="s">
        <v>190</v>
      </c>
      <c r="N153" s="343" t="s">
        <v>197</v>
      </c>
      <c r="O153" s="182"/>
      <c r="P153" s="201" t="s">
        <v>620</v>
      </c>
      <c r="Q153" s="201"/>
    </row>
    <row r="154" spans="1:17" s="219" customFormat="1">
      <c r="A154" s="187">
        <v>25</v>
      </c>
      <c r="B154" s="187" t="s">
        <v>291</v>
      </c>
      <c r="C154" s="187" t="s">
        <v>292</v>
      </c>
      <c r="D154" s="199" t="s">
        <v>189</v>
      </c>
      <c r="E154" s="193">
        <v>262</v>
      </c>
      <c r="F154" s="193">
        <v>237</v>
      </c>
      <c r="G154" s="193">
        <v>160</v>
      </c>
      <c r="H154" s="187">
        <v>71</v>
      </c>
      <c r="I154" s="187">
        <v>131</v>
      </c>
      <c r="J154" s="190">
        <v>1.488</v>
      </c>
      <c r="K154" s="191" t="s">
        <v>803</v>
      </c>
      <c r="L154" s="276">
        <v>2173.38</v>
      </c>
      <c r="M154" s="200" t="s">
        <v>190</v>
      </c>
      <c r="N154" s="343" t="s">
        <v>197</v>
      </c>
      <c r="O154" s="182"/>
      <c r="P154" s="201" t="s">
        <v>620</v>
      </c>
      <c r="Q154" s="201"/>
    </row>
    <row r="155" spans="1:17" s="219" customFormat="1">
      <c r="A155" s="187">
        <v>26</v>
      </c>
      <c r="B155" s="187" t="s">
        <v>711</v>
      </c>
      <c r="C155" s="187" t="s">
        <v>690</v>
      </c>
      <c r="D155" s="199" t="s">
        <v>189</v>
      </c>
      <c r="E155" s="193">
        <v>267</v>
      </c>
      <c r="F155" s="193">
        <v>242</v>
      </c>
      <c r="G155" s="193">
        <v>160</v>
      </c>
      <c r="H155" s="187">
        <v>71</v>
      </c>
      <c r="I155" s="187">
        <v>131</v>
      </c>
      <c r="J155" s="190">
        <v>1.488</v>
      </c>
      <c r="K155" s="191" t="s">
        <v>803</v>
      </c>
      <c r="L155" s="276">
        <v>2540.94</v>
      </c>
      <c r="M155" s="200" t="s">
        <v>190</v>
      </c>
      <c r="N155" s="343" t="s">
        <v>197</v>
      </c>
      <c r="O155" s="182"/>
      <c r="P155" s="201" t="s">
        <v>620</v>
      </c>
      <c r="Q155" s="201"/>
    </row>
    <row r="156" spans="1:17" s="219" customFormat="1">
      <c r="A156" s="187">
        <v>27</v>
      </c>
      <c r="B156" s="187" t="s">
        <v>615</v>
      </c>
      <c r="C156" s="187" t="s">
        <v>618</v>
      </c>
      <c r="D156" s="199" t="s">
        <v>189</v>
      </c>
      <c r="E156" s="193">
        <v>262</v>
      </c>
      <c r="F156" s="193">
        <v>237</v>
      </c>
      <c r="G156" s="193">
        <v>160</v>
      </c>
      <c r="H156" s="187">
        <v>71</v>
      </c>
      <c r="I156" s="187">
        <v>131</v>
      </c>
      <c r="J156" s="190">
        <v>1.488</v>
      </c>
      <c r="K156" s="191" t="s">
        <v>803</v>
      </c>
      <c r="L156" s="276">
        <v>2162.66</v>
      </c>
      <c r="M156" s="200" t="s">
        <v>190</v>
      </c>
      <c r="N156" s="343" t="s">
        <v>197</v>
      </c>
      <c r="O156" s="224"/>
      <c r="P156" s="201" t="s">
        <v>620</v>
      </c>
      <c r="Q156" s="201" t="s">
        <v>895</v>
      </c>
    </row>
    <row r="157" spans="1:17" s="219" customFormat="1">
      <c r="A157" s="187">
        <v>28</v>
      </c>
      <c r="B157" s="187" t="s">
        <v>616</v>
      </c>
      <c r="C157" s="187" t="s">
        <v>617</v>
      </c>
      <c r="D157" s="199" t="s">
        <v>189</v>
      </c>
      <c r="E157" s="193">
        <v>262</v>
      </c>
      <c r="F157" s="193">
        <v>237</v>
      </c>
      <c r="G157" s="193">
        <v>160</v>
      </c>
      <c r="H157" s="187">
        <v>71</v>
      </c>
      <c r="I157" s="187">
        <v>131</v>
      </c>
      <c r="J157" s="190">
        <v>1.488</v>
      </c>
      <c r="K157" s="191" t="s">
        <v>803</v>
      </c>
      <c r="L157" s="276">
        <v>2162.66</v>
      </c>
      <c r="M157" s="200" t="s">
        <v>190</v>
      </c>
      <c r="N157" s="343" t="s">
        <v>197</v>
      </c>
      <c r="O157" s="224"/>
      <c r="P157" s="201" t="s">
        <v>620</v>
      </c>
      <c r="Q157" s="201" t="s">
        <v>895</v>
      </c>
    </row>
    <row r="158" spans="1:17" s="219" customFormat="1">
      <c r="A158" s="187">
        <v>29</v>
      </c>
      <c r="B158" s="187" t="s">
        <v>301</v>
      </c>
      <c r="C158" s="187" t="s">
        <v>302</v>
      </c>
      <c r="D158" s="199" t="s">
        <v>189</v>
      </c>
      <c r="E158" s="193">
        <v>259</v>
      </c>
      <c r="F158" s="193">
        <v>239</v>
      </c>
      <c r="G158" s="193">
        <v>160</v>
      </c>
      <c r="H158" s="187">
        <v>71</v>
      </c>
      <c r="I158" s="187">
        <v>131</v>
      </c>
      <c r="J158" s="190">
        <v>1.488</v>
      </c>
      <c r="K158" s="191" t="s">
        <v>803</v>
      </c>
      <c r="L158" s="276">
        <v>0</v>
      </c>
      <c r="M158" s="200" t="s">
        <v>190</v>
      </c>
      <c r="N158" s="343" t="s">
        <v>197</v>
      </c>
      <c r="O158" s="182"/>
      <c r="P158" s="201" t="s">
        <v>620</v>
      </c>
      <c r="Q158" s="201"/>
    </row>
    <row r="159" spans="1:17" s="219" customFormat="1">
      <c r="A159" s="187">
        <v>30</v>
      </c>
      <c r="B159" s="187" t="s">
        <v>21</v>
      </c>
      <c r="C159" s="187" t="s">
        <v>22</v>
      </c>
      <c r="D159" s="199" t="s">
        <v>189</v>
      </c>
      <c r="E159" s="193">
        <v>266</v>
      </c>
      <c r="F159" s="193">
        <v>246</v>
      </c>
      <c r="G159" s="193">
        <v>160</v>
      </c>
      <c r="H159" s="187">
        <v>71</v>
      </c>
      <c r="I159" s="187">
        <v>131</v>
      </c>
      <c r="J159" s="190">
        <v>1.488</v>
      </c>
      <c r="K159" s="191" t="s">
        <v>803</v>
      </c>
      <c r="L159" s="276">
        <v>0</v>
      </c>
      <c r="M159" s="200" t="s">
        <v>190</v>
      </c>
      <c r="N159" s="343" t="s">
        <v>197</v>
      </c>
      <c r="O159" s="182"/>
      <c r="P159" s="201" t="s">
        <v>620</v>
      </c>
      <c r="Q159" s="201"/>
    </row>
    <row r="160" spans="1:17" s="224" customFormat="1">
      <c r="A160" s="187">
        <v>31</v>
      </c>
      <c r="B160" s="187" t="s">
        <v>238</v>
      </c>
      <c r="C160" s="187" t="s">
        <v>239</v>
      </c>
      <c r="D160" s="199" t="s">
        <v>189</v>
      </c>
      <c r="E160" s="193">
        <v>266</v>
      </c>
      <c r="F160" s="193">
        <v>246</v>
      </c>
      <c r="G160" s="193">
        <v>160</v>
      </c>
      <c r="H160" s="187">
        <v>71</v>
      </c>
      <c r="I160" s="187">
        <v>131</v>
      </c>
      <c r="J160" s="190">
        <v>1.488</v>
      </c>
      <c r="K160" s="191" t="s">
        <v>803</v>
      </c>
      <c r="L160" s="276">
        <v>2618.06</v>
      </c>
      <c r="M160" s="200" t="s">
        <v>190</v>
      </c>
      <c r="N160" s="343" t="s">
        <v>197</v>
      </c>
      <c r="O160" s="182"/>
      <c r="P160" s="201" t="s">
        <v>619</v>
      </c>
      <c r="Q160" s="201"/>
    </row>
    <row r="161" spans="1:17" s="224" customFormat="1">
      <c r="A161" s="187">
        <v>32</v>
      </c>
      <c r="B161" s="187" t="s">
        <v>240</v>
      </c>
      <c r="C161" s="187" t="s">
        <v>241</v>
      </c>
      <c r="D161" s="199" t="s">
        <v>189</v>
      </c>
      <c r="E161" s="193">
        <v>266</v>
      </c>
      <c r="F161" s="193">
        <v>246</v>
      </c>
      <c r="G161" s="193">
        <v>160</v>
      </c>
      <c r="H161" s="187">
        <v>71</v>
      </c>
      <c r="I161" s="187">
        <v>131</v>
      </c>
      <c r="J161" s="190">
        <v>1.488</v>
      </c>
      <c r="K161" s="191" t="s">
        <v>803</v>
      </c>
      <c r="L161" s="276">
        <v>2618.06</v>
      </c>
      <c r="M161" s="200" t="s">
        <v>190</v>
      </c>
      <c r="N161" s="343" t="s">
        <v>197</v>
      </c>
      <c r="O161" s="182"/>
      <c r="P161" s="201" t="s">
        <v>619</v>
      </c>
      <c r="Q161" s="201"/>
    </row>
    <row r="162" spans="1:17" s="219" customFormat="1">
      <c r="A162" s="187">
        <v>33</v>
      </c>
      <c r="B162" s="187" t="s">
        <v>684</v>
      </c>
      <c r="C162" s="187" t="s">
        <v>676</v>
      </c>
      <c r="D162" s="199" t="s">
        <v>189</v>
      </c>
      <c r="E162" s="193">
        <v>276</v>
      </c>
      <c r="F162" s="193">
        <v>256</v>
      </c>
      <c r="G162" s="193">
        <v>160</v>
      </c>
      <c r="H162" s="187">
        <v>71</v>
      </c>
      <c r="I162" s="187">
        <v>131</v>
      </c>
      <c r="J162" s="190">
        <v>1.488</v>
      </c>
      <c r="K162" s="191" t="s">
        <v>803</v>
      </c>
      <c r="L162" s="276">
        <v>2978.04</v>
      </c>
      <c r="M162" s="200" t="s">
        <v>190</v>
      </c>
      <c r="N162" s="343" t="s">
        <v>197</v>
      </c>
      <c r="O162" s="182"/>
      <c r="P162" s="201" t="s">
        <v>619</v>
      </c>
      <c r="Q162" s="201"/>
    </row>
    <row r="163" spans="1:17" s="219" customFormat="1">
      <c r="A163" s="187">
        <v>34</v>
      </c>
      <c r="B163" s="187" t="s">
        <v>683</v>
      </c>
      <c r="C163" s="187" t="s">
        <v>675</v>
      </c>
      <c r="D163" s="199" t="s">
        <v>189</v>
      </c>
      <c r="E163" s="193">
        <v>276</v>
      </c>
      <c r="F163" s="193">
        <v>256</v>
      </c>
      <c r="G163" s="193">
        <v>160</v>
      </c>
      <c r="H163" s="187">
        <v>71</v>
      </c>
      <c r="I163" s="187">
        <v>131</v>
      </c>
      <c r="J163" s="190">
        <v>1.488</v>
      </c>
      <c r="K163" s="191" t="s">
        <v>803</v>
      </c>
      <c r="L163" s="276">
        <v>2978.04</v>
      </c>
      <c r="M163" s="200" t="s">
        <v>190</v>
      </c>
      <c r="N163" s="343" t="s">
        <v>197</v>
      </c>
      <c r="O163" s="182"/>
      <c r="P163" s="201" t="s">
        <v>619</v>
      </c>
      <c r="Q163" s="201"/>
    </row>
    <row r="164" spans="1:17" s="224" customFormat="1">
      <c r="A164" s="187">
        <v>35</v>
      </c>
      <c r="B164" s="187" t="s">
        <v>780</v>
      </c>
      <c r="C164" s="187" t="s">
        <v>801</v>
      </c>
      <c r="D164" s="199" t="s">
        <v>189</v>
      </c>
      <c r="E164" s="193">
        <v>276</v>
      </c>
      <c r="F164" s="193">
        <v>258</v>
      </c>
      <c r="G164" s="193">
        <v>160</v>
      </c>
      <c r="H164" s="187">
        <v>71</v>
      </c>
      <c r="I164" s="187">
        <v>131</v>
      </c>
      <c r="J164" s="190">
        <v>1.488</v>
      </c>
      <c r="K164" s="191" t="s">
        <v>803</v>
      </c>
      <c r="L164" s="276">
        <v>2989.1</v>
      </c>
      <c r="M164" s="200" t="s">
        <v>190</v>
      </c>
      <c r="N164" s="343" t="s">
        <v>197</v>
      </c>
      <c r="P164" s="201" t="s">
        <v>619</v>
      </c>
      <c r="Q164" s="201"/>
    </row>
    <row r="165" spans="1:17" s="219" customFormat="1">
      <c r="A165" s="187">
        <v>36</v>
      </c>
      <c r="B165" s="187" t="s">
        <v>698</v>
      </c>
      <c r="C165" s="187" t="s">
        <v>697</v>
      </c>
      <c r="D165" s="199" t="s">
        <v>189</v>
      </c>
      <c r="E165" s="193">
        <v>276</v>
      </c>
      <c r="F165" s="193">
        <v>256</v>
      </c>
      <c r="G165" s="193">
        <v>160</v>
      </c>
      <c r="H165" s="187">
        <v>71</v>
      </c>
      <c r="I165" s="187">
        <v>131</v>
      </c>
      <c r="J165" s="190">
        <v>1.488</v>
      </c>
      <c r="K165" s="191" t="s">
        <v>803</v>
      </c>
      <c r="L165" s="276">
        <v>2978.63</v>
      </c>
      <c r="M165" s="200" t="s">
        <v>190</v>
      </c>
      <c r="N165" s="343" t="s">
        <v>197</v>
      </c>
      <c r="O165" s="182"/>
      <c r="P165" s="201" t="s">
        <v>619</v>
      </c>
      <c r="Q165" s="201"/>
    </row>
    <row r="166" spans="1:17" s="219" customFormat="1">
      <c r="A166" s="187">
        <v>37</v>
      </c>
      <c r="B166" s="187" t="s">
        <v>410</v>
      </c>
      <c r="C166" s="187" t="s">
        <v>411</v>
      </c>
      <c r="D166" s="199" t="s">
        <v>189</v>
      </c>
      <c r="E166" s="193">
        <v>266</v>
      </c>
      <c r="F166" s="193">
        <v>246</v>
      </c>
      <c r="G166" s="193">
        <v>160</v>
      </c>
      <c r="H166" s="187">
        <v>71</v>
      </c>
      <c r="I166" s="187">
        <v>131</v>
      </c>
      <c r="J166" s="190">
        <v>1.488</v>
      </c>
      <c r="K166" s="191" t="s">
        <v>803</v>
      </c>
      <c r="L166" s="276">
        <v>2658.38</v>
      </c>
      <c r="M166" s="200" t="s">
        <v>190</v>
      </c>
      <c r="N166" s="343" t="s">
        <v>197</v>
      </c>
      <c r="O166" s="182"/>
      <c r="P166" s="201" t="s">
        <v>619</v>
      </c>
      <c r="Q166" s="201"/>
    </row>
    <row r="167" spans="1:17" s="219" customFormat="1">
      <c r="A167" s="187">
        <v>38</v>
      </c>
      <c r="B167" s="187" t="s">
        <v>412</v>
      </c>
      <c r="C167" s="187" t="s">
        <v>461</v>
      </c>
      <c r="D167" s="199" t="s">
        <v>189</v>
      </c>
      <c r="E167" s="193">
        <v>266</v>
      </c>
      <c r="F167" s="193">
        <v>246</v>
      </c>
      <c r="G167" s="193">
        <v>160</v>
      </c>
      <c r="H167" s="187">
        <v>71</v>
      </c>
      <c r="I167" s="187">
        <v>131</v>
      </c>
      <c r="J167" s="190">
        <v>1.488</v>
      </c>
      <c r="K167" s="191" t="s">
        <v>803</v>
      </c>
      <c r="L167" s="276">
        <v>2658.11</v>
      </c>
      <c r="M167" s="200" t="s">
        <v>190</v>
      </c>
      <c r="N167" s="343" t="s">
        <v>197</v>
      </c>
      <c r="O167" s="182"/>
      <c r="P167" s="201" t="s">
        <v>619</v>
      </c>
      <c r="Q167" s="201"/>
    </row>
    <row r="168" spans="1:17" s="219" customFormat="1">
      <c r="A168" s="187">
        <v>39</v>
      </c>
      <c r="B168" s="187" t="s">
        <v>293</v>
      </c>
      <c r="C168" s="187" t="s">
        <v>294</v>
      </c>
      <c r="D168" s="199" t="s">
        <v>189</v>
      </c>
      <c r="E168" s="193">
        <v>266</v>
      </c>
      <c r="F168" s="193">
        <v>246</v>
      </c>
      <c r="G168" s="193">
        <v>160</v>
      </c>
      <c r="H168" s="187">
        <v>71</v>
      </c>
      <c r="I168" s="187">
        <v>131</v>
      </c>
      <c r="J168" s="190">
        <v>1.488</v>
      </c>
      <c r="K168" s="191" t="s">
        <v>803</v>
      </c>
      <c r="L168" s="276">
        <v>2895.95</v>
      </c>
      <c r="M168" s="200" t="s">
        <v>190</v>
      </c>
      <c r="N168" s="343" t="s">
        <v>197</v>
      </c>
      <c r="O168" s="182"/>
      <c r="P168" s="201" t="s">
        <v>619</v>
      </c>
      <c r="Q168" s="201"/>
    </row>
    <row r="169" spans="1:17" s="219" customFormat="1">
      <c r="A169" s="187">
        <v>40</v>
      </c>
      <c r="B169" s="187" t="s">
        <v>295</v>
      </c>
      <c r="C169" s="187" t="s">
        <v>296</v>
      </c>
      <c r="D169" s="199" t="s">
        <v>189</v>
      </c>
      <c r="E169" s="193">
        <v>266</v>
      </c>
      <c r="F169" s="193">
        <v>246</v>
      </c>
      <c r="G169" s="193">
        <v>160</v>
      </c>
      <c r="H169" s="187">
        <v>71</v>
      </c>
      <c r="I169" s="187">
        <v>131</v>
      </c>
      <c r="J169" s="190">
        <v>1.488</v>
      </c>
      <c r="K169" s="191" t="s">
        <v>803</v>
      </c>
      <c r="L169" s="276">
        <v>2895.95</v>
      </c>
      <c r="M169" s="200" t="s">
        <v>190</v>
      </c>
      <c r="N169" s="343" t="s">
        <v>197</v>
      </c>
      <c r="O169" s="182"/>
      <c r="P169" s="201" t="s">
        <v>619</v>
      </c>
      <c r="Q169" s="201"/>
    </row>
    <row r="170" spans="1:17" s="219" customFormat="1">
      <c r="A170" s="187">
        <v>41</v>
      </c>
      <c r="B170" s="187" t="s">
        <v>297</v>
      </c>
      <c r="C170" s="187" t="s">
        <v>298</v>
      </c>
      <c r="D170" s="199" t="s">
        <v>189</v>
      </c>
      <c r="E170" s="193">
        <v>266</v>
      </c>
      <c r="F170" s="193">
        <v>246</v>
      </c>
      <c r="G170" s="193">
        <v>160</v>
      </c>
      <c r="H170" s="187">
        <v>71</v>
      </c>
      <c r="I170" s="187">
        <v>131</v>
      </c>
      <c r="J170" s="190">
        <v>1.488</v>
      </c>
      <c r="K170" s="191" t="s">
        <v>803</v>
      </c>
      <c r="L170" s="276">
        <v>2846.44</v>
      </c>
      <c r="M170" s="200" t="s">
        <v>190</v>
      </c>
      <c r="N170" s="343" t="s">
        <v>197</v>
      </c>
      <c r="O170" s="182"/>
      <c r="P170" s="201" t="s">
        <v>619</v>
      </c>
      <c r="Q170" s="201"/>
    </row>
    <row r="171" spans="1:17" s="219" customFormat="1">
      <c r="A171" s="187">
        <v>42</v>
      </c>
      <c r="B171" s="187" t="s">
        <v>299</v>
      </c>
      <c r="C171" s="187" t="s">
        <v>300</v>
      </c>
      <c r="D171" s="199" t="s">
        <v>189</v>
      </c>
      <c r="E171" s="193">
        <v>266</v>
      </c>
      <c r="F171" s="193">
        <v>246</v>
      </c>
      <c r="G171" s="193">
        <v>160</v>
      </c>
      <c r="H171" s="187">
        <v>71</v>
      </c>
      <c r="I171" s="187">
        <v>131</v>
      </c>
      <c r="J171" s="190">
        <v>1.488</v>
      </c>
      <c r="K171" s="191" t="s">
        <v>803</v>
      </c>
      <c r="L171" s="276">
        <v>2846.56</v>
      </c>
      <c r="M171" s="200" t="s">
        <v>190</v>
      </c>
      <c r="N171" s="343" t="s">
        <v>197</v>
      </c>
      <c r="O171" s="182"/>
      <c r="P171" s="201" t="s">
        <v>619</v>
      </c>
      <c r="Q171" s="201"/>
    </row>
    <row r="172" spans="1:17" s="219" customFormat="1">
      <c r="A172" s="187">
        <v>43</v>
      </c>
      <c r="B172" s="187" t="s">
        <v>242</v>
      </c>
      <c r="C172" s="187" t="s">
        <v>243</v>
      </c>
      <c r="D172" s="199" t="s">
        <v>189</v>
      </c>
      <c r="E172" s="193">
        <v>266</v>
      </c>
      <c r="F172" s="193">
        <v>246</v>
      </c>
      <c r="G172" s="193">
        <v>160</v>
      </c>
      <c r="H172" s="187">
        <v>71</v>
      </c>
      <c r="I172" s="187">
        <v>131</v>
      </c>
      <c r="J172" s="190">
        <v>1.488</v>
      </c>
      <c r="K172" s="191" t="s">
        <v>803</v>
      </c>
      <c r="L172" s="276">
        <v>3015.47</v>
      </c>
      <c r="M172" s="200" t="s">
        <v>190</v>
      </c>
      <c r="N172" s="343" t="s">
        <v>197</v>
      </c>
      <c r="O172" s="182"/>
      <c r="P172" s="201" t="s">
        <v>619</v>
      </c>
      <c r="Q172" s="201"/>
    </row>
    <row r="173" spans="1:17" s="219" customFormat="1">
      <c r="A173" s="187">
        <v>44</v>
      </c>
      <c r="B173" s="187" t="s">
        <v>244</v>
      </c>
      <c r="C173" s="187" t="s">
        <v>245</v>
      </c>
      <c r="D173" s="199" t="s">
        <v>189</v>
      </c>
      <c r="E173" s="193">
        <v>266</v>
      </c>
      <c r="F173" s="193">
        <v>246</v>
      </c>
      <c r="G173" s="193">
        <v>160</v>
      </c>
      <c r="H173" s="187">
        <v>71</v>
      </c>
      <c r="I173" s="187">
        <v>131</v>
      </c>
      <c r="J173" s="190">
        <v>1.488</v>
      </c>
      <c r="K173" s="191" t="s">
        <v>803</v>
      </c>
      <c r="L173" s="276">
        <v>3015.47</v>
      </c>
      <c r="M173" s="200" t="s">
        <v>190</v>
      </c>
      <c r="N173" s="343" t="s">
        <v>197</v>
      </c>
      <c r="O173" s="182"/>
      <c r="P173" s="201"/>
      <c r="Q173" s="201"/>
    </row>
    <row r="174" spans="1:17" s="219" customFormat="1">
      <c r="A174" s="187">
        <v>45</v>
      </c>
      <c r="B174" s="187" t="s">
        <v>815</v>
      </c>
      <c r="C174" s="187" t="s">
        <v>817</v>
      </c>
      <c r="D174" s="199" t="s">
        <v>189</v>
      </c>
      <c r="E174" s="193">
        <v>276</v>
      </c>
      <c r="F174" s="193">
        <v>256</v>
      </c>
      <c r="G174" s="193">
        <v>160</v>
      </c>
      <c r="H174" s="187">
        <v>71</v>
      </c>
      <c r="I174" s="187">
        <v>131</v>
      </c>
      <c r="J174" s="190">
        <v>1.488</v>
      </c>
      <c r="K174" s="191" t="s">
        <v>803</v>
      </c>
      <c r="L174" s="276">
        <v>3249.51</v>
      </c>
      <c r="M174" s="200" t="s">
        <v>190</v>
      </c>
      <c r="N174" s="343" t="s">
        <v>197</v>
      </c>
      <c r="O174" s="182"/>
      <c r="P174" s="201" t="s">
        <v>619</v>
      </c>
      <c r="Q174" s="201"/>
    </row>
    <row r="175" spans="1:17" s="219" customFormat="1">
      <c r="A175" s="187">
        <v>46</v>
      </c>
      <c r="B175" s="187" t="s">
        <v>818</v>
      </c>
      <c r="C175" s="187" t="s">
        <v>819</v>
      </c>
      <c r="D175" s="199" t="s">
        <v>189</v>
      </c>
      <c r="E175" s="193">
        <v>276</v>
      </c>
      <c r="F175" s="193">
        <v>256</v>
      </c>
      <c r="G175" s="193">
        <v>160</v>
      </c>
      <c r="H175" s="187">
        <v>71</v>
      </c>
      <c r="I175" s="187">
        <v>131</v>
      </c>
      <c r="J175" s="190">
        <v>1.488</v>
      </c>
      <c r="K175" s="191" t="s">
        <v>803</v>
      </c>
      <c r="L175" s="276">
        <v>3019.49</v>
      </c>
      <c r="M175" s="200" t="s">
        <v>190</v>
      </c>
      <c r="N175" s="343" t="s">
        <v>197</v>
      </c>
      <c r="O175" s="182"/>
      <c r="P175" s="201" t="s">
        <v>619</v>
      </c>
      <c r="Q175" s="201"/>
    </row>
    <row r="176" spans="1:17" s="219" customFormat="1">
      <c r="A176" s="187">
        <v>47</v>
      </c>
      <c r="B176" s="187" t="s">
        <v>824</v>
      </c>
      <c r="C176" s="187" t="s">
        <v>825</v>
      </c>
      <c r="D176" s="199" t="s">
        <v>189</v>
      </c>
      <c r="E176" s="193">
        <v>276</v>
      </c>
      <c r="F176" s="193">
        <v>256</v>
      </c>
      <c r="G176" s="193">
        <v>160</v>
      </c>
      <c r="H176" s="187">
        <v>71</v>
      </c>
      <c r="I176" s="187">
        <v>131</v>
      </c>
      <c r="J176" s="190">
        <v>1.488</v>
      </c>
      <c r="K176" s="191" t="s">
        <v>803</v>
      </c>
      <c r="L176" s="276">
        <v>3248.92</v>
      </c>
      <c r="M176" s="200" t="s">
        <v>190</v>
      </c>
      <c r="N176" s="343" t="s">
        <v>197</v>
      </c>
      <c r="O176" s="182"/>
      <c r="P176" s="201" t="s">
        <v>619</v>
      </c>
      <c r="Q176" s="201"/>
    </row>
    <row r="177" spans="1:17" s="354" customFormat="1">
      <c r="A177" s="344">
        <v>31</v>
      </c>
      <c r="B177" s="344" t="s">
        <v>238</v>
      </c>
      <c r="C177" s="344" t="s">
        <v>896</v>
      </c>
      <c r="D177" s="345" t="s">
        <v>189</v>
      </c>
      <c r="E177" s="346">
        <v>250</v>
      </c>
      <c r="F177" s="346">
        <v>237</v>
      </c>
      <c r="G177" s="346">
        <v>160</v>
      </c>
      <c r="H177" s="344">
        <v>71</v>
      </c>
      <c r="I177" s="344">
        <v>131</v>
      </c>
      <c r="J177" s="347">
        <v>1.343</v>
      </c>
      <c r="K177" s="348" t="s">
        <v>803</v>
      </c>
      <c r="L177" s="349">
        <v>2589.08</v>
      </c>
      <c r="M177" s="350" t="s">
        <v>190</v>
      </c>
      <c r="N177" s="351" t="s">
        <v>197</v>
      </c>
      <c r="O177" s="352"/>
      <c r="P177" s="353" t="s">
        <v>620</v>
      </c>
      <c r="Q177" s="353" t="s">
        <v>895</v>
      </c>
    </row>
    <row r="178" spans="1:17" s="354" customFormat="1">
      <c r="A178" s="344">
        <v>32</v>
      </c>
      <c r="B178" s="344" t="s">
        <v>240</v>
      </c>
      <c r="C178" s="344" t="s">
        <v>897</v>
      </c>
      <c r="D178" s="345" t="s">
        <v>189</v>
      </c>
      <c r="E178" s="346">
        <v>250</v>
      </c>
      <c r="F178" s="346">
        <v>237</v>
      </c>
      <c r="G178" s="346">
        <v>160</v>
      </c>
      <c r="H178" s="344">
        <v>71</v>
      </c>
      <c r="I178" s="344">
        <v>131</v>
      </c>
      <c r="J178" s="347">
        <v>1.343</v>
      </c>
      <c r="K178" s="348" t="s">
        <v>803</v>
      </c>
      <c r="L178" s="349">
        <v>2589.08</v>
      </c>
      <c r="M178" s="350" t="s">
        <v>190</v>
      </c>
      <c r="N178" s="351" t="s">
        <v>197</v>
      </c>
      <c r="O178" s="352"/>
      <c r="P178" s="353" t="s">
        <v>620</v>
      </c>
      <c r="Q178" s="353" t="s">
        <v>895</v>
      </c>
    </row>
    <row r="179" spans="1:17" s="219" customFormat="1">
      <c r="A179" s="187"/>
      <c r="B179" s="187"/>
      <c r="C179" s="187"/>
      <c r="D179" s="199" t="s">
        <v>189</v>
      </c>
      <c r="E179" s="193"/>
      <c r="F179" s="193"/>
      <c r="G179" s="193"/>
      <c r="H179" s="187"/>
      <c r="I179" s="187"/>
      <c r="J179" s="190"/>
      <c r="K179" s="191" t="s">
        <v>803</v>
      </c>
      <c r="L179" s="276"/>
      <c r="M179" s="200" t="s">
        <v>190</v>
      </c>
      <c r="N179" s="343" t="s">
        <v>197</v>
      </c>
      <c r="O179" s="182"/>
      <c r="P179" s="201"/>
      <c r="Q179" s="201"/>
    </row>
    <row r="180" spans="1:17" s="219" customFormat="1">
      <c r="A180" s="187"/>
      <c r="B180" s="187"/>
      <c r="C180" s="187"/>
      <c r="D180" s="199" t="s">
        <v>189</v>
      </c>
      <c r="E180" s="193"/>
      <c r="F180" s="193"/>
      <c r="G180" s="193"/>
      <c r="H180" s="187"/>
      <c r="I180" s="187"/>
      <c r="J180" s="190"/>
      <c r="K180" s="191" t="s">
        <v>803</v>
      </c>
      <c r="L180" s="276"/>
      <c r="M180" s="200" t="s">
        <v>190</v>
      </c>
      <c r="N180" s="343" t="s">
        <v>197</v>
      </c>
      <c r="O180" s="182"/>
      <c r="P180" s="201"/>
      <c r="Q180" s="201"/>
    </row>
    <row r="181" spans="1:17" s="219" customFormat="1">
      <c r="A181" s="187"/>
      <c r="B181" s="187"/>
      <c r="C181" s="187"/>
      <c r="D181" s="199" t="s">
        <v>189</v>
      </c>
      <c r="E181" s="193"/>
      <c r="F181" s="193"/>
      <c r="G181" s="193"/>
      <c r="H181" s="187"/>
      <c r="I181" s="187"/>
      <c r="J181" s="190"/>
      <c r="K181" s="191" t="s">
        <v>803</v>
      </c>
      <c r="L181" s="276"/>
      <c r="M181" s="200" t="s">
        <v>190</v>
      </c>
      <c r="N181" s="343" t="s">
        <v>197</v>
      </c>
      <c r="O181" s="182"/>
      <c r="P181" s="201"/>
      <c r="Q181" s="201"/>
    </row>
    <row r="182" spans="1:17" s="219" customFormat="1">
      <c r="A182" s="187"/>
      <c r="B182" s="187"/>
      <c r="C182" s="187"/>
      <c r="D182" s="199" t="s">
        <v>189</v>
      </c>
      <c r="E182" s="193"/>
      <c r="F182" s="193"/>
      <c r="G182" s="193"/>
      <c r="H182" s="187"/>
      <c r="I182" s="187"/>
      <c r="J182" s="190"/>
      <c r="K182" s="191" t="s">
        <v>803</v>
      </c>
      <c r="L182" s="276"/>
      <c r="M182" s="200" t="s">
        <v>190</v>
      </c>
      <c r="N182" s="343" t="s">
        <v>197</v>
      </c>
      <c r="O182" s="182"/>
      <c r="P182" s="201"/>
      <c r="Q182" s="201"/>
    </row>
    <row r="183" spans="1:17" s="219" customFormat="1">
      <c r="A183" s="187"/>
      <c r="B183" s="187"/>
      <c r="C183" s="187"/>
      <c r="D183" s="199" t="s">
        <v>189</v>
      </c>
      <c r="E183" s="193"/>
      <c r="F183" s="193"/>
      <c r="G183" s="193"/>
      <c r="H183" s="187"/>
      <c r="I183" s="187"/>
      <c r="J183" s="190"/>
      <c r="K183" s="191" t="s">
        <v>803</v>
      </c>
      <c r="L183" s="276"/>
      <c r="M183" s="200" t="s">
        <v>190</v>
      </c>
      <c r="N183" s="343" t="s">
        <v>197</v>
      </c>
      <c r="O183" s="182"/>
      <c r="P183" s="201"/>
      <c r="Q183" s="201"/>
    </row>
    <row r="184" spans="1:17" s="219" customFormat="1">
      <c r="A184" s="187"/>
      <c r="B184" s="187"/>
      <c r="C184" s="187"/>
      <c r="D184" s="199" t="s">
        <v>189</v>
      </c>
      <c r="E184" s="193"/>
      <c r="F184" s="193"/>
      <c r="G184" s="193"/>
      <c r="H184" s="187"/>
      <c r="I184" s="187"/>
      <c r="J184" s="190"/>
      <c r="K184" s="191" t="s">
        <v>803</v>
      </c>
      <c r="L184" s="276"/>
      <c r="M184" s="200" t="s">
        <v>190</v>
      </c>
      <c r="N184" s="343" t="s">
        <v>197</v>
      </c>
      <c r="O184" s="182"/>
      <c r="P184" s="201"/>
      <c r="Q184" s="201"/>
    </row>
    <row r="185" spans="1:17" s="219" customFormat="1">
      <c r="A185" s="187"/>
      <c r="B185" s="187"/>
      <c r="C185" s="187"/>
      <c r="D185" s="199" t="s">
        <v>189</v>
      </c>
      <c r="E185" s="193"/>
      <c r="F185" s="193"/>
      <c r="G185" s="193"/>
      <c r="H185" s="187"/>
      <c r="I185" s="187"/>
      <c r="J185" s="190"/>
      <c r="K185" s="191" t="s">
        <v>803</v>
      </c>
      <c r="L185" s="276"/>
      <c r="M185" s="200" t="s">
        <v>190</v>
      </c>
      <c r="N185" s="343" t="s">
        <v>197</v>
      </c>
      <c r="O185" s="182"/>
      <c r="P185" s="201"/>
      <c r="Q185" s="201"/>
    </row>
    <row r="186" spans="1:17" s="219" customFormat="1">
      <c r="A186" s="187"/>
      <c r="B186" s="187"/>
      <c r="C186" s="187"/>
      <c r="D186" s="199" t="s">
        <v>189</v>
      </c>
      <c r="E186" s="193"/>
      <c r="F186" s="193"/>
      <c r="G186" s="193"/>
      <c r="H186" s="187"/>
      <c r="I186" s="187"/>
      <c r="J186" s="190"/>
      <c r="K186" s="191" t="s">
        <v>803</v>
      </c>
      <c r="L186" s="276"/>
      <c r="M186" s="200" t="s">
        <v>190</v>
      </c>
      <c r="N186" s="343" t="s">
        <v>197</v>
      </c>
      <c r="O186" s="182"/>
      <c r="P186" s="201"/>
      <c r="Q186" s="201"/>
    </row>
    <row r="187" spans="1:17" s="219" customFormat="1">
      <c r="A187" s="187"/>
      <c r="B187" s="187"/>
      <c r="C187" s="187"/>
      <c r="D187" s="199" t="s">
        <v>189</v>
      </c>
      <c r="E187" s="193"/>
      <c r="F187" s="193"/>
      <c r="G187" s="193"/>
      <c r="H187" s="187"/>
      <c r="I187" s="187"/>
      <c r="J187" s="190"/>
      <c r="K187" s="191" t="s">
        <v>803</v>
      </c>
      <c r="L187" s="276"/>
      <c r="M187" s="200" t="s">
        <v>190</v>
      </c>
      <c r="N187" s="343" t="s">
        <v>197</v>
      </c>
      <c r="O187" s="182"/>
      <c r="P187" s="201"/>
      <c r="Q187" s="201"/>
    </row>
    <row r="188" spans="1:17" s="219" customFormat="1">
      <c r="A188" s="187"/>
      <c r="B188" s="187"/>
      <c r="C188" s="187"/>
      <c r="D188" s="199" t="s">
        <v>189</v>
      </c>
      <c r="E188" s="193"/>
      <c r="F188" s="193"/>
      <c r="G188" s="193"/>
      <c r="H188" s="187"/>
      <c r="I188" s="187"/>
      <c r="J188" s="190"/>
      <c r="K188" s="191" t="s">
        <v>803</v>
      </c>
      <c r="L188" s="276"/>
      <c r="M188" s="200" t="s">
        <v>190</v>
      </c>
      <c r="N188" s="343" t="s">
        <v>197</v>
      </c>
      <c r="O188" s="182"/>
      <c r="P188" s="201"/>
      <c r="Q188" s="201"/>
    </row>
    <row r="189" spans="1:17" s="219" customFormat="1">
      <c r="A189" s="187"/>
      <c r="B189" s="187"/>
      <c r="C189" s="187"/>
      <c r="D189" s="199" t="s">
        <v>189</v>
      </c>
      <c r="E189" s="193"/>
      <c r="F189" s="193"/>
      <c r="G189" s="193"/>
      <c r="H189" s="187"/>
      <c r="I189" s="187"/>
      <c r="J189" s="190"/>
      <c r="K189" s="191" t="s">
        <v>803</v>
      </c>
      <c r="L189" s="276"/>
      <c r="M189" s="200" t="s">
        <v>190</v>
      </c>
      <c r="N189" s="343" t="s">
        <v>197</v>
      </c>
      <c r="O189" s="182"/>
      <c r="P189" s="201"/>
      <c r="Q189" s="201"/>
    </row>
    <row r="190" spans="1:17" s="219" customFormat="1">
      <c r="A190" s="187">
        <v>1</v>
      </c>
      <c r="B190" s="187" t="s">
        <v>338</v>
      </c>
      <c r="C190" s="187" t="s">
        <v>339</v>
      </c>
      <c r="D190" s="199" t="s">
        <v>189</v>
      </c>
      <c r="E190" s="193">
        <v>260</v>
      </c>
      <c r="F190" s="193">
        <v>235</v>
      </c>
      <c r="G190" s="193">
        <v>162</v>
      </c>
      <c r="H190" s="187">
        <v>70</v>
      </c>
      <c r="I190" s="187">
        <v>124</v>
      </c>
      <c r="J190" s="190">
        <v>1.407</v>
      </c>
      <c r="K190" s="191" t="s">
        <v>803</v>
      </c>
      <c r="L190" s="276">
        <v>0</v>
      </c>
      <c r="M190" s="200" t="s">
        <v>190</v>
      </c>
      <c r="N190" s="343" t="s">
        <v>197</v>
      </c>
      <c r="O190" s="182"/>
      <c r="P190" s="201" t="s">
        <v>619</v>
      </c>
      <c r="Q190" s="201"/>
    </row>
    <row r="191" spans="1:17" s="219" customFormat="1">
      <c r="A191" s="187">
        <v>2</v>
      </c>
      <c r="B191" s="187" t="s">
        <v>340</v>
      </c>
      <c r="C191" s="187" t="s">
        <v>341</v>
      </c>
      <c r="D191" s="199" t="s">
        <v>189</v>
      </c>
      <c r="E191" s="193">
        <v>260</v>
      </c>
      <c r="F191" s="193">
        <v>235</v>
      </c>
      <c r="G191" s="193">
        <v>162</v>
      </c>
      <c r="H191" s="187">
        <v>70</v>
      </c>
      <c r="I191" s="187">
        <v>124</v>
      </c>
      <c r="J191" s="190">
        <v>1.407</v>
      </c>
      <c r="K191" s="191" t="s">
        <v>803</v>
      </c>
      <c r="L191" s="276">
        <v>0</v>
      </c>
      <c r="M191" s="200" t="s">
        <v>190</v>
      </c>
      <c r="N191" s="343" t="s">
        <v>197</v>
      </c>
      <c r="O191" s="182"/>
      <c r="P191" s="201" t="s">
        <v>619</v>
      </c>
      <c r="Q191" s="201"/>
    </row>
    <row r="192" spans="1:17" s="219" customFormat="1">
      <c r="A192" s="187">
        <v>3</v>
      </c>
      <c r="B192" s="187" t="s">
        <v>342</v>
      </c>
      <c r="C192" s="187" t="s">
        <v>343</v>
      </c>
      <c r="D192" s="199" t="s">
        <v>189</v>
      </c>
      <c r="E192" s="193">
        <v>260</v>
      </c>
      <c r="F192" s="193">
        <v>235</v>
      </c>
      <c r="G192" s="193">
        <v>162</v>
      </c>
      <c r="H192" s="187">
        <v>70</v>
      </c>
      <c r="I192" s="187">
        <v>124</v>
      </c>
      <c r="J192" s="190">
        <v>1.407</v>
      </c>
      <c r="K192" s="191" t="s">
        <v>803</v>
      </c>
      <c r="L192" s="276">
        <v>0</v>
      </c>
      <c r="M192" s="200" t="s">
        <v>190</v>
      </c>
      <c r="N192" s="343" t="s">
        <v>197</v>
      </c>
      <c r="O192" s="182"/>
      <c r="P192" s="201" t="s">
        <v>619</v>
      </c>
      <c r="Q192" s="201"/>
    </row>
    <row r="193" spans="1:17" s="219" customFormat="1">
      <c r="A193" s="187">
        <v>4</v>
      </c>
      <c r="B193" s="187" t="s">
        <v>278</v>
      </c>
      <c r="C193" s="187" t="s">
        <v>279</v>
      </c>
      <c r="D193" s="199" t="s">
        <v>189</v>
      </c>
      <c r="E193" s="193">
        <v>238</v>
      </c>
      <c r="F193" s="193">
        <v>216</v>
      </c>
      <c r="G193" s="193">
        <v>163</v>
      </c>
      <c r="H193" s="187">
        <v>65</v>
      </c>
      <c r="I193" s="187">
        <v>124</v>
      </c>
      <c r="J193" s="190">
        <v>1.3140000000000001</v>
      </c>
      <c r="K193" s="191" t="s">
        <v>803</v>
      </c>
      <c r="L193" s="276">
        <v>2268.35</v>
      </c>
      <c r="M193" s="200" t="s">
        <v>190</v>
      </c>
      <c r="N193" s="343" t="s">
        <v>197</v>
      </c>
      <c r="O193" s="182"/>
      <c r="P193" s="201" t="s">
        <v>620</v>
      </c>
      <c r="Q193" s="201"/>
    </row>
    <row r="194" spans="1:17" s="219" customFormat="1">
      <c r="A194" s="187">
        <v>5</v>
      </c>
      <c r="B194" s="187" t="s">
        <v>280</v>
      </c>
      <c r="C194" s="187" t="s">
        <v>281</v>
      </c>
      <c r="D194" s="199" t="s">
        <v>189</v>
      </c>
      <c r="E194" s="193">
        <v>238</v>
      </c>
      <c r="F194" s="193">
        <v>216</v>
      </c>
      <c r="G194" s="193">
        <v>163</v>
      </c>
      <c r="H194" s="187">
        <v>65</v>
      </c>
      <c r="I194" s="187">
        <v>124</v>
      </c>
      <c r="J194" s="190">
        <v>1.3140000000000001</v>
      </c>
      <c r="K194" s="191" t="s">
        <v>803</v>
      </c>
      <c r="L194" s="276">
        <v>2312.42</v>
      </c>
      <c r="M194" s="200" t="s">
        <v>190</v>
      </c>
      <c r="N194" s="343" t="s">
        <v>197</v>
      </c>
      <c r="O194" s="224"/>
      <c r="P194" s="201" t="s">
        <v>620</v>
      </c>
      <c r="Q194" s="201"/>
    </row>
    <row r="195" spans="1:17" s="219" customFormat="1">
      <c r="A195" s="187">
        <v>6</v>
      </c>
      <c r="B195" s="187" t="s">
        <v>702</v>
      </c>
      <c r="C195" s="187" t="s">
        <v>706</v>
      </c>
      <c r="D195" s="199" t="s">
        <v>189</v>
      </c>
      <c r="E195" s="193">
        <v>238</v>
      </c>
      <c r="F195" s="193">
        <v>216</v>
      </c>
      <c r="G195" s="193">
        <v>163</v>
      </c>
      <c r="H195" s="187">
        <v>65</v>
      </c>
      <c r="I195" s="187">
        <v>124</v>
      </c>
      <c r="J195" s="190">
        <v>1.3140000000000001</v>
      </c>
      <c r="K195" s="191" t="s">
        <v>803</v>
      </c>
      <c r="L195" s="276">
        <v>2209.64</v>
      </c>
      <c r="M195" s="200" t="s">
        <v>190</v>
      </c>
      <c r="N195" s="343" t="s">
        <v>197</v>
      </c>
      <c r="O195" s="224"/>
      <c r="P195" s="201" t="s">
        <v>620</v>
      </c>
      <c r="Q195" s="201" t="s">
        <v>895</v>
      </c>
    </row>
    <row r="196" spans="1:17" s="219" customFormat="1">
      <c r="A196" s="187">
        <v>7</v>
      </c>
      <c r="B196" s="187" t="s">
        <v>703</v>
      </c>
      <c r="C196" s="187" t="s">
        <v>707</v>
      </c>
      <c r="D196" s="199" t="s">
        <v>189</v>
      </c>
      <c r="E196" s="193">
        <v>238</v>
      </c>
      <c r="F196" s="193">
        <v>216</v>
      </c>
      <c r="G196" s="193">
        <v>163</v>
      </c>
      <c r="H196" s="187">
        <v>65</v>
      </c>
      <c r="I196" s="187">
        <v>124</v>
      </c>
      <c r="J196" s="190">
        <v>1.3140000000000001</v>
      </c>
      <c r="K196" s="191" t="s">
        <v>803</v>
      </c>
      <c r="L196" s="276">
        <v>2209.64</v>
      </c>
      <c r="M196" s="200" t="s">
        <v>190</v>
      </c>
      <c r="N196" s="343" t="s">
        <v>197</v>
      </c>
      <c r="O196" s="224"/>
      <c r="P196" s="201" t="s">
        <v>620</v>
      </c>
      <c r="Q196" s="201" t="s">
        <v>895</v>
      </c>
    </row>
    <row r="197" spans="1:17" s="219" customFormat="1">
      <c r="A197" s="187">
        <v>8</v>
      </c>
      <c r="B197" s="187" t="s">
        <v>282</v>
      </c>
      <c r="C197" s="187" t="s">
        <v>283</v>
      </c>
      <c r="D197" s="199" t="s">
        <v>189</v>
      </c>
      <c r="E197" s="193">
        <v>238</v>
      </c>
      <c r="F197" s="193">
        <v>216</v>
      </c>
      <c r="G197" s="193">
        <v>163</v>
      </c>
      <c r="H197" s="187">
        <v>65</v>
      </c>
      <c r="I197" s="187">
        <v>124</v>
      </c>
      <c r="J197" s="190">
        <v>1.3140000000000001</v>
      </c>
      <c r="K197" s="191" t="s">
        <v>803</v>
      </c>
      <c r="L197" s="276">
        <v>2401.4899999999998</v>
      </c>
      <c r="M197" s="200" t="s">
        <v>190</v>
      </c>
      <c r="N197" s="343" t="s">
        <v>197</v>
      </c>
      <c r="O197" s="224"/>
      <c r="P197" s="201" t="s">
        <v>620</v>
      </c>
      <c r="Q197" s="201"/>
    </row>
    <row r="198" spans="1:17" s="219" customFormat="1">
      <c r="A198" s="187">
        <v>9</v>
      </c>
      <c r="B198" s="187" t="s">
        <v>270</v>
      </c>
      <c r="C198" s="187" t="s">
        <v>271</v>
      </c>
      <c r="D198" s="199" t="s">
        <v>189</v>
      </c>
      <c r="E198" s="193">
        <v>254</v>
      </c>
      <c r="F198" s="193">
        <v>229</v>
      </c>
      <c r="G198" s="193">
        <v>163</v>
      </c>
      <c r="H198" s="187">
        <v>70</v>
      </c>
      <c r="I198" s="187">
        <v>130</v>
      </c>
      <c r="J198" s="190">
        <v>1.484</v>
      </c>
      <c r="K198" s="191" t="s">
        <v>803</v>
      </c>
      <c r="L198" s="276">
        <v>2511.65</v>
      </c>
      <c r="M198" s="200" t="s">
        <v>190</v>
      </c>
      <c r="N198" s="343" t="s">
        <v>197</v>
      </c>
      <c r="O198" s="182"/>
      <c r="P198" s="201" t="s">
        <v>620</v>
      </c>
      <c r="Q198" s="201"/>
    </row>
    <row r="199" spans="1:17" s="219" customFormat="1">
      <c r="A199" s="187">
        <v>10</v>
      </c>
      <c r="B199" s="187" t="s">
        <v>272</v>
      </c>
      <c r="C199" s="187" t="s">
        <v>273</v>
      </c>
      <c r="D199" s="199" t="s">
        <v>189</v>
      </c>
      <c r="E199" s="193">
        <v>254</v>
      </c>
      <c r="F199" s="193">
        <v>229</v>
      </c>
      <c r="G199" s="193">
        <v>163</v>
      </c>
      <c r="H199" s="187">
        <v>70</v>
      </c>
      <c r="I199" s="187">
        <v>130</v>
      </c>
      <c r="J199" s="190">
        <v>1.484</v>
      </c>
      <c r="K199" s="191" t="s">
        <v>803</v>
      </c>
      <c r="L199" s="276">
        <v>2555.37</v>
      </c>
      <c r="M199" s="200" t="s">
        <v>190</v>
      </c>
      <c r="N199" s="343" t="s">
        <v>197</v>
      </c>
      <c r="O199" s="182"/>
      <c r="P199" s="201" t="s">
        <v>620</v>
      </c>
      <c r="Q199" s="201"/>
    </row>
    <row r="200" spans="1:17" s="224" customFormat="1">
      <c r="A200" s="187">
        <v>11</v>
      </c>
      <c r="B200" s="187" t="s">
        <v>704</v>
      </c>
      <c r="C200" s="187" t="s">
        <v>708</v>
      </c>
      <c r="D200" s="199" t="s">
        <v>189</v>
      </c>
      <c r="E200" s="193">
        <v>254</v>
      </c>
      <c r="F200" s="193">
        <v>229</v>
      </c>
      <c r="G200" s="193">
        <v>163</v>
      </c>
      <c r="H200" s="187">
        <v>70</v>
      </c>
      <c r="I200" s="187">
        <v>130</v>
      </c>
      <c r="J200" s="190">
        <v>1.484</v>
      </c>
      <c r="K200" s="191" t="s">
        <v>803</v>
      </c>
      <c r="L200" s="276">
        <v>2438.41</v>
      </c>
      <c r="M200" s="200" t="s">
        <v>190</v>
      </c>
      <c r="N200" s="343" t="s">
        <v>197</v>
      </c>
      <c r="O200" s="182"/>
      <c r="P200" s="201" t="s">
        <v>620</v>
      </c>
      <c r="Q200" s="201" t="s">
        <v>895</v>
      </c>
    </row>
    <row r="201" spans="1:17" s="224" customFormat="1">
      <c r="A201" s="187">
        <v>12</v>
      </c>
      <c r="B201" s="187" t="s">
        <v>705</v>
      </c>
      <c r="C201" s="187" t="s">
        <v>709</v>
      </c>
      <c r="D201" s="199" t="s">
        <v>189</v>
      </c>
      <c r="E201" s="193">
        <v>254</v>
      </c>
      <c r="F201" s="193">
        <v>229</v>
      </c>
      <c r="G201" s="193">
        <v>163</v>
      </c>
      <c r="H201" s="187">
        <v>70</v>
      </c>
      <c r="I201" s="187">
        <v>130</v>
      </c>
      <c r="J201" s="190">
        <v>1.484</v>
      </c>
      <c r="K201" s="191" t="s">
        <v>803</v>
      </c>
      <c r="L201" s="276">
        <v>2438.41</v>
      </c>
      <c r="M201" s="200" t="s">
        <v>190</v>
      </c>
      <c r="N201" s="343" t="s">
        <v>197</v>
      </c>
      <c r="O201" s="182"/>
      <c r="P201" s="201" t="s">
        <v>620</v>
      </c>
      <c r="Q201" s="201" t="s">
        <v>895</v>
      </c>
    </row>
    <row r="202" spans="1:17" s="224" customFormat="1">
      <c r="A202" s="187">
        <v>13</v>
      </c>
      <c r="B202" s="187" t="s">
        <v>274</v>
      </c>
      <c r="C202" s="187" t="s">
        <v>275</v>
      </c>
      <c r="D202" s="199" t="s">
        <v>189</v>
      </c>
      <c r="E202" s="193">
        <v>254</v>
      </c>
      <c r="F202" s="193">
        <v>229</v>
      </c>
      <c r="G202" s="193">
        <v>163</v>
      </c>
      <c r="H202" s="187">
        <v>70</v>
      </c>
      <c r="I202" s="187">
        <v>130</v>
      </c>
      <c r="J202" s="190">
        <v>1.484</v>
      </c>
      <c r="K202" s="191" t="s">
        <v>803</v>
      </c>
      <c r="L202" s="276">
        <v>2653.84</v>
      </c>
      <c r="M202" s="200" t="s">
        <v>190</v>
      </c>
      <c r="N202" s="343" t="s">
        <v>197</v>
      </c>
      <c r="O202" s="182"/>
      <c r="P202" s="201" t="s">
        <v>620</v>
      </c>
      <c r="Q202" s="201"/>
    </row>
    <row r="203" spans="1:17" s="224" customFormat="1">
      <c r="A203" s="187">
        <v>14</v>
      </c>
      <c r="B203" s="187" t="s">
        <v>307</v>
      </c>
      <c r="C203" s="187" t="s">
        <v>308</v>
      </c>
      <c r="D203" s="199" t="s">
        <v>189</v>
      </c>
      <c r="E203" s="193">
        <v>254</v>
      </c>
      <c r="F203" s="193">
        <v>229</v>
      </c>
      <c r="G203" s="193">
        <v>163</v>
      </c>
      <c r="H203" s="187">
        <v>70</v>
      </c>
      <c r="I203" s="187">
        <v>130</v>
      </c>
      <c r="J203" s="190">
        <v>1.484</v>
      </c>
      <c r="K203" s="191" t="s">
        <v>803</v>
      </c>
      <c r="L203" s="276">
        <v>2560.27</v>
      </c>
      <c r="M203" s="200" t="s">
        <v>190</v>
      </c>
      <c r="N203" s="343" t="s">
        <v>197</v>
      </c>
      <c r="O203" s="182"/>
      <c r="P203" s="201" t="s">
        <v>620</v>
      </c>
      <c r="Q203" s="201"/>
    </row>
    <row r="204" spans="1:17" s="219" customFormat="1">
      <c r="A204" s="187">
        <v>15</v>
      </c>
      <c r="B204" s="187" t="s">
        <v>715</v>
      </c>
      <c r="C204" s="187" t="s">
        <v>716</v>
      </c>
      <c r="D204" s="199" t="s">
        <v>189</v>
      </c>
      <c r="E204" s="193">
        <v>259</v>
      </c>
      <c r="F204" s="193">
        <v>234</v>
      </c>
      <c r="G204" s="193">
        <v>163</v>
      </c>
      <c r="H204" s="187">
        <v>70</v>
      </c>
      <c r="I204" s="187">
        <v>130</v>
      </c>
      <c r="J204" s="190">
        <v>1.484</v>
      </c>
      <c r="K204" s="191" t="s">
        <v>803</v>
      </c>
      <c r="L204" s="276">
        <v>2969.83</v>
      </c>
      <c r="M204" s="200" t="s">
        <v>190</v>
      </c>
      <c r="N204" s="343" t="s">
        <v>197</v>
      </c>
      <c r="O204" s="182"/>
      <c r="P204" s="201" t="s">
        <v>620</v>
      </c>
      <c r="Q204" s="201"/>
    </row>
    <row r="205" spans="1:17" s="224" customFormat="1">
      <c r="A205" s="187">
        <v>16</v>
      </c>
      <c r="B205" s="187" t="s">
        <v>284</v>
      </c>
      <c r="C205" s="187" t="s">
        <v>285</v>
      </c>
      <c r="D205" s="199" t="s">
        <v>189</v>
      </c>
      <c r="E205" s="193">
        <v>238</v>
      </c>
      <c r="F205" s="193">
        <v>216</v>
      </c>
      <c r="G205" s="193">
        <v>163</v>
      </c>
      <c r="H205" s="187">
        <v>65</v>
      </c>
      <c r="I205" s="187">
        <v>124</v>
      </c>
      <c r="J205" s="190">
        <v>1.3140000000000001</v>
      </c>
      <c r="K205" s="191" t="s">
        <v>803</v>
      </c>
      <c r="L205" s="276">
        <v>2442.09</v>
      </c>
      <c r="M205" s="200" t="s">
        <v>190</v>
      </c>
      <c r="N205" s="343" t="s">
        <v>197</v>
      </c>
      <c r="O205" s="182"/>
      <c r="P205" s="201" t="s">
        <v>620</v>
      </c>
      <c r="Q205" s="201"/>
    </row>
    <row r="206" spans="1:17" s="224" customFormat="1">
      <c r="A206" s="187">
        <v>17</v>
      </c>
      <c r="B206" s="187" t="s">
        <v>276</v>
      </c>
      <c r="C206" s="187" t="s">
        <v>277</v>
      </c>
      <c r="D206" s="199" t="s">
        <v>189</v>
      </c>
      <c r="E206" s="193">
        <v>254</v>
      </c>
      <c r="F206" s="193">
        <v>229</v>
      </c>
      <c r="G206" s="193">
        <v>163</v>
      </c>
      <c r="H206" s="187">
        <v>70</v>
      </c>
      <c r="I206" s="187">
        <v>130</v>
      </c>
      <c r="J206" s="190">
        <v>1.484</v>
      </c>
      <c r="K206" s="191" t="s">
        <v>803</v>
      </c>
      <c r="L206" s="276">
        <v>2697.53</v>
      </c>
      <c r="M206" s="200" t="s">
        <v>190</v>
      </c>
      <c r="N206" s="343" t="s">
        <v>197</v>
      </c>
      <c r="O206" s="182"/>
      <c r="P206" s="201" t="s">
        <v>620</v>
      </c>
      <c r="Q206" s="201"/>
    </row>
    <row r="207" spans="1:17" s="224" customFormat="1">
      <c r="A207" s="187">
        <v>18</v>
      </c>
      <c r="B207" s="187" t="s">
        <v>667</v>
      </c>
      <c r="C207" s="187" t="s">
        <v>671</v>
      </c>
      <c r="D207" s="199" t="s">
        <v>189</v>
      </c>
      <c r="E207" s="193">
        <v>238</v>
      </c>
      <c r="F207" s="193">
        <v>216</v>
      </c>
      <c r="G207" s="193">
        <v>163</v>
      </c>
      <c r="H207" s="187">
        <v>65</v>
      </c>
      <c r="I207" s="187">
        <v>124</v>
      </c>
      <c r="J207" s="190">
        <v>1.3140000000000001</v>
      </c>
      <c r="K207" s="191" t="s">
        <v>803</v>
      </c>
      <c r="L207" s="276">
        <v>2665.96</v>
      </c>
      <c r="M207" s="200" t="s">
        <v>190</v>
      </c>
      <c r="N207" s="343" t="s">
        <v>197</v>
      </c>
      <c r="O207" s="182"/>
      <c r="P207" s="201" t="s">
        <v>620</v>
      </c>
      <c r="Q207" s="201"/>
    </row>
    <row r="208" spans="1:17" s="224" customFormat="1">
      <c r="A208" s="187">
        <v>19</v>
      </c>
      <c r="B208" s="187" t="s">
        <v>714</v>
      </c>
      <c r="C208" s="187" t="s">
        <v>717</v>
      </c>
      <c r="D208" s="199" t="s">
        <v>189</v>
      </c>
      <c r="E208" s="193">
        <v>243</v>
      </c>
      <c r="F208" s="193">
        <v>221</v>
      </c>
      <c r="G208" s="193">
        <v>163</v>
      </c>
      <c r="H208" s="187">
        <v>65</v>
      </c>
      <c r="I208" s="187">
        <v>124</v>
      </c>
      <c r="J208" s="190">
        <v>1.3140000000000001</v>
      </c>
      <c r="K208" s="191" t="s">
        <v>803</v>
      </c>
      <c r="L208" s="276">
        <v>2710.22</v>
      </c>
      <c r="M208" s="200" t="s">
        <v>190</v>
      </c>
      <c r="N208" s="343" t="s">
        <v>197</v>
      </c>
      <c r="O208" s="182"/>
      <c r="P208" s="201" t="s">
        <v>620</v>
      </c>
      <c r="Q208" s="201"/>
    </row>
    <row r="209" spans="1:17" s="224" customFormat="1">
      <c r="A209" s="187">
        <v>20</v>
      </c>
      <c r="B209" s="187" t="s">
        <v>668</v>
      </c>
      <c r="C209" s="187" t="s">
        <v>672</v>
      </c>
      <c r="D209" s="199" t="s">
        <v>189</v>
      </c>
      <c r="E209" s="193">
        <v>243</v>
      </c>
      <c r="F209" s="193">
        <v>221</v>
      </c>
      <c r="G209" s="193">
        <v>163</v>
      </c>
      <c r="H209" s="187">
        <v>65</v>
      </c>
      <c r="I209" s="187">
        <v>124</v>
      </c>
      <c r="J209" s="190">
        <v>1.3140000000000001</v>
      </c>
      <c r="K209" s="191" t="s">
        <v>803</v>
      </c>
      <c r="L209" s="276">
        <v>2798.66</v>
      </c>
      <c r="M209" s="200" t="s">
        <v>190</v>
      </c>
      <c r="N209" s="343" t="s">
        <v>197</v>
      </c>
      <c r="O209" s="182"/>
      <c r="P209" s="201" t="s">
        <v>620</v>
      </c>
      <c r="Q209" s="201"/>
    </row>
    <row r="210" spans="1:17" s="224" customFormat="1">
      <c r="A210" s="187">
        <v>21</v>
      </c>
      <c r="B210" s="187" t="s">
        <v>783</v>
      </c>
      <c r="C210" s="187" t="s">
        <v>785</v>
      </c>
      <c r="D210" s="199" t="s">
        <v>189</v>
      </c>
      <c r="E210" s="193">
        <v>243</v>
      </c>
      <c r="F210" s="193">
        <v>221</v>
      </c>
      <c r="G210" s="193">
        <v>163</v>
      </c>
      <c r="H210" s="187">
        <v>65</v>
      </c>
      <c r="I210" s="187">
        <v>124</v>
      </c>
      <c r="J210" s="190">
        <v>1.3140000000000001</v>
      </c>
      <c r="K210" s="191" t="s">
        <v>803</v>
      </c>
      <c r="L210" s="276">
        <v>2839.31</v>
      </c>
      <c r="M210" s="200" t="s">
        <v>190</v>
      </c>
      <c r="N210" s="343" t="s">
        <v>197</v>
      </c>
      <c r="P210" s="201" t="s">
        <v>620</v>
      </c>
      <c r="Q210" s="201"/>
    </row>
    <row r="211" spans="1:17" s="224" customFormat="1">
      <c r="A211" s="187">
        <v>22</v>
      </c>
      <c r="B211" s="187" t="s">
        <v>669</v>
      </c>
      <c r="C211" s="187" t="s">
        <v>673</v>
      </c>
      <c r="D211" s="199" t="s">
        <v>189</v>
      </c>
      <c r="E211" s="193">
        <v>254</v>
      </c>
      <c r="F211" s="193">
        <v>229</v>
      </c>
      <c r="G211" s="193">
        <v>163</v>
      </c>
      <c r="H211" s="187">
        <v>70</v>
      </c>
      <c r="I211" s="187">
        <v>130</v>
      </c>
      <c r="J211" s="190">
        <v>1.484</v>
      </c>
      <c r="K211" s="191" t="s">
        <v>803</v>
      </c>
      <c r="L211" s="276">
        <v>2921.12</v>
      </c>
      <c r="M211" s="200" t="s">
        <v>190</v>
      </c>
      <c r="N211" s="343" t="s">
        <v>197</v>
      </c>
      <c r="P211" s="201" t="s">
        <v>620</v>
      </c>
      <c r="Q211" s="201"/>
    </row>
    <row r="212" spans="1:17" s="224" customFormat="1">
      <c r="A212" s="187">
        <v>23</v>
      </c>
      <c r="B212" s="187" t="s">
        <v>712</v>
      </c>
      <c r="C212" s="187" t="s">
        <v>713</v>
      </c>
      <c r="D212" s="199" t="s">
        <v>189</v>
      </c>
      <c r="E212" s="193">
        <v>259</v>
      </c>
      <c r="F212" s="193">
        <v>234</v>
      </c>
      <c r="G212" s="193">
        <v>163</v>
      </c>
      <c r="H212" s="187">
        <v>70</v>
      </c>
      <c r="I212" s="187">
        <v>130</v>
      </c>
      <c r="J212" s="190">
        <v>1.484</v>
      </c>
      <c r="K212" s="191" t="s">
        <v>803</v>
      </c>
      <c r="L212" s="276">
        <v>2964.84</v>
      </c>
      <c r="M212" s="200" t="s">
        <v>190</v>
      </c>
      <c r="N212" s="343" t="s">
        <v>197</v>
      </c>
      <c r="P212" s="201" t="s">
        <v>620</v>
      </c>
      <c r="Q212" s="201"/>
    </row>
    <row r="213" spans="1:17" s="224" customFormat="1">
      <c r="A213" s="187">
        <v>24</v>
      </c>
      <c r="B213" s="187" t="s">
        <v>670</v>
      </c>
      <c r="C213" s="187" t="s">
        <v>674</v>
      </c>
      <c r="D213" s="199" t="s">
        <v>189</v>
      </c>
      <c r="E213" s="193">
        <v>259</v>
      </c>
      <c r="F213" s="193">
        <v>234</v>
      </c>
      <c r="G213" s="193">
        <v>163</v>
      </c>
      <c r="H213" s="187">
        <v>70</v>
      </c>
      <c r="I213" s="187">
        <v>130</v>
      </c>
      <c r="J213" s="190">
        <v>1.484</v>
      </c>
      <c r="K213" s="191" t="s">
        <v>803</v>
      </c>
      <c r="L213" s="276">
        <v>3062.68</v>
      </c>
      <c r="M213" s="200" t="s">
        <v>190</v>
      </c>
      <c r="N213" s="343" t="s">
        <v>197</v>
      </c>
      <c r="O213" s="182"/>
      <c r="P213" s="201" t="s">
        <v>620</v>
      </c>
      <c r="Q213" s="201"/>
    </row>
    <row r="214" spans="1:17" s="224" customFormat="1">
      <c r="A214" s="187">
        <v>25</v>
      </c>
      <c r="B214" s="187" t="s">
        <v>782</v>
      </c>
      <c r="C214" s="187" t="s">
        <v>786</v>
      </c>
      <c r="D214" s="199" t="s">
        <v>189</v>
      </c>
      <c r="E214" s="193">
        <v>259</v>
      </c>
      <c r="F214" s="193">
        <v>234</v>
      </c>
      <c r="G214" s="193">
        <v>163</v>
      </c>
      <c r="H214" s="187">
        <v>70</v>
      </c>
      <c r="I214" s="187">
        <v>130</v>
      </c>
      <c r="J214" s="190">
        <v>1.48</v>
      </c>
      <c r="K214" s="191" t="s">
        <v>803</v>
      </c>
      <c r="L214" s="276">
        <v>3106.4</v>
      </c>
      <c r="M214" s="200" t="s">
        <v>190</v>
      </c>
      <c r="N214" s="343" t="s">
        <v>197</v>
      </c>
      <c r="O214" s="182"/>
      <c r="P214" s="201" t="s">
        <v>620</v>
      </c>
      <c r="Q214" s="201"/>
    </row>
    <row r="215" spans="1:17" s="224" customFormat="1">
      <c r="A215" s="187">
        <v>26</v>
      </c>
      <c r="B215" s="187" t="s">
        <v>254</v>
      </c>
      <c r="C215" s="187" t="s">
        <v>255</v>
      </c>
      <c r="D215" s="199" t="s">
        <v>189</v>
      </c>
      <c r="E215" s="193">
        <v>223</v>
      </c>
      <c r="F215" s="193">
        <v>205</v>
      </c>
      <c r="G215" s="193">
        <v>156</v>
      </c>
      <c r="H215" s="187">
        <v>68</v>
      </c>
      <c r="I215" s="187">
        <v>119</v>
      </c>
      <c r="J215" s="190">
        <v>1.262</v>
      </c>
      <c r="K215" s="191" t="s">
        <v>803</v>
      </c>
      <c r="L215" s="276">
        <v>2856.61</v>
      </c>
      <c r="M215" s="200" t="s">
        <v>190</v>
      </c>
      <c r="N215" s="343" t="s">
        <v>197</v>
      </c>
      <c r="O215" s="182"/>
      <c r="P215" s="201" t="s">
        <v>619</v>
      </c>
      <c r="Q215" s="201"/>
    </row>
    <row r="216" spans="1:17" s="224" customFormat="1">
      <c r="A216" s="187">
        <v>27</v>
      </c>
      <c r="B216" s="187" t="s">
        <v>246</v>
      </c>
      <c r="C216" s="187" t="s">
        <v>247</v>
      </c>
      <c r="D216" s="199" t="s">
        <v>189</v>
      </c>
      <c r="E216" s="193">
        <v>223</v>
      </c>
      <c r="F216" s="193">
        <v>205</v>
      </c>
      <c r="G216" s="193">
        <v>156</v>
      </c>
      <c r="H216" s="187">
        <v>68</v>
      </c>
      <c r="I216" s="187">
        <v>119</v>
      </c>
      <c r="J216" s="190">
        <v>1.262</v>
      </c>
      <c r="K216" s="191" t="s">
        <v>803</v>
      </c>
      <c r="L216" s="276">
        <v>2856.95</v>
      </c>
      <c r="M216" s="200" t="s">
        <v>190</v>
      </c>
      <c r="N216" s="343" t="s">
        <v>197</v>
      </c>
      <c r="O216" s="182"/>
      <c r="P216" s="201" t="s">
        <v>619</v>
      </c>
      <c r="Q216" s="201"/>
    </row>
    <row r="217" spans="1:17" s="224" customFormat="1">
      <c r="A217" s="187">
        <v>28</v>
      </c>
      <c r="B217" s="187" t="s">
        <v>250</v>
      </c>
      <c r="C217" s="187" t="s">
        <v>251</v>
      </c>
      <c r="D217" s="199" t="s">
        <v>189</v>
      </c>
      <c r="E217" s="193">
        <v>223</v>
      </c>
      <c r="F217" s="193">
        <v>205</v>
      </c>
      <c r="G217" s="193">
        <v>156</v>
      </c>
      <c r="H217" s="187">
        <v>68</v>
      </c>
      <c r="I217" s="187">
        <v>119</v>
      </c>
      <c r="J217" s="190">
        <v>1.262</v>
      </c>
      <c r="K217" s="191" t="s">
        <v>803</v>
      </c>
      <c r="L217" s="276">
        <v>2855.62</v>
      </c>
      <c r="M217" s="200" t="s">
        <v>190</v>
      </c>
      <c r="N217" s="343" t="s">
        <v>197</v>
      </c>
      <c r="P217" s="201" t="s">
        <v>619</v>
      </c>
      <c r="Q217" s="201"/>
    </row>
    <row r="218" spans="1:17" s="224" customFormat="1">
      <c r="A218" s="187">
        <v>29</v>
      </c>
      <c r="B218" s="187" t="s">
        <v>256</v>
      </c>
      <c r="C218" s="187" t="s">
        <v>257</v>
      </c>
      <c r="D218" s="199" t="s">
        <v>189</v>
      </c>
      <c r="E218" s="193">
        <v>223</v>
      </c>
      <c r="F218" s="193">
        <v>205</v>
      </c>
      <c r="G218" s="193">
        <v>156</v>
      </c>
      <c r="H218" s="187">
        <v>68</v>
      </c>
      <c r="I218" s="187">
        <v>119</v>
      </c>
      <c r="J218" s="190">
        <v>1.262</v>
      </c>
      <c r="K218" s="191" t="s">
        <v>803</v>
      </c>
      <c r="L218" s="276">
        <v>3025.22</v>
      </c>
      <c r="M218" s="200" t="s">
        <v>190</v>
      </c>
      <c r="N218" s="343" t="s">
        <v>197</v>
      </c>
      <c r="O218" s="182"/>
      <c r="P218" s="201" t="s">
        <v>619</v>
      </c>
      <c r="Q218" s="201"/>
    </row>
    <row r="219" spans="1:17" s="224" customFormat="1">
      <c r="A219" s="187">
        <v>30</v>
      </c>
      <c r="B219" s="187" t="s">
        <v>248</v>
      </c>
      <c r="C219" s="187" t="s">
        <v>249</v>
      </c>
      <c r="D219" s="199" t="s">
        <v>189</v>
      </c>
      <c r="E219" s="193">
        <v>223</v>
      </c>
      <c r="F219" s="193">
        <v>205</v>
      </c>
      <c r="G219" s="193">
        <v>156</v>
      </c>
      <c r="H219" s="187">
        <v>68</v>
      </c>
      <c r="I219" s="187">
        <v>119</v>
      </c>
      <c r="J219" s="190">
        <v>1.262</v>
      </c>
      <c r="K219" s="191" t="s">
        <v>803</v>
      </c>
      <c r="L219" s="276">
        <v>3025.54</v>
      </c>
      <c r="M219" s="200" t="s">
        <v>190</v>
      </c>
      <c r="N219" s="343" t="s">
        <v>197</v>
      </c>
      <c r="O219" s="182"/>
      <c r="P219" s="201" t="s">
        <v>619</v>
      </c>
      <c r="Q219" s="201"/>
    </row>
    <row r="220" spans="1:17" s="224" customFormat="1">
      <c r="A220" s="187">
        <v>31</v>
      </c>
      <c r="B220" s="187" t="s">
        <v>252</v>
      </c>
      <c r="C220" s="187" t="s">
        <v>253</v>
      </c>
      <c r="D220" s="199" t="s">
        <v>189</v>
      </c>
      <c r="E220" s="193">
        <v>223</v>
      </c>
      <c r="F220" s="193">
        <v>205</v>
      </c>
      <c r="G220" s="193">
        <v>156</v>
      </c>
      <c r="H220" s="187">
        <v>68</v>
      </c>
      <c r="I220" s="187">
        <v>119</v>
      </c>
      <c r="J220" s="190">
        <v>1.262</v>
      </c>
      <c r="K220" s="191" t="s">
        <v>803</v>
      </c>
      <c r="L220" s="276">
        <v>3024.47</v>
      </c>
      <c r="M220" s="200" t="s">
        <v>190</v>
      </c>
      <c r="N220" s="343" t="s">
        <v>197</v>
      </c>
      <c r="O220" s="182"/>
      <c r="P220" s="201" t="s">
        <v>619</v>
      </c>
      <c r="Q220" s="201"/>
    </row>
    <row r="221" spans="1:17" s="224" customFormat="1">
      <c r="A221" s="187">
        <v>32</v>
      </c>
      <c r="B221" s="187" t="s">
        <v>534</v>
      </c>
      <c r="C221" s="187" t="s">
        <v>23</v>
      </c>
      <c r="D221" s="199" t="s">
        <v>189</v>
      </c>
      <c r="E221" s="193">
        <v>223</v>
      </c>
      <c r="F221" s="193">
        <v>205</v>
      </c>
      <c r="G221" s="193">
        <v>156</v>
      </c>
      <c r="H221" s="187">
        <v>68</v>
      </c>
      <c r="I221" s="187">
        <v>119</v>
      </c>
      <c r="J221" s="190">
        <v>1.262</v>
      </c>
      <c r="K221" s="191" t="s">
        <v>803</v>
      </c>
      <c r="L221" s="276">
        <v>0</v>
      </c>
      <c r="M221" s="200" t="s">
        <v>190</v>
      </c>
      <c r="N221" s="343" t="s">
        <v>197</v>
      </c>
      <c r="P221" s="201" t="s">
        <v>619</v>
      </c>
      <c r="Q221" s="201"/>
    </row>
    <row r="222" spans="1:17" s="224" customFormat="1">
      <c r="A222" s="187">
        <v>33</v>
      </c>
      <c r="B222" s="187" t="s">
        <v>809</v>
      </c>
      <c r="C222" s="187" t="s">
        <v>805</v>
      </c>
      <c r="D222" s="199" t="s">
        <v>189</v>
      </c>
      <c r="E222" s="193">
        <v>232</v>
      </c>
      <c r="F222" s="193">
        <v>212</v>
      </c>
      <c r="G222" s="193">
        <v>156</v>
      </c>
      <c r="H222" s="187">
        <v>68</v>
      </c>
      <c r="I222" s="187">
        <v>119</v>
      </c>
      <c r="J222" s="190">
        <v>1.262</v>
      </c>
      <c r="K222" s="191" t="s">
        <v>803</v>
      </c>
      <c r="L222" s="276">
        <v>3372.18</v>
      </c>
      <c r="M222" s="217" t="s">
        <v>190</v>
      </c>
      <c r="N222" s="343" t="s">
        <v>197</v>
      </c>
      <c r="P222" s="201" t="s">
        <v>619</v>
      </c>
      <c r="Q222" s="201"/>
    </row>
    <row r="223" spans="1:17" s="224" customFormat="1">
      <c r="A223" s="187">
        <v>34</v>
      </c>
      <c r="B223" s="187" t="s">
        <v>266</v>
      </c>
      <c r="C223" s="187" t="s">
        <v>267</v>
      </c>
      <c r="D223" s="199" t="s">
        <v>189</v>
      </c>
      <c r="E223" s="193">
        <v>262</v>
      </c>
      <c r="F223" s="193">
        <v>242</v>
      </c>
      <c r="G223" s="193">
        <v>164</v>
      </c>
      <c r="H223" s="187">
        <v>73</v>
      </c>
      <c r="I223" s="187">
        <v>126</v>
      </c>
      <c r="J223" s="190">
        <v>1.518</v>
      </c>
      <c r="K223" s="191" t="s">
        <v>803</v>
      </c>
      <c r="L223" s="276">
        <v>3084.04</v>
      </c>
      <c r="M223" s="217" t="s">
        <v>190</v>
      </c>
      <c r="N223" s="343" t="s">
        <v>197</v>
      </c>
      <c r="O223" s="182"/>
      <c r="P223" s="201" t="s">
        <v>619</v>
      </c>
      <c r="Q223" s="201" t="s">
        <v>898</v>
      </c>
    </row>
    <row r="224" spans="1:17" s="224" customFormat="1">
      <c r="A224" s="187">
        <v>35</v>
      </c>
      <c r="B224" s="187" t="s">
        <v>258</v>
      </c>
      <c r="C224" s="187" t="s">
        <v>259</v>
      </c>
      <c r="D224" s="199" t="s">
        <v>189</v>
      </c>
      <c r="E224" s="193">
        <v>262</v>
      </c>
      <c r="F224" s="193">
        <v>242</v>
      </c>
      <c r="G224" s="193">
        <v>164</v>
      </c>
      <c r="H224" s="187">
        <v>73</v>
      </c>
      <c r="I224" s="187">
        <v>126</v>
      </c>
      <c r="J224" s="190">
        <v>1.518</v>
      </c>
      <c r="K224" s="191" t="s">
        <v>803</v>
      </c>
      <c r="L224" s="276">
        <v>3082.01</v>
      </c>
      <c r="M224" s="200" t="s">
        <v>190</v>
      </c>
      <c r="N224" s="343" t="s">
        <v>197</v>
      </c>
      <c r="O224" s="182"/>
      <c r="P224" s="201" t="s">
        <v>619</v>
      </c>
      <c r="Q224" s="201" t="s">
        <v>898</v>
      </c>
    </row>
    <row r="225" spans="1:17" s="224" customFormat="1">
      <c r="A225" s="187">
        <v>36</v>
      </c>
      <c r="B225" s="187" t="s">
        <v>262</v>
      </c>
      <c r="C225" s="187" t="s">
        <v>263</v>
      </c>
      <c r="D225" s="199" t="s">
        <v>189</v>
      </c>
      <c r="E225" s="193">
        <v>262</v>
      </c>
      <c r="F225" s="193">
        <v>242</v>
      </c>
      <c r="G225" s="193">
        <v>164</v>
      </c>
      <c r="H225" s="187">
        <v>73</v>
      </c>
      <c r="I225" s="187">
        <v>126</v>
      </c>
      <c r="J225" s="190">
        <v>1.518</v>
      </c>
      <c r="K225" s="191" t="s">
        <v>803</v>
      </c>
      <c r="L225" s="276">
        <v>3082.41</v>
      </c>
      <c r="M225" s="200" t="s">
        <v>190</v>
      </c>
      <c r="N225" s="343" t="s">
        <v>197</v>
      </c>
      <c r="O225" s="182"/>
      <c r="P225" s="201" t="s">
        <v>619</v>
      </c>
      <c r="Q225" s="201" t="s">
        <v>898</v>
      </c>
    </row>
    <row r="226" spans="1:17" s="224" customFormat="1">
      <c r="A226" s="187">
        <v>37</v>
      </c>
      <c r="B226" s="187" t="s">
        <v>268</v>
      </c>
      <c r="C226" s="187" t="s">
        <v>269</v>
      </c>
      <c r="D226" s="199" t="s">
        <v>189</v>
      </c>
      <c r="E226" s="193">
        <v>262</v>
      </c>
      <c r="F226" s="193">
        <v>242</v>
      </c>
      <c r="G226" s="193">
        <v>164</v>
      </c>
      <c r="H226" s="187">
        <v>73</v>
      </c>
      <c r="I226" s="187">
        <v>126</v>
      </c>
      <c r="J226" s="190">
        <v>1.518</v>
      </c>
      <c r="K226" s="191" t="s">
        <v>803</v>
      </c>
      <c r="L226" s="276">
        <v>3084.01</v>
      </c>
      <c r="M226" s="200" t="s">
        <v>190</v>
      </c>
      <c r="N226" s="343" t="s">
        <v>197</v>
      </c>
      <c r="O226" s="182"/>
      <c r="P226" s="201" t="s">
        <v>619</v>
      </c>
      <c r="Q226" s="201" t="s">
        <v>898</v>
      </c>
    </row>
    <row r="227" spans="1:17" s="224" customFormat="1">
      <c r="A227" s="187">
        <v>38</v>
      </c>
      <c r="B227" s="187" t="s">
        <v>260</v>
      </c>
      <c r="C227" s="187" t="s">
        <v>261</v>
      </c>
      <c r="D227" s="199" t="s">
        <v>189</v>
      </c>
      <c r="E227" s="193">
        <v>262</v>
      </c>
      <c r="F227" s="193">
        <v>242</v>
      </c>
      <c r="G227" s="193">
        <v>164</v>
      </c>
      <c r="H227" s="187">
        <v>73</v>
      </c>
      <c r="I227" s="187">
        <v>126</v>
      </c>
      <c r="J227" s="190">
        <v>1.518</v>
      </c>
      <c r="K227" s="191" t="s">
        <v>803</v>
      </c>
      <c r="L227" s="276">
        <v>3081.99</v>
      </c>
      <c r="M227" s="200" t="s">
        <v>190</v>
      </c>
      <c r="N227" s="343" t="s">
        <v>197</v>
      </c>
      <c r="O227" s="182"/>
      <c r="P227" s="201" t="s">
        <v>619</v>
      </c>
      <c r="Q227" s="201" t="s">
        <v>898</v>
      </c>
    </row>
    <row r="228" spans="1:17" s="224" customFormat="1">
      <c r="A228" s="187">
        <v>39</v>
      </c>
      <c r="B228" s="187" t="s">
        <v>264</v>
      </c>
      <c r="C228" s="187" t="s">
        <v>265</v>
      </c>
      <c r="D228" s="199" t="s">
        <v>189</v>
      </c>
      <c r="E228" s="193">
        <v>262</v>
      </c>
      <c r="F228" s="193">
        <v>242</v>
      </c>
      <c r="G228" s="193">
        <v>164</v>
      </c>
      <c r="H228" s="187">
        <v>73</v>
      </c>
      <c r="I228" s="187">
        <v>126</v>
      </c>
      <c r="J228" s="190">
        <v>1.518</v>
      </c>
      <c r="K228" s="191" t="s">
        <v>803</v>
      </c>
      <c r="L228" s="276">
        <v>3082.41</v>
      </c>
      <c r="M228" s="200" t="s">
        <v>190</v>
      </c>
      <c r="N228" s="343" t="s">
        <v>197</v>
      </c>
      <c r="O228" s="182"/>
      <c r="P228" s="201" t="s">
        <v>619</v>
      </c>
      <c r="Q228" s="201" t="s">
        <v>898</v>
      </c>
    </row>
    <row r="229" spans="1:17" s="224" customFormat="1">
      <c r="A229" s="187">
        <v>40</v>
      </c>
      <c r="B229" s="187" t="s">
        <v>303</v>
      </c>
      <c r="C229" s="187" t="s">
        <v>304</v>
      </c>
      <c r="D229" s="199" t="s">
        <v>189</v>
      </c>
      <c r="E229" s="193">
        <v>194</v>
      </c>
      <c r="F229" s="193">
        <v>174</v>
      </c>
      <c r="G229" s="193">
        <v>157</v>
      </c>
      <c r="H229" s="187">
        <v>62</v>
      </c>
      <c r="I229" s="187">
        <v>116</v>
      </c>
      <c r="J229" s="190">
        <v>1.129</v>
      </c>
      <c r="K229" s="191" t="s">
        <v>803</v>
      </c>
      <c r="L229" s="276">
        <v>0</v>
      </c>
      <c r="M229" s="200" t="s">
        <v>190</v>
      </c>
      <c r="N229" s="343" t="s">
        <v>286</v>
      </c>
      <c r="O229" s="182"/>
      <c r="P229" s="201" t="s">
        <v>620</v>
      </c>
      <c r="Q229" s="201"/>
    </row>
    <row r="230" spans="1:17" s="224" customFormat="1">
      <c r="A230" s="187">
        <v>41</v>
      </c>
      <c r="B230" s="187" t="s">
        <v>305</v>
      </c>
      <c r="C230" s="187" t="s">
        <v>306</v>
      </c>
      <c r="D230" s="199" t="s">
        <v>189</v>
      </c>
      <c r="E230" s="193">
        <v>215</v>
      </c>
      <c r="F230" s="193">
        <v>194</v>
      </c>
      <c r="G230" s="193">
        <v>158</v>
      </c>
      <c r="H230" s="187">
        <v>62</v>
      </c>
      <c r="I230" s="187">
        <v>121</v>
      </c>
      <c r="J230" s="190">
        <v>1.1850000000000001</v>
      </c>
      <c r="K230" s="191" t="s">
        <v>803</v>
      </c>
      <c r="L230" s="276">
        <v>0</v>
      </c>
      <c r="M230" s="200" t="s">
        <v>190</v>
      </c>
      <c r="N230" s="343" t="s">
        <v>286</v>
      </c>
      <c r="O230" s="182"/>
      <c r="P230" s="201" t="s">
        <v>620</v>
      </c>
      <c r="Q230" s="201"/>
    </row>
    <row r="231" spans="1:17" s="224" customFormat="1">
      <c r="A231" s="187">
        <v>42</v>
      </c>
      <c r="B231" s="187" t="s">
        <v>537</v>
      </c>
      <c r="C231" s="187" t="s">
        <v>539</v>
      </c>
      <c r="D231" s="199" t="s">
        <v>189</v>
      </c>
      <c r="E231" s="193">
        <v>193</v>
      </c>
      <c r="F231" s="193">
        <v>183</v>
      </c>
      <c r="G231" s="193">
        <v>157</v>
      </c>
      <c r="H231" s="187">
        <v>62</v>
      </c>
      <c r="I231" s="187">
        <v>116</v>
      </c>
      <c r="J231" s="190">
        <v>1.129</v>
      </c>
      <c r="K231" s="191" t="s">
        <v>803</v>
      </c>
      <c r="L231" s="276">
        <v>0</v>
      </c>
      <c r="M231" s="200" t="s">
        <v>190</v>
      </c>
      <c r="N231" s="343" t="s">
        <v>286</v>
      </c>
      <c r="O231" s="182"/>
      <c r="P231" s="201" t="s">
        <v>620</v>
      </c>
      <c r="Q231" s="201"/>
    </row>
    <row r="232" spans="1:17" s="224" customFormat="1">
      <c r="A232" s="187">
        <v>43</v>
      </c>
      <c r="B232" s="187" t="s">
        <v>538</v>
      </c>
      <c r="C232" s="187" t="s">
        <v>540</v>
      </c>
      <c r="D232" s="199" t="s">
        <v>189</v>
      </c>
      <c r="E232" s="193">
        <v>213</v>
      </c>
      <c r="F232" s="193">
        <v>203</v>
      </c>
      <c r="G232" s="193">
        <v>158</v>
      </c>
      <c r="H232" s="187">
        <v>62</v>
      </c>
      <c r="I232" s="187">
        <v>121</v>
      </c>
      <c r="J232" s="190">
        <v>1.1850000000000001</v>
      </c>
      <c r="K232" s="191" t="s">
        <v>803</v>
      </c>
      <c r="L232" s="276">
        <v>0</v>
      </c>
      <c r="M232" s="200" t="s">
        <v>190</v>
      </c>
      <c r="N232" s="343" t="s">
        <v>286</v>
      </c>
      <c r="O232" s="182"/>
      <c r="P232" s="201" t="s">
        <v>620</v>
      </c>
      <c r="Q232" s="201"/>
    </row>
    <row r="233" spans="1:17" s="219" customFormat="1">
      <c r="A233" s="187">
        <v>1</v>
      </c>
      <c r="B233" s="187" t="s">
        <v>854</v>
      </c>
      <c r="C233" s="187" t="s">
        <v>843</v>
      </c>
      <c r="D233" s="199" t="s">
        <v>189</v>
      </c>
      <c r="E233" s="193">
        <v>260</v>
      </c>
      <c r="F233" s="193">
        <v>235</v>
      </c>
      <c r="G233" s="193">
        <v>162</v>
      </c>
      <c r="H233" s="187">
        <v>70</v>
      </c>
      <c r="I233" s="187">
        <v>124</v>
      </c>
      <c r="J233" s="190">
        <v>1.407</v>
      </c>
      <c r="K233" s="191" t="s">
        <v>803</v>
      </c>
      <c r="L233" s="276">
        <v>2518.09</v>
      </c>
      <c r="M233" s="200" t="s">
        <v>190</v>
      </c>
      <c r="N233" s="343" t="s">
        <v>197</v>
      </c>
      <c r="O233" s="182"/>
      <c r="P233" s="201" t="s">
        <v>619</v>
      </c>
      <c r="Q233" s="201"/>
    </row>
    <row r="234" spans="1:17" s="219" customFormat="1">
      <c r="A234" s="187">
        <v>2</v>
      </c>
      <c r="B234" s="187" t="s">
        <v>851</v>
      </c>
      <c r="C234" s="187" t="s">
        <v>844</v>
      </c>
      <c r="D234" s="199" t="s">
        <v>189</v>
      </c>
      <c r="E234" s="193">
        <v>265</v>
      </c>
      <c r="F234" s="193">
        <v>240</v>
      </c>
      <c r="G234" s="193">
        <v>162</v>
      </c>
      <c r="H234" s="187">
        <v>70</v>
      </c>
      <c r="I234" s="187">
        <v>124</v>
      </c>
      <c r="J234" s="190">
        <v>1.407</v>
      </c>
      <c r="K234" s="191" t="s">
        <v>803</v>
      </c>
      <c r="L234" s="276">
        <v>2919.87</v>
      </c>
      <c r="M234" s="200" t="s">
        <v>190</v>
      </c>
      <c r="N234" s="343" t="s">
        <v>197</v>
      </c>
      <c r="O234" s="182"/>
      <c r="P234" s="201" t="s">
        <v>619</v>
      </c>
      <c r="Q234" s="201"/>
    </row>
    <row r="235" spans="1:17" s="219" customFormat="1">
      <c r="A235" s="187">
        <v>3</v>
      </c>
      <c r="B235" s="187" t="s">
        <v>849</v>
      </c>
      <c r="C235" s="187" t="s">
        <v>845</v>
      </c>
      <c r="D235" s="199" t="s">
        <v>189</v>
      </c>
      <c r="E235" s="193">
        <v>270</v>
      </c>
      <c r="F235" s="193">
        <v>230</v>
      </c>
      <c r="G235" s="193">
        <v>162</v>
      </c>
      <c r="H235" s="187">
        <v>70</v>
      </c>
      <c r="I235" s="187">
        <v>124</v>
      </c>
      <c r="J235" s="190">
        <v>1.4039999999999999</v>
      </c>
      <c r="K235" s="191" t="s">
        <v>803</v>
      </c>
      <c r="L235" s="276">
        <v>2650.46</v>
      </c>
      <c r="M235" s="200" t="s">
        <v>190</v>
      </c>
      <c r="N235" s="343" t="s">
        <v>197</v>
      </c>
      <c r="O235" s="182"/>
      <c r="P235" s="201" t="s">
        <v>619</v>
      </c>
      <c r="Q235" s="201"/>
    </row>
    <row r="236" spans="1:17">
      <c r="A236" s="187"/>
      <c r="B236" s="187" t="s">
        <v>850</v>
      </c>
      <c r="C236" s="187" t="s">
        <v>846</v>
      </c>
      <c r="D236" s="199" t="s">
        <v>189</v>
      </c>
      <c r="E236" s="193">
        <v>265</v>
      </c>
      <c r="F236" s="193">
        <v>240</v>
      </c>
      <c r="G236" s="193">
        <v>162</v>
      </c>
      <c r="H236" s="187">
        <v>70</v>
      </c>
      <c r="I236" s="187">
        <v>124</v>
      </c>
      <c r="J236" s="190">
        <v>1.407</v>
      </c>
      <c r="K236" s="191" t="s">
        <v>803</v>
      </c>
      <c r="L236" s="276">
        <v>3103.93</v>
      </c>
      <c r="M236" s="200" t="s">
        <v>190</v>
      </c>
      <c r="N236" s="343" t="s">
        <v>197</v>
      </c>
      <c r="O236" s="182"/>
      <c r="P236" s="201" t="s">
        <v>619</v>
      </c>
      <c r="Q236" s="201"/>
    </row>
    <row r="237" spans="1:17">
      <c r="A237" s="187"/>
      <c r="B237" s="187" t="s">
        <v>852</v>
      </c>
      <c r="C237" s="187" t="s">
        <v>847</v>
      </c>
      <c r="D237" s="199" t="s">
        <v>189</v>
      </c>
      <c r="E237" s="193">
        <v>260</v>
      </c>
      <c r="F237" s="193">
        <v>235</v>
      </c>
      <c r="G237" s="193">
        <v>162</v>
      </c>
      <c r="H237" s="187">
        <v>70</v>
      </c>
      <c r="I237" s="187">
        <v>124</v>
      </c>
      <c r="J237" s="190">
        <v>1.407</v>
      </c>
      <c r="K237" s="191" t="s">
        <v>803</v>
      </c>
      <c r="L237" s="276">
        <v>2253.08</v>
      </c>
      <c r="M237" s="200" t="s">
        <v>190</v>
      </c>
      <c r="N237" s="343" t="s">
        <v>197</v>
      </c>
      <c r="O237" s="182"/>
      <c r="P237" s="201" t="s">
        <v>619</v>
      </c>
      <c r="Q237" s="201"/>
    </row>
    <row r="238" spans="1:17">
      <c r="A238" s="187"/>
      <c r="B238" s="187" t="s">
        <v>853</v>
      </c>
      <c r="C238" s="187" t="s">
        <v>848</v>
      </c>
      <c r="D238" s="199" t="s">
        <v>189</v>
      </c>
      <c r="E238" s="193">
        <v>260</v>
      </c>
      <c r="F238" s="193">
        <v>235</v>
      </c>
      <c r="G238" s="193">
        <v>162</v>
      </c>
      <c r="H238" s="187">
        <v>70</v>
      </c>
      <c r="I238" s="187">
        <v>124</v>
      </c>
      <c r="J238" s="190">
        <v>1.407</v>
      </c>
      <c r="K238" s="191" t="s">
        <v>803</v>
      </c>
      <c r="L238" s="276">
        <v>2696.84</v>
      </c>
      <c r="M238" s="200" t="s">
        <v>190</v>
      </c>
      <c r="N238" s="343" t="s">
        <v>197</v>
      </c>
      <c r="O238" s="182"/>
      <c r="P238" s="201" t="s">
        <v>619</v>
      </c>
      <c r="Q238" s="201"/>
    </row>
    <row r="239" spans="1:17">
      <c r="A239" s="187"/>
      <c r="B239" s="187"/>
      <c r="C239" s="187"/>
      <c r="D239" s="199" t="s">
        <v>189</v>
      </c>
      <c r="E239" s="193"/>
      <c r="F239" s="193"/>
      <c r="G239" s="193"/>
      <c r="H239" s="187"/>
      <c r="I239" s="187"/>
      <c r="J239" s="190"/>
      <c r="K239" s="191"/>
      <c r="L239" s="278"/>
      <c r="M239" s="200" t="s">
        <v>190</v>
      </c>
      <c r="N239" s="343"/>
      <c r="O239" s="182"/>
      <c r="P239" s="201"/>
      <c r="Q239" s="201"/>
    </row>
    <row r="240" spans="1:17">
      <c r="A240" s="187"/>
      <c r="B240" s="187"/>
      <c r="C240" s="187"/>
      <c r="D240" s="199" t="s">
        <v>189</v>
      </c>
      <c r="E240" s="193"/>
      <c r="F240" s="193"/>
      <c r="G240" s="193"/>
      <c r="H240" s="187"/>
      <c r="I240" s="187"/>
      <c r="J240" s="190"/>
      <c r="K240" s="191"/>
      <c r="L240" s="278"/>
      <c r="M240" s="200" t="s">
        <v>190</v>
      </c>
      <c r="N240" s="343"/>
      <c r="O240" s="182"/>
      <c r="P240" s="201"/>
      <c r="Q240" s="201"/>
    </row>
    <row r="241" spans="1:17" s="224" customFormat="1">
      <c r="A241" s="187"/>
      <c r="B241" s="187"/>
      <c r="C241" s="187"/>
      <c r="D241" s="199" t="s">
        <v>189</v>
      </c>
      <c r="E241" s="193"/>
      <c r="F241" s="193"/>
      <c r="G241" s="193"/>
      <c r="H241" s="187"/>
      <c r="I241" s="187"/>
      <c r="J241" s="190"/>
      <c r="K241" s="191"/>
      <c r="L241" s="277"/>
      <c r="M241" s="200" t="s">
        <v>190</v>
      </c>
      <c r="N241" s="343"/>
      <c r="O241" s="182"/>
      <c r="P241" s="201"/>
      <c r="Q241" s="201"/>
    </row>
    <row r="242" spans="1:17" s="224" customFormat="1">
      <c r="A242" s="187">
        <v>1</v>
      </c>
      <c r="B242" s="187" t="s">
        <v>352</v>
      </c>
      <c r="C242" s="187" t="s">
        <v>353</v>
      </c>
      <c r="D242" s="199" t="s">
        <v>189</v>
      </c>
      <c r="E242" s="193">
        <v>305</v>
      </c>
      <c r="F242" s="193">
        <v>269</v>
      </c>
      <c r="G242" s="193">
        <v>169</v>
      </c>
      <c r="H242" s="187">
        <v>55</v>
      </c>
      <c r="I242" s="187">
        <v>165</v>
      </c>
      <c r="J242" s="190">
        <v>1.534</v>
      </c>
      <c r="K242" s="191" t="s">
        <v>804</v>
      </c>
      <c r="L242" s="276">
        <v>4283.6499999999996</v>
      </c>
      <c r="M242" s="200" t="s">
        <v>190</v>
      </c>
      <c r="N242" s="343" t="s">
        <v>197</v>
      </c>
      <c r="O242" s="182"/>
      <c r="P242" s="201" t="s">
        <v>619</v>
      </c>
      <c r="Q242" s="201"/>
    </row>
    <row r="243" spans="1:17" s="224" customFormat="1">
      <c r="A243" s="187">
        <v>2</v>
      </c>
      <c r="B243" s="187" t="s">
        <v>354</v>
      </c>
      <c r="C243" s="187" t="s">
        <v>355</v>
      </c>
      <c r="D243" s="199" t="s">
        <v>189</v>
      </c>
      <c r="E243" s="193">
        <v>297</v>
      </c>
      <c r="F243" s="193">
        <v>262</v>
      </c>
      <c r="G243" s="193">
        <v>169</v>
      </c>
      <c r="H243" s="187">
        <v>55</v>
      </c>
      <c r="I243" s="187">
        <v>165</v>
      </c>
      <c r="J243" s="190">
        <v>1.534</v>
      </c>
      <c r="K243" s="191" t="s">
        <v>804</v>
      </c>
      <c r="L243" s="276">
        <v>4233.07</v>
      </c>
      <c r="M243" s="200" t="s">
        <v>190</v>
      </c>
      <c r="N243" s="343" t="s">
        <v>197</v>
      </c>
      <c r="O243" s="182"/>
      <c r="P243" s="201" t="s">
        <v>620</v>
      </c>
      <c r="Q243" s="201"/>
    </row>
    <row r="244" spans="1:17" s="224" customFormat="1">
      <c r="A244" s="187">
        <v>3</v>
      </c>
      <c r="B244" s="187" t="s">
        <v>356</v>
      </c>
      <c r="C244" s="187" t="s">
        <v>357</v>
      </c>
      <c r="D244" s="199" t="s">
        <v>189</v>
      </c>
      <c r="E244" s="193">
        <v>305</v>
      </c>
      <c r="F244" s="193">
        <v>269</v>
      </c>
      <c r="G244" s="193">
        <v>169</v>
      </c>
      <c r="H244" s="187">
        <v>55</v>
      </c>
      <c r="I244" s="187">
        <v>165</v>
      </c>
      <c r="J244" s="190">
        <v>1.534</v>
      </c>
      <c r="K244" s="191" t="s">
        <v>804</v>
      </c>
      <c r="L244" s="276">
        <v>4283.7299999999996</v>
      </c>
      <c r="M244" s="200" t="s">
        <v>190</v>
      </c>
      <c r="N244" s="343" t="s">
        <v>197</v>
      </c>
      <c r="O244" s="182"/>
      <c r="P244" s="201" t="s">
        <v>619</v>
      </c>
      <c r="Q244" s="201"/>
    </row>
    <row r="245" spans="1:17" s="224" customFormat="1">
      <c r="A245" s="187">
        <v>4</v>
      </c>
      <c r="B245" s="187" t="s">
        <v>358</v>
      </c>
      <c r="C245" s="187" t="s">
        <v>359</v>
      </c>
      <c r="D245" s="199" t="s">
        <v>189</v>
      </c>
      <c r="E245" s="193">
        <v>298</v>
      </c>
      <c r="F245" s="193">
        <v>262</v>
      </c>
      <c r="G245" s="193">
        <v>169</v>
      </c>
      <c r="H245" s="187">
        <v>55</v>
      </c>
      <c r="I245" s="187">
        <v>165</v>
      </c>
      <c r="J245" s="190">
        <v>1.534</v>
      </c>
      <c r="K245" s="191" t="s">
        <v>804</v>
      </c>
      <c r="L245" s="276">
        <v>4271.01</v>
      </c>
      <c r="M245" s="200" t="s">
        <v>190</v>
      </c>
      <c r="N245" s="343" t="s">
        <v>197</v>
      </c>
      <c r="O245" s="182"/>
      <c r="P245" s="201" t="s">
        <v>620</v>
      </c>
      <c r="Q245" s="201"/>
    </row>
    <row r="246" spans="1:17" s="224" customFormat="1">
      <c r="A246" s="187">
        <v>5</v>
      </c>
      <c r="B246" s="187" t="s">
        <v>521</v>
      </c>
      <c r="C246" s="187" t="s">
        <v>522</v>
      </c>
      <c r="D246" s="199" t="s">
        <v>189</v>
      </c>
      <c r="E246" s="193">
        <v>305</v>
      </c>
      <c r="F246" s="193">
        <v>269</v>
      </c>
      <c r="G246" s="193">
        <v>169</v>
      </c>
      <c r="H246" s="187">
        <v>55</v>
      </c>
      <c r="I246" s="187">
        <v>165</v>
      </c>
      <c r="J246" s="190">
        <v>1.534</v>
      </c>
      <c r="K246" s="191" t="s">
        <v>804</v>
      </c>
      <c r="L246" s="276">
        <v>4658.5600000000004</v>
      </c>
      <c r="M246" s="200" t="s">
        <v>190</v>
      </c>
      <c r="N246" s="343" t="s">
        <v>197</v>
      </c>
      <c r="O246" s="182"/>
      <c r="P246" s="201" t="s">
        <v>619</v>
      </c>
      <c r="Q246" s="201" t="s">
        <v>898</v>
      </c>
    </row>
    <row r="247" spans="1:17" s="224" customFormat="1">
      <c r="A247" s="187">
        <v>6</v>
      </c>
      <c r="B247" s="187" t="s">
        <v>512</v>
      </c>
      <c r="C247" s="187" t="s">
        <v>513</v>
      </c>
      <c r="D247" s="199" t="s">
        <v>189</v>
      </c>
      <c r="E247" s="193">
        <v>305</v>
      </c>
      <c r="F247" s="193">
        <v>269</v>
      </c>
      <c r="G247" s="193">
        <v>169</v>
      </c>
      <c r="H247" s="187">
        <v>55</v>
      </c>
      <c r="I247" s="187">
        <v>165</v>
      </c>
      <c r="J247" s="190">
        <v>1.534</v>
      </c>
      <c r="K247" s="191" t="s">
        <v>804</v>
      </c>
      <c r="L247" s="276">
        <v>4603.6099999999997</v>
      </c>
      <c r="M247" s="200" t="s">
        <v>190</v>
      </c>
      <c r="N247" s="343" t="s">
        <v>197</v>
      </c>
      <c r="O247" s="182"/>
      <c r="P247" s="201" t="s">
        <v>620</v>
      </c>
      <c r="Q247" s="201" t="s">
        <v>895</v>
      </c>
    </row>
    <row r="248" spans="1:17" s="224" customFormat="1">
      <c r="A248" s="187">
        <v>7</v>
      </c>
      <c r="B248" s="187" t="s">
        <v>38</v>
      </c>
      <c r="C248" s="187" t="s">
        <v>39</v>
      </c>
      <c r="D248" s="199" t="s">
        <v>189</v>
      </c>
      <c r="E248" s="193">
        <v>305</v>
      </c>
      <c r="F248" s="193">
        <v>269</v>
      </c>
      <c r="G248" s="193">
        <v>169</v>
      </c>
      <c r="H248" s="187">
        <v>55</v>
      </c>
      <c r="I248" s="187">
        <v>165</v>
      </c>
      <c r="J248" s="190">
        <v>1.534</v>
      </c>
      <c r="K248" s="191" t="s">
        <v>804</v>
      </c>
      <c r="L248" s="276">
        <v>4657.7700000000004</v>
      </c>
      <c r="M248" s="200" t="s">
        <v>190</v>
      </c>
      <c r="N248" s="343" t="s">
        <v>197</v>
      </c>
      <c r="O248" s="182"/>
      <c r="P248" s="201" t="s">
        <v>619</v>
      </c>
      <c r="Q248" s="201" t="s">
        <v>898</v>
      </c>
    </row>
    <row r="249" spans="1:17" s="224" customFormat="1">
      <c r="A249" s="187">
        <v>8</v>
      </c>
      <c r="B249" s="187" t="s">
        <v>810</v>
      </c>
      <c r="C249" s="187" t="s">
        <v>806</v>
      </c>
      <c r="D249" s="199" t="s">
        <v>189</v>
      </c>
      <c r="E249" s="193">
        <v>311</v>
      </c>
      <c r="F249" s="193">
        <v>275</v>
      </c>
      <c r="G249" s="193">
        <v>169</v>
      </c>
      <c r="H249" s="187">
        <v>55</v>
      </c>
      <c r="I249" s="187">
        <v>165</v>
      </c>
      <c r="J249" s="190">
        <v>1.534</v>
      </c>
      <c r="K249" s="191" t="s">
        <v>804</v>
      </c>
      <c r="L249" s="276">
        <v>6146.37</v>
      </c>
      <c r="M249" s="200" t="s">
        <v>190</v>
      </c>
      <c r="N249" s="343" t="s">
        <v>197</v>
      </c>
      <c r="O249" s="182"/>
      <c r="P249" s="201" t="s">
        <v>619</v>
      </c>
      <c r="Q249" s="201"/>
    </row>
    <row r="250" spans="1:17" s="224" customFormat="1">
      <c r="A250" s="187">
        <v>9</v>
      </c>
      <c r="B250" s="187" t="s">
        <v>768</v>
      </c>
      <c r="C250" s="187" t="s">
        <v>769</v>
      </c>
      <c r="D250" s="199" t="s">
        <v>189</v>
      </c>
      <c r="E250" s="193">
        <v>311</v>
      </c>
      <c r="F250" s="193">
        <v>275</v>
      </c>
      <c r="G250" s="193">
        <v>169</v>
      </c>
      <c r="H250" s="187">
        <v>55</v>
      </c>
      <c r="I250" s="187">
        <v>165</v>
      </c>
      <c r="J250" s="190">
        <v>1.534</v>
      </c>
      <c r="K250" s="191" t="s">
        <v>804</v>
      </c>
      <c r="L250" s="276">
        <v>6222</v>
      </c>
      <c r="M250" s="200" t="s">
        <v>190</v>
      </c>
      <c r="N250" s="343" t="s">
        <v>197</v>
      </c>
      <c r="O250" s="182"/>
      <c r="P250" s="201" t="s">
        <v>619</v>
      </c>
      <c r="Q250" s="201"/>
    </row>
    <row r="251" spans="1:17" s="224" customFormat="1">
      <c r="A251" s="187">
        <v>10</v>
      </c>
      <c r="B251" s="187" t="s">
        <v>366</v>
      </c>
      <c r="C251" s="187" t="s">
        <v>367</v>
      </c>
      <c r="D251" s="199" t="s">
        <v>189</v>
      </c>
      <c r="E251" s="193">
        <v>305</v>
      </c>
      <c r="F251" s="193">
        <v>269</v>
      </c>
      <c r="G251" s="193">
        <v>169</v>
      </c>
      <c r="H251" s="187">
        <v>55</v>
      </c>
      <c r="I251" s="187">
        <v>165</v>
      </c>
      <c r="J251" s="190">
        <v>1.534</v>
      </c>
      <c r="K251" s="191" t="s">
        <v>804</v>
      </c>
      <c r="L251" s="276">
        <v>5429.35</v>
      </c>
      <c r="M251" s="200" t="s">
        <v>190</v>
      </c>
      <c r="N251" s="343" t="s">
        <v>197</v>
      </c>
      <c r="O251" s="182"/>
      <c r="P251" s="201" t="s">
        <v>619</v>
      </c>
      <c r="Q251" s="201"/>
    </row>
    <row r="252" spans="1:17" s="224" customFormat="1">
      <c r="A252" s="187">
        <v>11</v>
      </c>
      <c r="B252" s="187" t="s">
        <v>368</v>
      </c>
      <c r="C252" s="187" t="s">
        <v>369</v>
      </c>
      <c r="D252" s="199" t="s">
        <v>189</v>
      </c>
      <c r="E252" s="193">
        <v>297</v>
      </c>
      <c r="F252" s="193">
        <v>262</v>
      </c>
      <c r="G252" s="193">
        <v>169</v>
      </c>
      <c r="H252" s="187">
        <v>55</v>
      </c>
      <c r="I252" s="187">
        <v>165</v>
      </c>
      <c r="J252" s="190">
        <v>1.534</v>
      </c>
      <c r="K252" s="191" t="s">
        <v>804</v>
      </c>
      <c r="L252" s="276">
        <v>5360.69</v>
      </c>
      <c r="M252" s="200" t="s">
        <v>190</v>
      </c>
      <c r="N252" s="343" t="s">
        <v>197</v>
      </c>
      <c r="O252" s="182"/>
      <c r="P252" s="201" t="s">
        <v>620</v>
      </c>
      <c r="Q252" s="201"/>
    </row>
    <row r="253" spans="1:17" s="224" customFormat="1">
      <c r="A253" s="187">
        <v>12</v>
      </c>
      <c r="B253" s="187" t="s">
        <v>370</v>
      </c>
      <c r="C253" s="187" t="s">
        <v>371</v>
      </c>
      <c r="D253" s="199" t="s">
        <v>189</v>
      </c>
      <c r="E253" s="193">
        <v>305</v>
      </c>
      <c r="F253" s="193">
        <v>269</v>
      </c>
      <c r="G253" s="193">
        <v>169</v>
      </c>
      <c r="H253" s="187">
        <v>55</v>
      </c>
      <c r="I253" s="187">
        <v>165</v>
      </c>
      <c r="J253" s="190">
        <v>1.534</v>
      </c>
      <c r="K253" s="191" t="s">
        <v>804</v>
      </c>
      <c r="L253" s="276">
        <v>5429.44</v>
      </c>
      <c r="M253" s="200" t="s">
        <v>190</v>
      </c>
      <c r="N253" s="343" t="s">
        <v>197</v>
      </c>
      <c r="O253" s="182"/>
      <c r="P253" s="201" t="s">
        <v>619</v>
      </c>
      <c r="Q253" s="201"/>
    </row>
    <row r="254" spans="1:17" s="224" customFormat="1">
      <c r="A254" s="187">
        <v>13</v>
      </c>
      <c r="B254" s="187" t="s">
        <v>360</v>
      </c>
      <c r="C254" s="187" t="s">
        <v>361</v>
      </c>
      <c r="D254" s="199" t="s">
        <v>189</v>
      </c>
      <c r="E254" s="193">
        <v>305</v>
      </c>
      <c r="F254" s="193">
        <v>269</v>
      </c>
      <c r="G254" s="193">
        <v>169</v>
      </c>
      <c r="H254" s="187">
        <v>55</v>
      </c>
      <c r="I254" s="187">
        <v>165</v>
      </c>
      <c r="J254" s="190">
        <v>1.534</v>
      </c>
      <c r="K254" s="191" t="s">
        <v>804</v>
      </c>
      <c r="L254" s="276">
        <v>5431.83</v>
      </c>
      <c r="M254" s="200" t="s">
        <v>190</v>
      </c>
      <c r="N254" s="343" t="s">
        <v>197</v>
      </c>
      <c r="O254" s="182"/>
      <c r="P254" s="201" t="s">
        <v>619</v>
      </c>
      <c r="Q254" s="201"/>
    </row>
    <row r="255" spans="1:17" s="224" customFormat="1">
      <c r="A255" s="187">
        <v>14</v>
      </c>
      <c r="B255" s="187" t="s">
        <v>362</v>
      </c>
      <c r="C255" s="187" t="s">
        <v>363</v>
      </c>
      <c r="D255" s="199" t="s">
        <v>189</v>
      </c>
      <c r="E255" s="193">
        <v>297</v>
      </c>
      <c r="F255" s="193">
        <v>262</v>
      </c>
      <c r="G255" s="193">
        <v>169</v>
      </c>
      <c r="H255" s="187">
        <v>55</v>
      </c>
      <c r="I255" s="187">
        <v>165</v>
      </c>
      <c r="J255" s="190">
        <v>1.534</v>
      </c>
      <c r="K255" s="191" t="s">
        <v>804</v>
      </c>
      <c r="L255" s="276">
        <v>5362.98</v>
      </c>
      <c r="M255" s="200" t="s">
        <v>190</v>
      </c>
      <c r="N255" s="343" t="s">
        <v>197</v>
      </c>
      <c r="O255" s="182"/>
      <c r="P255" s="201" t="s">
        <v>620</v>
      </c>
      <c r="Q255" s="201"/>
    </row>
    <row r="256" spans="1:17" s="224" customFormat="1">
      <c r="A256" s="187">
        <v>15</v>
      </c>
      <c r="B256" s="187" t="s">
        <v>364</v>
      </c>
      <c r="C256" s="187" t="s">
        <v>365</v>
      </c>
      <c r="D256" s="199" t="s">
        <v>189</v>
      </c>
      <c r="E256" s="193">
        <v>305</v>
      </c>
      <c r="F256" s="193">
        <v>269</v>
      </c>
      <c r="G256" s="193">
        <v>169</v>
      </c>
      <c r="H256" s="187">
        <v>55</v>
      </c>
      <c r="I256" s="187">
        <v>165</v>
      </c>
      <c r="J256" s="190">
        <v>1.534</v>
      </c>
      <c r="K256" s="191" t="s">
        <v>804</v>
      </c>
      <c r="L256" s="276">
        <v>5431.9</v>
      </c>
      <c r="M256" s="200" t="s">
        <v>190</v>
      </c>
      <c r="N256" s="343" t="s">
        <v>197</v>
      </c>
      <c r="O256" s="182"/>
      <c r="P256" s="201" t="s">
        <v>619</v>
      </c>
      <c r="Q256" s="201"/>
    </row>
    <row r="257" spans="1:17" s="224" customFormat="1">
      <c r="A257" s="187">
        <v>16</v>
      </c>
      <c r="B257" s="187" t="s">
        <v>372</v>
      </c>
      <c r="C257" s="187" t="s">
        <v>373</v>
      </c>
      <c r="D257" s="199" t="s">
        <v>189</v>
      </c>
      <c r="E257" s="193">
        <v>323</v>
      </c>
      <c r="F257" s="193">
        <v>285</v>
      </c>
      <c r="G257" s="193">
        <v>199</v>
      </c>
      <c r="H257" s="187">
        <v>55</v>
      </c>
      <c r="I257" s="187">
        <v>165</v>
      </c>
      <c r="J257" s="190">
        <v>1.806</v>
      </c>
      <c r="K257" s="191" t="s">
        <v>804</v>
      </c>
      <c r="L257" s="276">
        <v>6360.77</v>
      </c>
      <c r="M257" s="200" t="s">
        <v>190</v>
      </c>
      <c r="N257" s="343" t="s">
        <v>197</v>
      </c>
      <c r="O257" s="182"/>
      <c r="P257" s="201" t="s">
        <v>619</v>
      </c>
      <c r="Q257" s="201" t="s">
        <v>898</v>
      </c>
    </row>
    <row r="258" spans="1:17" s="224" customFormat="1">
      <c r="A258" s="187">
        <v>17</v>
      </c>
      <c r="B258" s="187" t="s">
        <v>376</v>
      </c>
      <c r="C258" s="187" t="s">
        <v>377</v>
      </c>
      <c r="D258" s="199" t="s">
        <v>189</v>
      </c>
      <c r="E258" s="193">
        <v>323</v>
      </c>
      <c r="F258" s="193">
        <v>285</v>
      </c>
      <c r="G258" s="193">
        <v>199</v>
      </c>
      <c r="H258" s="187">
        <v>55</v>
      </c>
      <c r="I258" s="187">
        <v>165</v>
      </c>
      <c r="J258" s="190">
        <v>1.806</v>
      </c>
      <c r="K258" s="191" t="s">
        <v>804</v>
      </c>
      <c r="L258" s="276">
        <v>6360.69</v>
      </c>
      <c r="M258" s="200" t="s">
        <v>190</v>
      </c>
      <c r="N258" s="343" t="s">
        <v>197</v>
      </c>
      <c r="O258" s="182"/>
      <c r="P258" s="201" t="s">
        <v>619</v>
      </c>
      <c r="Q258" s="201" t="s">
        <v>898</v>
      </c>
    </row>
    <row r="259" spans="1:17" s="224" customFormat="1">
      <c r="A259" s="187">
        <v>18</v>
      </c>
      <c r="B259" s="187" t="s">
        <v>374</v>
      </c>
      <c r="C259" s="187" t="s">
        <v>375</v>
      </c>
      <c r="D259" s="199" t="s">
        <v>189</v>
      </c>
      <c r="E259" s="193">
        <v>317</v>
      </c>
      <c r="F259" s="193">
        <v>279</v>
      </c>
      <c r="G259" s="193">
        <v>199</v>
      </c>
      <c r="H259" s="187">
        <v>55</v>
      </c>
      <c r="I259" s="187">
        <v>165</v>
      </c>
      <c r="J259" s="190">
        <v>1.806</v>
      </c>
      <c r="K259" s="191" t="s">
        <v>804</v>
      </c>
      <c r="L259" s="276">
        <v>6409.6</v>
      </c>
      <c r="M259" s="200" t="s">
        <v>190</v>
      </c>
      <c r="N259" s="343" t="s">
        <v>197</v>
      </c>
      <c r="O259" s="182"/>
      <c r="P259" s="201" t="s">
        <v>619</v>
      </c>
      <c r="Q259" s="201" t="s">
        <v>898</v>
      </c>
    </row>
    <row r="260" spans="1:17" s="224" customFormat="1">
      <c r="A260" s="187">
        <v>19</v>
      </c>
      <c r="B260" s="187" t="s">
        <v>378</v>
      </c>
      <c r="C260" s="187" t="s">
        <v>379</v>
      </c>
      <c r="D260" s="199" t="s">
        <v>189</v>
      </c>
      <c r="E260" s="193">
        <v>317</v>
      </c>
      <c r="F260" s="193">
        <v>279</v>
      </c>
      <c r="G260" s="193">
        <v>199</v>
      </c>
      <c r="H260" s="187">
        <v>55</v>
      </c>
      <c r="I260" s="187">
        <v>165</v>
      </c>
      <c r="J260" s="190">
        <v>1.806</v>
      </c>
      <c r="K260" s="191" t="s">
        <v>804</v>
      </c>
      <c r="L260" s="276">
        <v>6409.55</v>
      </c>
      <c r="M260" s="200" t="s">
        <v>190</v>
      </c>
      <c r="N260" s="343" t="s">
        <v>197</v>
      </c>
      <c r="O260" s="182"/>
      <c r="P260" s="201" t="s">
        <v>619</v>
      </c>
      <c r="Q260" s="201" t="s">
        <v>898</v>
      </c>
    </row>
    <row r="261" spans="1:17" s="224" customFormat="1">
      <c r="A261" s="187">
        <v>20</v>
      </c>
      <c r="B261" s="187" t="s">
        <v>384</v>
      </c>
      <c r="C261" s="187" t="s">
        <v>385</v>
      </c>
      <c r="D261" s="199" t="s">
        <v>189</v>
      </c>
      <c r="E261" s="193">
        <v>305</v>
      </c>
      <c r="F261" s="193">
        <v>269</v>
      </c>
      <c r="G261" s="193">
        <v>169</v>
      </c>
      <c r="H261" s="187">
        <v>55</v>
      </c>
      <c r="I261" s="187">
        <v>165</v>
      </c>
      <c r="J261" s="190">
        <v>1.534</v>
      </c>
      <c r="K261" s="191" t="s">
        <v>804</v>
      </c>
      <c r="L261" s="276">
        <v>4199.1400000000003</v>
      </c>
      <c r="M261" s="200" t="s">
        <v>190</v>
      </c>
      <c r="N261" s="343" t="s">
        <v>197</v>
      </c>
      <c r="P261" s="201" t="s">
        <v>619</v>
      </c>
      <c r="Q261" s="201"/>
    </row>
    <row r="262" spans="1:17" s="224" customFormat="1">
      <c r="A262" s="187">
        <v>21</v>
      </c>
      <c r="B262" s="187" t="s">
        <v>382</v>
      </c>
      <c r="C262" s="187" t="s">
        <v>383</v>
      </c>
      <c r="D262" s="199" t="s">
        <v>189</v>
      </c>
      <c r="E262" s="193">
        <v>305</v>
      </c>
      <c r="F262" s="193">
        <v>269</v>
      </c>
      <c r="G262" s="193">
        <v>169</v>
      </c>
      <c r="H262" s="187">
        <v>55</v>
      </c>
      <c r="I262" s="187">
        <v>165</v>
      </c>
      <c r="J262" s="190">
        <v>1.534</v>
      </c>
      <c r="K262" s="191" t="s">
        <v>804</v>
      </c>
      <c r="L262" s="276">
        <v>4199.1400000000003</v>
      </c>
      <c r="M262" s="200" t="s">
        <v>190</v>
      </c>
      <c r="N262" s="343" t="s">
        <v>197</v>
      </c>
      <c r="P262" s="201" t="s">
        <v>619</v>
      </c>
      <c r="Q262" s="201"/>
    </row>
    <row r="263" spans="1:17" s="224" customFormat="1">
      <c r="A263" s="187">
        <v>22</v>
      </c>
      <c r="B263" s="187" t="s">
        <v>491</v>
      </c>
      <c r="C263" s="187" t="s">
        <v>492</v>
      </c>
      <c r="D263" s="199" t="s">
        <v>189</v>
      </c>
      <c r="E263" s="193">
        <v>305</v>
      </c>
      <c r="F263" s="193">
        <v>269</v>
      </c>
      <c r="G263" s="193">
        <v>169</v>
      </c>
      <c r="H263" s="187">
        <v>55</v>
      </c>
      <c r="I263" s="187">
        <v>165</v>
      </c>
      <c r="J263" s="190">
        <v>1.534</v>
      </c>
      <c r="K263" s="191" t="s">
        <v>804</v>
      </c>
      <c r="L263" s="276">
        <v>4586.8100000000004</v>
      </c>
      <c r="M263" s="200" t="s">
        <v>190</v>
      </c>
      <c r="N263" s="343" t="s">
        <v>197</v>
      </c>
      <c r="P263" s="201" t="s">
        <v>619</v>
      </c>
      <c r="Q263" s="201"/>
    </row>
    <row r="264" spans="1:17" s="224" customFormat="1">
      <c r="A264" s="187">
        <v>23</v>
      </c>
      <c r="B264" s="187" t="s">
        <v>489</v>
      </c>
      <c r="C264" s="187" t="s">
        <v>490</v>
      </c>
      <c r="D264" s="199" t="s">
        <v>189</v>
      </c>
      <c r="E264" s="193">
        <v>305</v>
      </c>
      <c r="F264" s="193">
        <v>269</v>
      </c>
      <c r="G264" s="193">
        <v>169</v>
      </c>
      <c r="H264" s="187">
        <v>55</v>
      </c>
      <c r="I264" s="187">
        <v>165</v>
      </c>
      <c r="J264" s="190">
        <v>1.534</v>
      </c>
      <c r="K264" s="191" t="s">
        <v>804</v>
      </c>
      <c r="L264" s="276">
        <v>4587.26</v>
      </c>
      <c r="M264" s="200" t="s">
        <v>190</v>
      </c>
      <c r="N264" s="343" t="s">
        <v>197</v>
      </c>
      <c r="P264" s="201" t="s">
        <v>619</v>
      </c>
      <c r="Q264" s="201"/>
    </row>
    <row r="265" spans="1:17" s="224" customFormat="1">
      <c r="A265" s="187">
        <v>24</v>
      </c>
      <c r="B265" s="187" t="s">
        <v>394</v>
      </c>
      <c r="C265" s="187" t="s">
        <v>395</v>
      </c>
      <c r="D265" s="199" t="s">
        <v>189</v>
      </c>
      <c r="E265" s="193">
        <v>328</v>
      </c>
      <c r="F265" s="193">
        <v>292</v>
      </c>
      <c r="G265" s="193">
        <v>199</v>
      </c>
      <c r="H265" s="187">
        <v>55</v>
      </c>
      <c r="I265" s="187">
        <v>165</v>
      </c>
      <c r="J265" s="190">
        <v>1.806</v>
      </c>
      <c r="K265" s="191" t="s">
        <v>804</v>
      </c>
      <c r="L265" s="276">
        <v>4322.58</v>
      </c>
      <c r="M265" s="200" t="s">
        <v>190</v>
      </c>
      <c r="N265" s="343" t="s">
        <v>197</v>
      </c>
      <c r="P265" s="201" t="s">
        <v>619</v>
      </c>
      <c r="Q265" s="201"/>
    </row>
    <row r="266" spans="1:17" s="224" customFormat="1">
      <c r="A266" s="187">
        <v>25</v>
      </c>
      <c r="B266" s="187" t="s">
        <v>392</v>
      </c>
      <c r="C266" s="187" t="s">
        <v>393</v>
      </c>
      <c r="D266" s="199" t="s">
        <v>189</v>
      </c>
      <c r="E266" s="193">
        <v>328</v>
      </c>
      <c r="F266" s="193">
        <v>292</v>
      </c>
      <c r="G266" s="193">
        <v>199</v>
      </c>
      <c r="H266" s="187">
        <v>55</v>
      </c>
      <c r="I266" s="187">
        <v>165</v>
      </c>
      <c r="J266" s="190">
        <v>1.806</v>
      </c>
      <c r="K266" s="191" t="s">
        <v>804</v>
      </c>
      <c r="L266" s="276">
        <v>4322.68</v>
      </c>
      <c r="M266" s="200" t="s">
        <v>190</v>
      </c>
      <c r="N266" s="343" t="s">
        <v>197</v>
      </c>
      <c r="O266" s="182"/>
      <c r="P266" s="201" t="s">
        <v>619</v>
      </c>
      <c r="Q266" s="201"/>
    </row>
    <row r="267" spans="1:17" s="224" customFormat="1">
      <c r="A267" s="187">
        <v>26</v>
      </c>
      <c r="B267" s="187" t="s">
        <v>495</v>
      </c>
      <c r="C267" s="187" t="s">
        <v>496</v>
      </c>
      <c r="D267" s="199" t="s">
        <v>189</v>
      </c>
      <c r="E267" s="193">
        <v>328</v>
      </c>
      <c r="F267" s="193">
        <v>292</v>
      </c>
      <c r="G267" s="193">
        <v>199</v>
      </c>
      <c r="H267" s="187">
        <v>55</v>
      </c>
      <c r="I267" s="187">
        <v>165</v>
      </c>
      <c r="J267" s="190">
        <v>1.806</v>
      </c>
      <c r="K267" s="191" t="s">
        <v>804</v>
      </c>
      <c r="L267" s="276">
        <v>4787.6899999999996</v>
      </c>
      <c r="M267" s="200" t="s">
        <v>190</v>
      </c>
      <c r="N267" s="343" t="s">
        <v>197</v>
      </c>
      <c r="P267" s="201" t="s">
        <v>619</v>
      </c>
      <c r="Q267" s="201"/>
    </row>
    <row r="268" spans="1:17" s="224" customFormat="1">
      <c r="A268" s="187">
        <v>27</v>
      </c>
      <c r="B268" s="187" t="s">
        <v>493</v>
      </c>
      <c r="C268" s="187" t="s">
        <v>494</v>
      </c>
      <c r="D268" s="199" t="s">
        <v>189</v>
      </c>
      <c r="E268" s="193">
        <v>328</v>
      </c>
      <c r="F268" s="193">
        <v>292</v>
      </c>
      <c r="G268" s="193">
        <v>199</v>
      </c>
      <c r="H268" s="187">
        <v>55</v>
      </c>
      <c r="I268" s="187">
        <v>165</v>
      </c>
      <c r="J268" s="190">
        <v>1.806</v>
      </c>
      <c r="K268" s="191" t="s">
        <v>804</v>
      </c>
      <c r="L268" s="276">
        <v>4787.6899999999996</v>
      </c>
      <c r="M268" s="200" t="s">
        <v>190</v>
      </c>
      <c r="N268" s="343" t="s">
        <v>197</v>
      </c>
      <c r="P268" s="201" t="s">
        <v>619</v>
      </c>
      <c r="Q268" s="201"/>
    </row>
    <row r="269" spans="1:17" s="224" customFormat="1">
      <c r="A269" s="187">
        <v>28</v>
      </c>
      <c r="B269" s="187" t="s">
        <v>346</v>
      </c>
      <c r="C269" s="187" t="s">
        <v>535</v>
      </c>
      <c r="D269" s="199" t="s">
        <v>189</v>
      </c>
      <c r="E269" s="193">
        <v>338</v>
      </c>
      <c r="F269" s="193">
        <v>297</v>
      </c>
      <c r="G269" s="193">
        <v>199</v>
      </c>
      <c r="H269" s="187">
        <v>55</v>
      </c>
      <c r="I269" s="187">
        <v>165</v>
      </c>
      <c r="J269" s="190">
        <v>1.806</v>
      </c>
      <c r="K269" s="191" t="s">
        <v>804</v>
      </c>
      <c r="L269" s="276">
        <v>5913.05</v>
      </c>
      <c r="M269" s="200" t="s">
        <v>190</v>
      </c>
      <c r="N269" s="343" t="s">
        <v>197</v>
      </c>
      <c r="O269" s="182"/>
      <c r="P269" s="201" t="s">
        <v>620</v>
      </c>
      <c r="Q269" s="201"/>
    </row>
    <row r="270" spans="1:17" s="224" customFormat="1">
      <c r="A270" s="187">
        <v>29</v>
      </c>
      <c r="B270" s="187" t="s">
        <v>400</v>
      </c>
      <c r="C270" s="187" t="s">
        <v>401</v>
      </c>
      <c r="D270" s="199" t="s">
        <v>189</v>
      </c>
      <c r="E270" s="193">
        <v>338</v>
      </c>
      <c r="F270" s="193">
        <v>304</v>
      </c>
      <c r="G270" s="193">
        <v>199</v>
      </c>
      <c r="H270" s="187">
        <v>55</v>
      </c>
      <c r="I270" s="187">
        <v>165</v>
      </c>
      <c r="J270" s="190">
        <v>1.806</v>
      </c>
      <c r="K270" s="191" t="s">
        <v>804</v>
      </c>
      <c r="L270" s="276">
        <v>6876.72</v>
      </c>
      <c r="M270" s="200" t="s">
        <v>190</v>
      </c>
      <c r="N270" s="343" t="s">
        <v>197</v>
      </c>
      <c r="O270" s="182"/>
      <c r="P270" s="201" t="s">
        <v>619</v>
      </c>
      <c r="Q270" s="201"/>
    </row>
    <row r="271" spans="1:17" s="224" customFormat="1">
      <c r="A271" s="187">
        <v>30</v>
      </c>
      <c r="B271" s="187" t="s">
        <v>403</v>
      </c>
      <c r="C271" s="187" t="s">
        <v>405</v>
      </c>
      <c r="D271" s="199" t="s">
        <v>189</v>
      </c>
      <c r="E271" s="193">
        <v>338</v>
      </c>
      <c r="F271" s="193">
        <v>297</v>
      </c>
      <c r="G271" s="193">
        <v>199</v>
      </c>
      <c r="H271" s="187">
        <v>55</v>
      </c>
      <c r="I271" s="187">
        <v>165</v>
      </c>
      <c r="J271" s="190">
        <v>1.806</v>
      </c>
      <c r="K271" s="191" t="s">
        <v>804</v>
      </c>
      <c r="L271" s="276">
        <v>6831.9</v>
      </c>
      <c r="M271" s="200" t="s">
        <v>190</v>
      </c>
      <c r="N271" s="343" t="s">
        <v>197</v>
      </c>
      <c r="O271" s="182"/>
      <c r="P271" s="201" t="s">
        <v>619</v>
      </c>
      <c r="Q271" s="201"/>
    </row>
    <row r="272" spans="1:17" s="224" customFormat="1">
      <c r="A272" s="187">
        <v>31</v>
      </c>
      <c r="B272" s="187" t="s">
        <v>402</v>
      </c>
      <c r="C272" s="187" t="s">
        <v>404</v>
      </c>
      <c r="D272" s="199" t="s">
        <v>189</v>
      </c>
      <c r="E272" s="193">
        <v>345</v>
      </c>
      <c r="F272" s="193">
        <v>304</v>
      </c>
      <c r="G272" s="193">
        <v>199</v>
      </c>
      <c r="H272" s="187">
        <v>55</v>
      </c>
      <c r="I272" s="187">
        <v>165</v>
      </c>
      <c r="J272" s="190">
        <v>1.806</v>
      </c>
      <c r="K272" s="191" t="s">
        <v>804</v>
      </c>
      <c r="L272" s="276">
        <v>6633.78</v>
      </c>
      <c r="M272" s="200" t="s">
        <v>190</v>
      </c>
      <c r="N272" s="343" t="s">
        <v>197</v>
      </c>
      <c r="O272" s="182"/>
      <c r="P272" s="201" t="s">
        <v>619</v>
      </c>
      <c r="Q272" s="201"/>
    </row>
    <row r="273" spans="1:17" s="224" customFormat="1">
      <c r="A273" s="187">
        <v>32</v>
      </c>
      <c r="B273" s="187" t="s">
        <v>396</v>
      </c>
      <c r="C273" s="187" t="s">
        <v>397</v>
      </c>
      <c r="D273" s="199" t="s">
        <v>189</v>
      </c>
      <c r="E273" s="193">
        <v>345</v>
      </c>
      <c r="F273" s="193">
        <v>304</v>
      </c>
      <c r="G273" s="193">
        <v>199</v>
      </c>
      <c r="H273" s="187">
        <v>55</v>
      </c>
      <c r="I273" s="187">
        <v>165</v>
      </c>
      <c r="J273" s="190">
        <v>1.806</v>
      </c>
      <c r="K273" s="191" t="s">
        <v>804</v>
      </c>
      <c r="L273" s="276">
        <v>6636.37</v>
      </c>
      <c r="M273" s="200" t="s">
        <v>190</v>
      </c>
      <c r="N273" s="343" t="s">
        <v>197</v>
      </c>
      <c r="P273" s="201" t="s">
        <v>619</v>
      </c>
      <c r="Q273" s="201"/>
    </row>
    <row r="274" spans="1:17" s="224" customFormat="1">
      <c r="A274" s="187">
        <v>33</v>
      </c>
      <c r="B274" s="187" t="s">
        <v>406</v>
      </c>
      <c r="C274" s="187" t="s">
        <v>407</v>
      </c>
      <c r="D274" s="199" t="s">
        <v>189</v>
      </c>
      <c r="E274" s="193">
        <v>345</v>
      </c>
      <c r="F274" s="193">
        <v>304</v>
      </c>
      <c r="G274" s="193">
        <v>199</v>
      </c>
      <c r="H274" s="187">
        <v>55</v>
      </c>
      <c r="I274" s="187">
        <v>165</v>
      </c>
      <c r="J274" s="190">
        <v>1.806</v>
      </c>
      <c r="K274" s="191" t="s">
        <v>804</v>
      </c>
      <c r="L274" s="276">
        <v>6633.93</v>
      </c>
      <c r="M274" s="200" t="s">
        <v>190</v>
      </c>
      <c r="N274" s="343" t="s">
        <v>197</v>
      </c>
      <c r="P274" s="201" t="s">
        <v>619</v>
      </c>
      <c r="Q274" s="201"/>
    </row>
    <row r="275" spans="1:17" s="224" customFormat="1">
      <c r="A275" s="187">
        <v>34</v>
      </c>
      <c r="B275" s="187" t="s">
        <v>408</v>
      </c>
      <c r="C275" s="187" t="s">
        <v>409</v>
      </c>
      <c r="D275" s="199" t="s">
        <v>189</v>
      </c>
      <c r="E275" s="193">
        <v>345</v>
      </c>
      <c r="F275" s="193">
        <v>304</v>
      </c>
      <c r="G275" s="193">
        <v>199</v>
      </c>
      <c r="H275" s="187">
        <v>55</v>
      </c>
      <c r="I275" s="187">
        <v>165</v>
      </c>
      <c r="J275" s="190">
        <v>1.806</v>
      </c>
      <c r="K275" s="191" t="s">
        <v>804</v>
      </c>
      <c r="L275" s="276">
        <v>6630.5</v>
      </c>
      <c r="M275" s="200" t="s">
        <v>190</v>
      </c>
      <c r="N275" s="343" t="s">
        <v>197</v>
      </c>
      <c r="P275" s="201" t="s">
        <v>619</v>
      </c>
      <c r="Q275" s="201"/>
    </row>
    <row r="276" spans="1:17" s="224" customFormat="1">
      <c r="A276" s="187">
        <v>35</v>
      </c>
      <c r="B276" s="187" t="s">
        <v>646</v>
      </c>
      <c r="C276" s="187" t="s">
        <v>523</v>
      </c>
      <c r="D276" s="199" t="s">
        <v>189</v>
      </c>
      <c r="E276" s="193">
        <v>344</v>
      </c>
      <c r="F276" s="193">
        <v>303</v>
      </c>
      <c r="G276" s="193">
        <v>199</v>
      </c>
      <c r="H276" s="187">
        <v>55</v>
      </c>
      <c r="I276" s="187">
        <v>165</v>
      </c>
      <c r="J276" s="190">
        <v>1.806</v>
      </c>
      <c r="K276" s="191" t="s">
        <v>804</v>
      </c>
      <c r="L276" s="276">
        <v>5770.31</v>
      </c>
      <c r="M276" s="200" t="s">
        <v>190</v>
      </c>
      <c r="N276" s="343" t="s">
        <v>197</v>
      </c>
      <c r="P276" s="201" t="s">
        <v>619</v>
      </c>
      <c r="Q276" s="201"/>
    </row>
    <row r="277" spans="1:17" s="224" customFormat="1">
      <c r="A277" s="187">
        <v>36</v>
      </c>
      <c r="B277" s="187" t="s">
        <v>647</v>
      </c>
      <c r="C277" s="187" t="s">
        <v>524</v>
      </c>
      <c r="D277" s="199" t="s">
        <v>189</v>
      </c>
      <c r="E277" s="193">
        <v>344</v>
      </c>
      <c r="F277" s="193">
        <v>303</v>
      </c>
      <c r="G277" s="193">
        <v>199</v>
      </c>
      <c r="H277" s="187">
        <v>55</v>
      </c>
      <c r="I277" s="187">
        <v>165</v>
      </c>
      <c r="J277" s="190">
        <v>1.806</v>
      </c>
      <c r="K277" s="191" t="s">
        <v>804</v>
      </c>
      <c r="L277" s="276">
        <v>5770.33</v>
      </c>
      <c r="M277" s="200" t="s">
        <v>190</v>
      </c>
      <c r="N277" s="343" t="s">
        <v>197</v>
      </c>
      <c r="O277" s="182"/>
      <c r="P277" s="201" t="s">
        <v>619</v>
      </c>
      <c r="Q277" s="201"/>
    </row>
    <row r="278" spans="1:17" s="224" customFormat="1">
      <c r="A278" s="187">
        <v>37</v>
      </c>
      <c r="B278" s="187" t="s">
        <v>811</v>
      </c>
      <c r="C278" s="187" t="s">
        <v>621</v>
      </c>
      <c r="D278" s="199" t="s">
        <v>189</v>
      </c>
      <c r="E278" s="193">
        <v>345</v>
      </c>
      <c r="F278" s="193">
        <v>304</v>
      </c>
      <c r="G278" s="193">
        <v>199</v>
      </c>
      <c r="H278" s="187">
        <v>55</v>
      </c>
      <c r="I278" s="187">
        <v>165</v>
      </c>
      <c r="J278" s="190">
        <v>1.806</v>
      </c>
      <c r="K278" s="191" t="s">
        <v>804</v>
      </c>
      <c r="L278" s="276">
        <v>6673.44</v>
      </c>
      <c r="M278" s="200" t="s">
        <v>190</v>
      </c>
      <c r="N278" s="343" t="s">
        <v>197</v>
      </c>
      <c r="O278" s="182"/>
      <c r="P278" s="201" t="s">
        <v>620</v>
      </c>
      <c r="Q278" s="201"/>
    </row>
    <row r="279" spans="1:17" s="219" customFormat="1">
      <c r="A279" s="187">
        <v>38</v>
      </c>
      <c r="B279" s="187" t="s">
        <v>812</v>
      </c>
      <c r="C279" s="187" t="s">
        <v>622</v>
      </c>
      <c r="D279" s="199" t="s">
        <v>189</v>
      </c>
      <c r="E279" s="193">
        <v>345</v>
      </c>
      <c r="F279" s="193">
        <v>304</v>
      </c>
      <c r="G279" s="193">
        <v>199</v>
      </c>
      <c r="H279" s="187">
        <v>55</v>
      </c>
      <c r="I279" s="187">
        <v>165</v>
      </c>
      <c r="J279" s="190">
        <v>1.806</v>
      </c>
      <c r="K279" s="191" t="s">
        <v>804</v>
      </c>
      <c r="L279" s="276">
        <v>0</v>
      </c>
      <c r="M279" s="200" t="s">
        <v>190</v>
      </c>
      <c r="N279" s="343" t="s">
        <v>197</v>
      </c>
      <c r="O279" s="182"/>
      <c r="P279" s="201" t="s">
        <v>619</v>
      </c>
      <c r="Q279" s="201"/>
    </row>
    <row r="280" spans="1:17" s="224" customFormat="1">
      <c r="A280" s="187">
        <v>39</v>
      </c>
      <c r="B280" s="187" t="s">
        <v>309</v>
      </c>
      <c r="C280" s="187" t="s">
        <v>310</v>
      </c>
      <c r="D280" s="199" t="s">
        <v>189</v>
      </c>
      <c r="E280" s="193">
        <v>345</v>
      </c>
      <c r="F280" s="193">
        <v>304</v>
      </c>
      <c r="G280" s="193">
        <v>199</v>
      </c>
      <c r="H280" s="187">
        <v>55</v>
      </c>
      <c r="I280" s="187">
        <v>165</v>
      </c>
      <c r="J280" s="190">
        <v>1.806</v>
      </c>
      <c r="K280" s="191" t="s">
        <v>804</v>
      </c>
      <c r="L280" s="276">
        <v>7364.57</v>
      </c>
      <c r="M280" s="200" t="s">
        <v>190</v>
      </c>
      <c r="N280" s="343" t="s">
        <v>197</v>
      </c>
      <c r="P280" s="201" t="s">
        <v>619</v>
      </c>
      <c r="Q280" s="201"/>
    </row>
    <row r="281" spans="1:17" s="224" customFormat="1">
      <c r="A281" s="187">
        <v>40</v>
      </c>
      <c r="B281" s="187" t="s">
        <v>311</v>
      </c>
      <c r="C281" s="187" t="s">
        <v>312</v>
      </c>
      <c r="D281" s="199" t="s">
        <v>189</v>
      </c>
      <c r="E281" s="193">
        <v>338</v>
      </c>
      <c r="F281" s="193">
        <v>297</v>
      </c>
      <c r="G281" s="193">
        <v>199</v>
      </c>
      <c r="H281" s="187">
        <v>55</v>
      </c>
      <c r="I281" s="187">
        <v>165</v>
      </c>
      <c r="J281" s="190">
        <v>1.806</v>
      </c>
      <c r="K281" s="191" t="s">
        <v>804</v>
      </c>
      <c r="L281" s="276">
        <v>7332.41</v>
      </c>
      <c r="M281" s="200" t="s">
        <v>190</v>
      </c>
      <c r="N281" s="343" t="s">
        <v>197</v>
      </c>
      <c r="P281" s="201" t="s">
        <v>620</v>
      </c>
      <c r="Q281" s="201"/>
    </row>
    <row r="282" spans="1:17" s="224" customFormat="1">
      <c r="A282" s="187">
        <v>41</v>
      </c>
      <c r="B282" s="187" t="s">
        <v>313</v>
      </c>
      <c r="C282" s="187" t="s">
        <v>314</v>
      </c>
      <c r="D282" s="199" t="s">
        <v>189</v>
      </c>
      <c r="E282" s="193">
        <v>345</v>
      </c>
      <c r="F282" s="193">
        <v>304</v>
      </c>
      <c r="G282" s="193">
        <v>199</v>
      </c>
      <c r="H282" s="187">
        <v>55</v>
      </c>
      <c r="I282" s="187">
        <v>165</v>
      </c>
      <c r="J282" s="190">
        <v>1.806</v>
      </c>
      <c r="K282" s="191" t="s">
        <v>804</v>
      </c>
      <c r="L282" s="276">
        <v>7120.55</v>
      </c>
      <c r="M282" s="200" t="s">
        <v>190</v>
      </c>
      <c r="N282" s="343" t="s">
        <v>197</v>
      </c>
      <c r="P282" s="201" t="s">
        <v>619</v>
      </c>
      <c r="Q282" s="201"/>
    </row>
    <row r="283" spans="1:17" s="224" customFormat="1">
      <c r="A283" s="187">
        <v>42</v>
      </c>
      <c r="B283" s="187" t="s">
        <v>315</v>
      </c>
      <c r="C283" s="187" t="s">
        <v>316</v>
      </c>
      <c r="D283" s="199" t="s">
        <v>189</v>
      </c>
      <c r="E283" s="193">
        <v>345</v>
      </c>
      <c r="F283" s="193">
        <v>304</v>
      </c>
      <c r="G283" s="193">
        <v>199</v>
      </c>
      <c r="H283" s="187">
        <v>55</v>
      </c>
      <c r="I283" s="187">
        <v>165</v>
      </c>
      <c r="J283" s="190">
        <v>1.806</v>
      </c>
      <c r="K283" s="191" t="s">
        <v>804</v>
      </c>
      <c r="L283" s="276">
        <v>7036.52</v>
      </c>
      <c r="M283" s="200" t="s">
        <v>190</v>
      </c>
      <c r="N283" s="343" t="s">
        <v>197</v>
      </c>
      <c r="P283" s="201" t="s">
        <v>619</v>
      </c>
      <c r="Q283" s="201"/>
    </row>
    <row r="284" spans="1:17" s="224" customFormat="1">
      <c r="A284" s="187">
        <v>43</v>
      </c>
      <c r="B284" s="187" t="s">
        <v>398</v>
      </c>
      <c r="C284" s="187" t="s">
        <v>399</v>
      </c>
      <c r="D284" s="199" t="s">
        <v>189</v>
      </c>
      <c r="E284" s="193">
        <v>345</v>
      </c>
      <c r="F284" s="193">
        <v>304</v>
      </c>
      <c r="G284" s="193">
        <v>199</v>
      </c>
      <c r="H284" s="187">
        <v>55</v>
      </c>
      <c r="I284" s="187">
        <v>165</v>
      </c>
      <c r="J284" s="190">
        <v>1.806</v>
      </c>
      <c r="K284" s="191" t="s">
        <v>804</v>
      </c>
      <c r="L284" s="276">
        <v>7123.12</v>
      </c>
      <c r="M284" s="200" t="s">
        <v>190</v>
      </c>
      <c r="N284" s="343" t="s">
        <v>197</v>
      </c>
      <c r="P284" s="201" t="s">
        <v>619</v>
      </c>
      <c r="Q284" s="201"/>
    </row>
    <row r="285" spans="1:17" s="224" customFormat="1">
      <c r="A285" s="187">
        <v>44</v>
      </c>
      <c r="B285" s="187" t="s">
        <v>611</v>
      </c>
      <c r="C285" s="187" t="s">
        <v>612</v>
      </c>
      <c r="D285" s="199" t="s">
        <v>189</v>
      </c>
      <c r="E285" s="193">
        <v>345</v>
      </c>
      <c r="F285" s="193">
        <v>304</v>
      </c>
      <c r="G285" s="193">
        <v>199</v>
      </c>
      <c r="H285" s="187">
        <v>55</v>
      </c>
      <c r="I285" s="187">
        <v>165</v>
      </c>
      <c r="J285" s="190">
        <v>1.806</v>
      </c>
      <c r="K285" s="191" t="s">
        <v>804</v>
      </c>
      <c r="L285" s="276">
        <v>7032.69</v>
      </c>
      <c r="M285" s="200" t="s">
        <v>190</v>
      </c>
      <c r="N285" s="343" t="s">
        <v>197</v>
      </c>
      <c r="P285" s="201" t="s">
        <v>619</v>
      </c>
      <c r="Q285" s="201"/>
    </row>
    <row r="286" spans="1:17" s="224" customFormat="1">
      <c r="A286" s="187">
        <v>45</v>
      </c>
      <c r="B286" s="187" t="s">
        <v>594</v>
      </c>
      <c r="C286" s="187" t="s">
        <v>595</v>
      </c>
      <c r="D286" s="199" t="s">
        <v>189</v>
      </c>
      <c r="E286" s="193">
        <v>345</v>
      </c>
      <c r="F286" s="193">
        <v>304</v>
      </c>
      <c r="G286" s="193">
        <v>199</v>
      </c>
      <c r="H286" s="187">
        <v>55</v>
      </c>
      <c r="I286" s="187">
        <v>165</v>
      </c>
      <c r="J286" s="190">
        <v>1.806</v>
      </c>
      <c r="K286" s="191" t="s">
        <v>804</v>
      </c>
      <c r="L286" s="276">
        <v>7160.07</v>
      </c>
      <c r="M286" s="200" t="s">
        <v>190</v>
      </c>
      <c r="N286" s="343" t="s">
        <v>197</v>
      </c>
      <c r="P286" s="201" t="s">
        <v>619</v>
      </c>
      <c r="Q286" s="201"/>
    </row>
    <row r="287" spans="1:17" s="224" customFormat="1">
      <c r="A287" s="187">
        <v>46</v>
      </c>
      <c r="B287" s="187" t="s">
        <v>317</v>
      </c>
      <c r="C287" s="187" t="s">
        <v>318</v>
      </c>
      <c r="D287" s="199" t="s">
        <v>189</v>
      </c>
      <c r="E287" s="193">
        <v>345</v>
      </c>
      <c r="F287" s="193">
        <v>304</v>
      </c>
      <c r="G287" s="193">
        <v>199</v>
      </c>
      <c r="H287" s="187">
        <v>55</v>
      </c>
      <c r="I287" s="187">
        <v>165</v>
      </c>
      <c r="J287" s="190">
        <v>1.806</v>
      </c>
      <c r="K287" s="191" t="s">
        <v>804</v>
      </c>
      <c r="L287" s="276">
        <v>8031.74</v>
      </c>
      <c r="M287" s="200" t="s">
        <v>190</v>
      </c>
      <c r="N287" s="343" t="s">
        <v>197</v>
      </c>
      <c r="O287" s="182"/>
      <c r="P287" s="201" t="s">
        <v>619</v>
      </c>
      <c r="Q287" s="201"/>
    </row>
    <row r="288" spans="1:17" s="224" customFormat="1">
      <c r="A288" s="187">
        <v>47</v>
      </c>
      <c r="B288" s="187" t="s">
        <v>319</v>
      </c>
      <c r="C288" s="187" t="s">
        <v>320</v>
      </c>
      <c r="D288" s="199" t="s">
        <v>189</v>
      </c>
      <c r="E288" s="193">
        <v>338</v>
      </c>
      <c r="F288" s="193">
        <v>297</v>
      </c>
      <c r="G288" s="193">
        <v>199</v>
      </c>
      <c r="H288" s="187">
        <v>55</v>
      </c>
      <c r="I288" s="187">
        <v>165</v>
      </c>
      <c r="J288" s="190">
        <v>1.806</v>
      </c>
      <c r="K288" s="191" t="s">
        <v>804</v>
      </c>
      <c r="L288" s="276">
        <v>7970.27</v>
      </c>
      <c r="M288" s="200" t="s">
        <v>190</v>
      </c>
      <c r="N288" s="343" t="s">
        <v>197</v>
      </c>
      <c r="P288" s="201" t="s">
        <v>620</v>
      </c>
      <c r="Q288" s="201"/>
    </row>
    <row r="289" spans="1:17" s="224" customFormat="1">
      <c r="A289" s="187">
        <v>48</v>
      </c>
      <c r="B289" s="187" t="s">
        <v>321</v>
      </c>
      <c r="C289" s="187" t="s">
        <v>322</v>
      </c>
      <c r="D289" s="199" t="s">
        <v>189</v>
      </c>
      <c r="E289" s="193">
        <v>345</v>
      </c>
      <c r="F289" s="193">
        <v>304</v>
      </c>
      <c r="G289" s="193">
        <v>199</v>
      </c>
      <c r="H289" s="187">
        <v>55</v>
      </c>
      <c r="I289" s="187">
        <v>165</v>
      </c>
      <c r="J289" s="190">
        <v>1.806</v>
      </c>
      <c r="K289" s="191" t="s">
        <v>804</v>
      </c>
      <c r="L289" s="276">
        <v>7787.72</v>
      </c>
      <c r="M289" s="200" t="s">
        <v>190</v>
      </c>
      <c r="N289" s="343" t="s">
        <v>197</v>
      </c>
      <c r="O289" s="182"/>
      <c r="P289" s="201" t="s">
        <v>619</v>
      </c>
      <c r="Q289" s="201"/>
    </row>
    <row r="290" spans="1:17" s="224" customFormat="1">
      <c r="A290" s="187">
        <v>49</v>
      </c>
      <c r="B290" s="187" t="s">
        <v>323</v>
      </c>
      <c r="C290" s="187" t="s">
        <v>324</v>
      </c>
      <c r="D290" s="199" t="s">
        <v>189</v>
      </c>
      <c r="E290" s="193">
        <v>345</v>
      </c>
      <c r="F290" s="193">
        <v>304</v>
      </c>
      <c r="G290" s="193">
        <v>199</v>
      </c>
      <c r="H290" s="187">
        <v>55</v>
      </c>
      <c r="I290" s="187">
        <v>165</v>
      </c>
      <c r="J290" s="190">
        <v>1.806</v>
      </c>
      <c r="K290" s="191" t="s">
        <v>804</v>
      </c>
      <c r="L290" s="276">
        <v>7778.81</v>
      </c>
      <c r="M290" s="200" t="s">
        <v>190</v>
      </c>
      <c r="N290" s="343" t="s">
        <v>197</v>
      </c>
      <c r="O290" s="182"/>
      <c r="P290" s="201" t="s">
        <v>619</v>
      </c>
      <c r="Q290" s="201"/>
    </row>
    <row r="291" spans="1:17" s="224" customFormat="1">
      <c r="A291" s="187">
        <v>50</v>
      </c>
      <c r="B291" s="187" t="s">
        <v>326</v>
      </c>
      <c r="C291" s="187" t="s">
        <v>325</v>
      </c>
      <c r="D291" s="199" t="s">
        <v>189</v>
      </c>
      <c r="E291" s="193">
        <v>345</v>
      </c>
      <c r="F291" s="193">
        <v>304</v>
      </c>
      <c r="G291" s="193">
        <v>199</v>
      </c>
      <c r="H291" s="187">
        <v>55</v>
      </c>
      <c r="I291" s="187">
        <v>165</v>
      </c>
      <c r="J291" s="190">
        <v>1.806</v>
      </c>
      <c r="K291" s="191" t="s">
        <v>804</v>
      </c>
      <c r="L291" s="276">
        <v>8032.52</v>
      </c>
      <c r="M291" s="200" t="s">
        <v>190</v>
      </c>
      <c r="N291" s="343" t="s">
        <v>197</v>
      </c>
      <c r="O291" s="182"/>
      <c r="P291" s="201" t="s">
        <v>619</v>
      </c>
      <c r="Q291" s="201"/>
    </row>
    <row r="292" spans="1:17" s="226" customFormat="1">
      <c r="A292" s="187">
        <v>51</v>
      </c>
      <c r="B292" s="187" t="s">
        <v>327</v>
      </c>
      <c r="C292" s="202" t="s">
        <v>328</v>
      </c>
      <c r="D292" s="203" t="s">
        <v>189</v>
      </c>
      <c r="E292" s="193">
        <v>338</v>
      </c>
      <c r="F292" s="193">
        <v>297</v>
      </c>
      <c r="G292" s="193">
        <v>199</v>
      </c>
      <c r="H292" s="187">
        <v>55</v>
      </c>
      <c r="I292" s="187">
        <v>165</v>
      </c>
      <c r="J292" s="190">
        <v>1.806</v>
      </c>
      <c r="K292" s="191" t="s">
        <v>804</v>
      </c>
      <c r="L292" s="276">
        <v>7971.68</v>
      </c>
      <c r="M292" s="200" t="s">
        <v>190</v>
      </c>
      <c r="N292" s="230" t="s">
        <v>197</v>
      </c>
      <c r="O292" s="225"/>
      <c r="P292" s="201" t="s">
        <v>620</v>
      </c>
      <c r="Q292" s="201"/>
    </row>
    <row r="293" spans="1:17" s="224" customFormat="1">
      <c r="A293" s="187">
        <v>52</v>
      </c>
      <c r="B293" s="187" t="s">
        <v>329</v>
      </c>
      <c r="C293" s="187" t="s">
        <v>330</v>
      </c>
      <c r="D293" s="199" t="s">
        <v>189</v>
      </c>
      <c r="E293" s="193">
        <v>345</v>
      </c>
      <c r="F293" s="193">
        <v>304</v>
      </c>
      <c r="G293" s="193">
        <v>199</v>
      </c>
      <c r="H293" s="187">
        <v>55</v>
      </c>
      <c r="I293" s="187">
        <v>165</v>
      </c>
      <c r="J293" s="190">
        <v>1.806</v>
      </c>
      <c r="K293" s="191" t="s">
        <v>804</v>
      </c>
      <c r="L293" s="276">
        <v>7789.37</v>
      </c>
      <c r="M293" s="200" t="s">
        <v>190</v>
      </c>
      <c r="N293" s="343" t="s">
        <v>197</v>
      </c>
      <c r="P293" s="201" t="s">
        <v>619</v>
      </c>
      <c r="Q293" s="201"/>
    </row>
    <row r="294" spans="1:17" s="224" customFormat="1">
      <c r="A294" s="187">
        <v>53</v>
      </c>
      <c r="B294" s="187" t="s">
        <v>331</v>
      </c>
      <c r="C294" s="187" t="s">
        <v>332</v>
      </c>
      <c r="D294" s="199" t="s">
        <v>189</v>
      </c>
      <c r="E294" s="193">
        <v>345</v>
      </c>
      <c r="F294" s="193">
        <v>304</v>
      </c>
      <c r="G294" s="193">
        <v>199</v>
      </c>
      <c r="H294" s="187">
        <v>55</v>
      </c>
      <c r="I294" s="187">
        <v>165</v>
      </c>
      <c r="J294" s="190">
        <v>1.806</v>
      </c>
      <c r="K294" s="191" t="s">
        <v>804</v>
      </c>
      <c r="L294" s="276">
        <v>7791.97</v>
      </c>
      <c r="M294" s="200" t="s">
        <v>190</v>
      </c>
      <c r="N294" s="343" t="s">
        <v>197</v>
      </c>
      <c r="P294" s="201" t="s">
        <v>619</v>
      </c>
      <c r="Q294" s="201"/>
    </row>
    <row r="295" spans="1:17" s="224" customFormat="1">
      <c r="A295" s="187">
        <v>54</v>
      </c>
      <c r="B295" s="187" t="s">
        <v>333</v>
      </c>
      <c r="C295" s="187" t="s">
        <v>334</v>
      </c>
      <c r="D295" s="199" t="s">
        <v>189</v>
      </c>
      <c r="E295" s="193">
        <v>345</v>
      </c>
      <c r="F295" s="193">
        <v>304</v>
      </c>
      <c r="G295" s="193">
        <v>199</v>
      </c>
      <c r="H295" s="187">
        <v>55</v>
      </c>
      <c r="I295" s="187">
        <v>165</v>
      </c>
      <c r="J295" s="190">
        <v>1.806</v>
      </c>
      <c r="K295" s="191" t="s">
        <v>804</v>
      </c>
      <c r="L295" s="276">
        <v>7789.53</v>
      </c>
      <c r="M295" s="200" t="s">
        <v>190</v>
      </c>
      <c r="N295" s="343" t="s">
        <v>197</v>
      </c>
      <c r="O295" s="182"/>
      <c r="P295" s="201" t="s">
        <v>619</v>
      </c>
      <c r="Q295" s="201"/>
    </row>
    <row r="296" spans="1:17" s="224" customFormat="1">
      <c r="A296" s="187">
        <v>55</v>
      </c>
      <c r="B296" s="187" t="s">
        <v>230</v>
      </c>
      <c r="C296" s="187" t="s">
        <v>526</v>
      </c>
      <c r="D296" s="199" t="s">
        <v>189</v>
      </c>
      <c r="E296" s="193">
        <v>344</v>
      </c>
      <c r="F296" s="193">
        <v>303</v>
      </c>
      <c r="G296" s="193">
        <v>199</v>
      </c>
      <c r="H296" s="187">
        <v>55</v>
      </c>
      <c r="I296" s="187">
        <v>165</v>
      </c>
      <c r="J296" s="190">
        <v>1.806</v>
      </c>
      <c r="K296" s="191" t="s">
        <v>804</v>
      </c>
      <c r="L296" s="276">
        <v>5718.01</v>
      </c>
      <c r="M296" s="200" t="s">
        <v>190</v>
      </c>
      <c r="N296" s="343" t="s">
        <v>197</v>
      </c>
      <c r="O296" s="182"/>
      <c r="P296" s="201" t="s">
        <v>619</v>
      </c>
      <c r="Q296" s="201"/>
    </row>
    <row r="297" spans="1:17" s="224" customFormat="1">
      <c r="A297" s="187">
        <v>56</v>
      </c>
      <c r="B297" s="187" t="s">
        <v>229</v>
      </c>
      <c r="C297" s="187" t="s">
        <v>525</v>
      </c>
      <c r="D297" s="199" t="s">
        <v>189</v>
      </c>
      <c r="E297" s="193">
        <v>344</v>
      </c>
      <c r="F297" s="193">
        <v>303</v>
      </c>
      <c r="G297" s="193">
        <v>199</v>
      </c>
      <c r="H297" s="187">
        <v>55</v>
      </c>
      <c r="I297" s="187">
        <v>165</v>
      </c>
      <c r="J297" s="190">
        <v>1.806</v>
      </c>
      <c r="K297" s="191" t="s">
        <v>804</v>
      </c>
      <c r="L297" s="276">
        <v>5722.04</v>
      </c>
      <c r="M297" s="200" t="s">
        <v>190</v>
      </c>
      <c r="N297" s="343" t="s">
        <v>197</v>
      </c>
      <c r="O297" s="182"/>
      <c r="P297" s="201" t="s">
        <v>619</v>
      </c>
      <c r="Q297" s="201"/>
    </row>
    <row r="298" spans="1:17" s="224" customFormat="1">
      <c r="A298" s="187">
        <v>57</v>
      </c>
      <c r="B298" s="187" t="s">
        <v>685</v>
      </c>
      <c r="C298" s="187" t="s">
        <v>679</v>
      </c>
      <c r="D298" s="199" t="s">
        <v>189</v>
      </c>
      <c r="E298" s="193">
        <v>310</v>
      </c>
      <c r="F298" s="193">
        <v>274</v>
      </c>
      <c r="G298" s="193">
        <v>169</v>
      </c>
      <c r="H298" s="187">
        <v>55</v>
      </c>
      <c r="I298" s="187">
        <v>165</v>
      </c>
      <c r="J298" s="190">
        <v>1.534</v>
      </c>
      <c r="K298" s="191" t="s">
        <v>804</v>
      </c>
      <c r="L298" s="276">
        <v>5076.5600000000004</v>
      </c>
      <c r="M298" s="200" t="s">
        <v>190</v>
      </c>
      <c r="N298" s="343" t="s">
        <v>197</v>
      </c>
      <c r="O298" s="182"/>
      <c r="P298" s="201" t="s">
        <v>619</v>
      </c>
      <c r="Q298" s="201"/>
    </row>
    <row r="299" spans="1:17" s="224" customFormat="1">
      <c r="A299" s="187">
        <v>58</v>
      </c>
      <c r="B299" s="187" t="s">
        <v>653</v>
      </c>
      <c r="C299" s="187" t="s">
        <v>666</v>
      </c>
      <c r="D299" s="199" t="s">
        <v>189</v>
      </c>
      <c r="E299" s="193">
        <v>302</v>
      </c>
      <c r="F299" s="193">
        <v>267</v>
      </c>
      <c r="G299" s="193">
        <v>169</v>
      </c>
      <c r="H299" s="187">
        <v>55</v>
      </c>
      <c r="I299" s="187">
        <v>165</v>
      </c>
      <c r="J299" s="190">
        <v>1.534</v>
      </c>
      <c r="K299" s="191" t="s">
        <v>804</v>
      </c>
      <c r="L299" s="276">
        <v>5024.08</v>
      </c>
      <c r="M299" s="200" t="s">
        <v>190</v>
      </c>
      <c r="N299" s="343" t="s">
        <v>197</v>
      </c>
      <c r="O299" s="182"/>
      <c r="P299" s="201" t="s">
        <v>620</v>
      </c>
      <c r="Q299" s="201"/>
    </row>
    <row r="300" spans="1:17" s="224" customFormat="1">
      <c r="A300" s="187">
        <v>59</v>
      </c>
      <c r="B300" s="187" t="s">
        <v>759</v>
      </c>
      <c r="C300" s="187" t="s">
        <v>767</v>
      </c>
      <c r="D300" s="199" t="s">
        <v>189</v>
      </c>
      <c r="E300" s="193">
        <v>310</v>
      </c>
      <c r="F300" s="193">
        <v>274</v>
      </c>
      <c r="G300" s="193">
        <v>169</v>
      </c>
      <c r="H300" s="187">
        <v>55</v>
      </c>
      <c r="I300" s="187">
        <v>165</v>
      </c>
      <c r="J300" s="190">
        <v>1.534</v>
      </c>
      <c r="K300" s="191" t="s">
        <v>804</v>
      </c>
      <c r="L300" s="276">
        <v>5067.25</v>
      </c>
      <c r="M300" s="217" t="s">
        <v>190</v>
      </c>
      <c r="N300" s="343" t="s">
        <v>197</v>
      </c>
      <c r="O300" s="182"/>
      <c r="P300" s="201" t="s">
        <v>619</v>
      </c>
      <c r="Q300" s="201"/>
    </row>
    <row r="301" spans="1:17" s="224" customFormat="1">
      <c r="A301" s="187">
        <v>60</v>
      </c>
      <c r="B301" s="187" t="s">
        <v>746</v>
      </c>
      <c r="C301" s="187" t="s">
        <v>747</v>
      </c>
      <c r="D301" s="199" t="s">
        <v>189</v>
      </c>
      <c r="E301" s="193">
        <v>310</v>
      </c>
      <c r="F301" s="193">
        <v>274</v>
      </c>
      <c r="G301" s="193">
        <v>169</v>
      </c>
      <c r="H301" s="187">
        <v>55</v>
      </c>
      <c r="I301" s="187">
        <v>165</v>
      </c>
      <c r="J301" s="190">
        <v>1.534</v>
      </c>
      <c r="K301" s="191" t="s">
        <v>804</v>
      </c>
      <c r="L301" s="276">
        <v>5067.25</v>
      </c>
      <c r="M301" s="217" t="s">
        <v>190</v>
      </c>
      <c r="N301" s="343" t="s">
        <v>197</v>
      </c>
      <c r="O301" s="182"/>
      <c r="P301" s="201" t="s">
        <v>619</v>
      </c>
      <c r="Q301" s="201"/>
    </row>
    <row r="302" spans="1:17" s="224" customFormat="1">
      <c r="A302" s="187">
        <v>61</v>
      </c>
      <c r="B302" s="187" t="s">
        <v>781</v>
      </c>
      <c r="C302" s="187" t="s">
        <v>802</v>
      </c>
      <c r="D302" s="199" t="s">
        <v>189</v>
      </c>
      <c r="E302" s="193">
        <v>310</v>
      </c>
      <c r="F302" s="193">
        <v>274</v>
      </c>
      <c r="G302" s="193">
        <v>169</v>
      </c>
      <c r="H302" s="187">
        <v>55</v>
      </c>
      <c r="I302" s="187">
        <v>165</v>
      </c>
      <c r="J302" s="190">
        <v>1.534</v>
      </c>
      <c r="K302" s="191" t="s">
        <v>804</v>
      </c>
      <c r="L302" s="276">
        <v>5076.3</v>
      </c>
      <c r="M302" s="217" t="s">
        <v>190</v>
      </c>
      <c r="N302" s="343" t="s">
        <v>197</v>
      </c>
      <c r="O302" s="182"/>
      <c r="P302" s="201" t="s">
        <v>619</v>
      </c>
      <c r="Q302" s="201"/>
    </row>
    <row r="303" spans="1:17" s="224" customFormat="1">
      <c r="A303" s="187">
        <v>62</v>
      </c>
      <c r="B303" s="187" t="s">
        <v>699</v>
      </c>
      <c r="C303" s="187" t="s">
        <v>700</v>
      </c>
      <c r="D303" s="199" t="s">
        <v>189</v>
      </c>
      <c r="E303" s="193">
        <v>310</v>
      </c>
      <c r="F303" s="193">
        <v>274</v>
      </c>
      <c r="G303" s="193">
        <v>169</v>
      </c>
      <c r="H303" s="187">
        <v>55</v>
      </c>
      <c r="I303" s="187">
        <v>165</v>
      </c>
      <c r="J303" s="190">
        <v>1.534</v>
      </c>
      <c r="K303" s="191" t="s">
        <v>804</v>
      </c>
      <c r="L303" s="276">
        <v>5067.32</v>
      </c>
      <c r="M303" s="217" t="s">
        <v>190</v>
      </c>
      <c r="N303" s="343" t="s">
        <v>197</v>
      </c>
      <c r="O303" s="182"/>
      <c r="P303" s="201" t="s">
        <v>619</v>
      </c>
      <c r="Q303" s="201"/>
    </row>
    <row r="304" spans="1:17" s="224" customFormat="1">
      <c r="A304" s="187">
        <v>63</v>
      </c>
      <c r="B304" s="187" t="s">
        <v>794</v>
      </c>
      <c r="C304" s="187" t="s">
        <v>795</v>
      </c>
      <c r="D304" s="199" t="s">
        <v>189</v>
      </c>
      <c r="E304" s="193">
        <v>302</v>
      </c>
      <c r="F304" s="193">
        <v>267</v>
      </c>
      <c r="G304" s="193">
        <v>169</v>
      </c>
      <c r="H304" s="187">
        <v>55</v>
      </c>
      <c r="I304" s="187">
        <v>165</v>
      </c>
      <c r="J304" s="190">
        <v>1.534</v>
      </c>
      <c r="K304" s="191" t="s">
        <v>804</v>
      </c>
      <c r="L304" s="276">
        <v>6154.81</v>
      </c>
      <c r="M304" s="217" t="s">
        <v>190</v>
      </c>
      <c r="N304" s="343" t="s">
        <v>197</v>
      </c>
      <c r="O304" s="182"/>
      <c r="P304" s="201" t="s">
        <v>620</v>
      </c>
      <c r="Q304" s="201"/>
    </row>
    <row r="305" spans="1:18" s="224" customFormat="1">
      <c r="A305" s="187">
        <v>64</v>
      </c>
      <c r="B305" s="187" t="s">
        <v>808</v>
      </c>
      <c r="C305" s="187" t="s">
        <v>807</v>
      </c>
      <c r="D305" s="199" t="s">
        <v>189</v>
      </c>
      <c r="E305" s="193">
        <v>302</v>
      </c>
      <c r="F305" s="193">
        <v>267</v>
      </c>
      <c r="G305" s="193">
        <v>169</v>
      </c>
      <c r="H305" s="187">
        <v>55</v>
      </c>
      <c r="I305" s="187">
        <v>165</v>
      </c>
      <c r="J305" s="190">
        <v>1.534</v>
      </c>
      <c r="K305" s="191" t="s">
        <v>804</v>
      </c>
      <c r="L305" s="276">
        <v>6224.31</v>
      </c>
      <c r="M305" s="217" t="s">
        <v>190</v>
      </c>
      <c r="N305" s="343" t="s">
        <v>197</v>
      </c>
      <c r="O305" s="182"/>
      <c r="P305" s="201" t="s">
        <v>619</v>
      </c>
      <c r="Q305" s="201"/>
    </row>
    <row r="306" spans="1:18" s="224" customFormat="1">
      <c r="A306" s="187">
        <v>65</v>
      </c>
      <c r="B306" s="187" t="s">
        <v>677</v>
      </c>
      <c r="C306" s="187" t="s">
        <v>678</v>
      </c>
      <c r="D306" s="199" t="s">
        <v>189</v>
      </c>
      <c r="E306" s="193">
        <v>302</v>
      </c>
      <c r="F306" s="193">
        <v>267</v>
      </c>
      <c r="G306" s="193">
        <v>169</v>
      </c>
      <c r="H306" s="187">
        <v>55</v>
      </c>
      <c r="I306" s="187">
        <v>165</v>
      </c>
      <c r="J306" s="190">
        <v>1.534</v>
      </c>
      <c r="K306" s="191" t="s">
        <v>804</v>
      </c>
      <c r="L306" s="276">
        <v>5394.15</v>
      </c>
      <c r="M306" s="217" t="s">
        <v>190</v>
      </c>
      <c r="N306" s="343" t="s">
        <v>197</v>
      </c>
      <c r="O306" s="182"/>
      <c r="P306" s="201" t="s">
        <v>620</v>
      </c>
      <c r="Q306" s="201"/>
    </row>
    <row r="307" spans="1:18" s="224" customFormat="1">
      <c r="A307" s="187">
        <v>66</v>
      </c>
      <c r="B307" s="187" t="s">
        <v>821</v>
      </c>
      <c r="C307" s="187" t="s">
        <v>820</v>
      </c>
      <c r="D307" s="199" t="s">
        <v>189</v>
      </c>
      <c r="E307" s="193">
        <v>310</v>
      </c>
      <c r="F307" s="193">
        <v>274</v>
      </c>
      <c r="G307" s="193">
        <v>169</v>
      </c>
      <c r="H307" s="187">
        <v>55</v>
      </c>
      <c r="I307" s="187">
        <v>165</v>
      </c>
      <c r="J307" s="190">
        <v>1.534</v>
      </c>
      <c r="K307" s="191" t="s">
        <v>804</v>
      </c>
      <c r="L307" s="276">
        <v>5449.94</v>
      </c>
      <c r="M307" s="200" t="s">
        <v>190</v>
      </c>
      <c r="N307" s="343" t="s">
        <v>197</v>
      </c>
      <c r="O307" s="182"/>
      <c r="P307" s="201" t="s">
        <v>619</v>
      </c>
      <c r="Q307" s="201"/>
    </row>
    <row r="308" spans="1:18" s="224" customFormat="1">
      <c r="A308" s="187">
        <v>67</v>
      </c>
      <c r="B308" s="187" t="s">
        <v>826</v>
      </c>
      <c r="C308" s="187" t="s">
        <v>857</v>
      </c>
      <c r="D308" s="199" t="s">
        <v>189</v>
      </c>
      <c r="E308" s="193">
        <v>310</v>
      </c>
      <c r="F308" s="193">
        <v>274</v>
      </c>
      <c r="G308" s="193">
        <v>169</v>
      </c>
      <c r="H308" s="187">
        <v>55</v>
      </c>
      <c r="I308" s="187">
        <v>165</v>
      </c>
      <c r="J308" s="190">
        <v>1.534</v>
      </c>
      <c r="K308" s="191" t="s">
        <v>804</v>
      </c>
      <c r="L308" s="276">
        <v>5449.1</v>
      </c>
      <c r="M308" s="200" t="s">
        <v>190</v>
      </c>
      <c r="N308" s="343" t="s">
        <v>197</v>
      </c>
      <c r="O308" s="182"/>
      <c r="P308" s="201" t="s">
        <v>619</v>
      </c>
      <c r="Q308" s="201"/>
    </row>
    <row r="309" spans="1:18" s="224" customFormat="1">
      <c r="A309" s="187">
        <v>68</v>
      </c>
      <c r="B309" s="187" t="s">
        <v>858</v>
      </c>
      <c r="C309" s="187" t="s">
        <v>859</v>
      </c>
      <c r="D309" s="199" t="s">
        <v>189</v>
      </c>
      <c r="E309" s="193">
        <v>310</v>
      </c>
      <c r="F309" s="193">
        <v>274</v>
      </c>
      <c r="G309" s="193">
        <v>169</v>
      </c>
      <c r="H309" s="187">
        <v>55</v>
      </c>
      <c r="I309" s="187">
        <v>165</v>
      </c>
      <c r="J309" s="190">
        <v>1.534</v>
      </c>
      <c r="K309" s="191" t="s">
        <v>804</v>
      </c>
      <c r="L309" s="276">
        <v>5440.8</v>
      </c>
      <c r="M309" s="200" t="s">
        <v>190</v>
      </c>
      <c r="N309" s="343" t="s">
        <v>197</v>
      </c>
      <c r="P309" s="182"/>
      <c r="Q309" s="182"/>
      <c r="R309" s="201" t="s">
        <v>619</v>
      </c>
    </row>
    <row r="310" spans="1:18" s="354" customFormat="1">
      <c r="A310" s="344"/>
      <c r="B310" s="344" t="s">
        <v>352</v>
      </c>
      <c r="C310" s="344" t="s">
        <v>899</v>
      </c>
      <c r="D310" s="345" t="s">
        <v>189</v>
      </c>
      <c r="E310" s="346">
        <v>305</v>
      </c>
      <c r="F310" s="346">
        <v>262</v>
      </c>
      <c r="G310" s="346">
        <v>169</v>
      </c>
      <c r="H310" s="344">
        <v>55</v>
      </c>
      <c r="I310" s="344">
        <v>165</v>
      </c>
      <c r="J310" s="347">
        <v>1.534</v>
      </c>
      <c r="K310" s="348" t="s">
        <v>804</v>
      </c>
      <c r="L310" s="349">
        <v>4274.5</v>
      </c>
      <c r="M310" s="350" t="s">
        <v>190</v>
      </c>
      <c r="N310" s="351" t="s">
        <v>197</v>
      </c>
      <c r="O310" s="352"/>
      <c r="P310" s="353" t="s">
        <v>620</v>
      </c>
      <c r="Q310" s="353" t="s">
        <v>895</v>
      </c>
    </row>
    <row r="311" spans="1:18" s="354" customFormat="1">
      <c r="A311" s="344"/>
      <c r="B311" s="344" t="s">
        <v>356</v>
      </c>
      <c r="C311" s="344" t="s">
        <v>900</v>
      </c>
      <c r="D311" s="345" t="s">
        <v>189</v>
      </c>
      <c r="E311" s="346">
        <v>305</v>
      </c>
      <c r="F311" s="346">
        <v>262</v>
      </c>
      <c r="G311" s="346">
        <v>169</v>
      </c>
      <c r="H311" s="344">
        <v>55</v>
      </c>
      <c r="I311" s="344">
        <v>165</v>
      </c>
      <c r="J311" s="347">
        <v>1.534</v>
      </c>
      <c r="K311" s="348" t="s">
        <v>804</v>
      </c>
      <c r="L311" s="349">
        <v>4274.57</v>
      </c>
      <c r="M311" s="350" t="s">
        <v>190</v>
      </c>
      <c r="N311" s="351" t="s">
        <v>197</v>
      </c>
      <c r="O311" s="352"/>
      <c r="P311" s="353" t="s">
        <v>620</v>
      </c>
      <c r="Q311" s="353" t="s">
        <v>895</v>
      </c>
    </row>
    <row r="312" spans="1:18" s="354" customFormat="1">
      <c r="A312" s="344"/>
      <c r="B312" s="344" t="s">
        <v>382</v>
      </c>
      <c r="C312" s="344" t="s">
        <v>901</v>
      </c>
      <c r="D312" s="345" t="s">
        <v>189</v>
      </c>
      <c r="E312" s="346">
        <v>296</v>
      </c>
      <c r="F312" s="346">
        <v>260</v>
      </c>
      <c r="G312" s="346">
        <v>169</v>
      </c>
      <c r="H312" s="344">
        <v>55</v>
      </c>
      <c r="I312" s="344">
        <v>165</v>
      </c>
      <c r="J312" s="347">
        <v>1.534</v>
      </c>
      <c r="K312" s="348" t="s">
        <v>804</v>
      </c>
      <c r="L312" s="349">
        <v>4224.12</v>
      </c>
      <c r="M312" s="350" t="s">
        <v>190</v>
      </c>
      <c r="N312" s="351" t="s">
        <v>197</v>
      </c>
      <c r="P312" s="353" t="s">
        <v>620</v>
      </c>
      <c r="Q312" s="353" t="s">
        <v>895</v>
      </c>
    </row>
    <row r="313" spans="1:18" s="354" customFormat="1">
      <c r="A313" s="344"/>
      <c r="B313" s="344" t="s">
        <v>384</v>
      </c>
      <c r="C313" s="344" t="s">
        <v>902</v>
      </c>
      <c r="D313" s="345" t="s">
        <v>189</v>
      </c>
      <c r="E313" s="346">
        <v>296</v>
      </c>
      <c r="F313" s="346">
        <v>260</v>
      </c>
      <c r="G313" s="346">
        <v>169</v>
      </c>
      <c r="H313" s="344">
        <v>55</v>
      </c>
      <c r="I313" s="344">
        <v>165</v>
      </c>
      <c r="J313" s="347">
        <v>1.534</v>
      </c>
      <c r="K313" s="348" t="s">
        <v>804</v>
      </c>
      <c r="L313" s="349">
        <v>4224.12</v>
      </c>
      <c r="M313" s="350" t="s">
        <v>190</v>
      </c>
      <c r="N313" s="351" t="s">
        <v>197</v>
      </c>
      <c r="P313" s="353" t="s">
        <v>620</v>
      </c>
      <c r="Q313" s="353" t="s">
        <v>895</v>
      </c>
    </row>
    <row r="314" spans="1:18" s="354" customFormat="1">
      <c r="A314" s="344"/>
      <c r="B314" s="344" t="s">
        <v>392</v>
      </c>
      <c r="C314" s="344" t="s">
        <v>903</v>
      </c>
      <c r="D314" s="345" t="s">
        <v>189</v>
      </c>
      <c r="E314" s="346">
        <v>318</v>
      </c>
      <c r="F314" s="346">
        <v>282</v>
      </c>
      <c r="G314" s="346">
        <v>199</v>
      </c>
      <c r="H314" s="344">
        <v>55</v>
      </c>
      <c r="I314" s="344">
        <v>165</v>
      </c>
      <c r="J314" s="347">
        <v>1.806</v>
      </c>
      <c r="K314" s="348" t="s">
        <v>804</v>
      </c>
      <c r="L314" s="349">
        <v>4347.66</v>
      </c>
      <c r="M314" s="350" t="s">
        <v>190</v>
      </c>
      <c r="N314" s="351" t="s">
        <v>197</v>
      </c>
      <c r="O314" s="352"/>
      <c r="P314" s="353" t="s">
        <v>620</v>
      </c>
      <c r="Q314" s="353" t="s">
        <v>895</v>
      </c>
    </row>
    <row r="315" spans="1:18" s="354" customFormat="1">
      <c r="A315" s="344"/>
      <c r="B315" s="344" t="s">
        <v>394</v>
      </c>
      <c r="C315" s="344" t="s">
        <v>904</v>
      </c>
      <c r="D315" s="345" t="s">
        <v>189</v>
      </c>
      <c r="E315" s="346">
        <v>318</v>
      </c>
      <c r="F315" s="346">
        <v>282</v>
      </c>
      <c r="G315" s="346">
        <v>199</v>
      </c>
      <c r="H315" s="344">
        <v>55</v>
      </c>
      <c r="I315" s="344">
        <v>165</v>
      </c>
      <c r="J315" s="347">
        <v>1.806</v>
      </c>
      <c r="K315" s="348" t="s">
        <v>804</v>
      </c>
      <c r="L315" s="349">
        <v>4347.5600000000004</v>
      </c>
      <c r="M315" s="350" t="s">
        <v>190</v>
      </c>
      <c r="N315" s="351" t="s">
        <v>197</v>
      </c>
      <c r="P315" s="353" t="s">
        <v>620</v>
      </c>
      <c r="Q315" s="353" t="s">
        <v>895</v>
      </c>
    </row>
    <row r="316" spans="1:18" s="354" customFormat="1">
      <c r="A316" s="344"/>
      <c r="B316" s="344" t="s">
        <v>647</v>
      </c>
      <c r="C316" s="344" t="s">
        <v>905</v>
      </c>
      <c r="D316" s="345" t="s">
        <v>189</v>
      </c>
      <c r="E316" s="346">
        <v>334</v>
      </c>
      <c r="F316" s="346">
        <v>293</v>
      </c>
      <c r="G316" s="346">
        <v>199</v>
      </c>
      <c r="H316" s="344">
        <v>55</v>
      </c>
      <c r="I316" s="344">
        <v>165</v>
      </c>
      <c r="J316" s="347">
        <v>1.806</v>
      </c>
      <c r="K316" s="348" t="s">
        <v>804</v>
      </c>
      <c r="L316" s="349">
        <v>5716.5</v>
      </c>
      <c r="M316" s="350" t="s">
        <v>190</v>
      </c>
      <c r="N316" s="351" t="s">
        <v>197</v>
      </c>
      <c r="O316" s="352"/>
      <c r="P316" s="353" t="s">
        <v>620</v>
      </c>
      <c r="Q316" s="353" t="s">
        <v>895</v>
      </c>
    </row>
    <row r="317" spans="1:18" s="354" customFormat="1">
      <c r="A317" s="344"/>
      <c r="B317" s="344" t="s">
        <v>646</v>
      </c>
      <c r="C317" s="344" t="s">
        <v>906</v>
      </c>
      <c r="D317" s="345" t="s">
        <v>189</v>
      </c>
      <c r="E317" s="346">
        <v>334</v>
      </c>
      <c r="F317" s="346">
        <v>293</v>
      </c>
      <c r="G317" s="346">
        <v>199</v>
      </c>
      <c r="H317" s="344">
        <v>55</v>
      </c>
      <c r="I317" s="344">
        <v>165</v>
      </c>
      <c r="J317" s="347">
        <v>1.806</v>
      </c>
      <c r="K317" s="348" t="s">
        <v>804</v>
      </c>
      <c r="L317" s="349">
        <v>5716.48</v>
      </c>
      <c r="M317" s="350" t="s">
        <v>190</v>
      </c>
      <c r="N317" s="351" t="s">
        <v>197</v>
      </c>
      <c r="P317" s="353" t="s">
        <v>620</v>
      </c>
      <c r="Q317" s="353" t="s">
        <v>895</v>
      </c>
    </row>
    <row r="318" spans="1:18" s="354" customFormat="1">
      <c r="A318" s="344"/>
      <c r="B318" s="344" t="s">
        <v>229</v>
      </c>
      <c r="C318" s="344" t="s">
        <v>907</v>
      </c>
      <c r="D318" s="345" t="s">
        <v>189</v>
      </c>
      <c r="E318" s="346">
        <v>334</v>
      </c>
      <c r="F318" s="346">
        <v>293</v>
      </c>
      <c r="G318" s="346">
        <v>199</v>
      </c>
      <c r="H318" s="344">
        <v>55</v>
      </c>
      <c r="I318" s="344">
        <v>165</v>
      </c>
      <c r="J318" s="347">
        <v>1.806</v>
      </c>
      <c r="K318" s="348" t="s">
        <v>804</v>
      </c>
      <c r="L318" s="349">
        <v>5668.21</v>
      </c>
      <c r="M318" s="350" t="s">
        <v>190</v>
      </c>
      <c r="N318" s="351" t="s">
        <v>197</v>
      </c>
      <c r="O318" s="352"/>
      <c r="P318" s="353" t="s">
        <v>620</v>
      </c>
      <c r="Q318" s="353" t="s">
        <v>895</v>
      </c>
    </row>
    <row r="319" spans="1:18" s="354" customFormat="1">
      <c r="A319" s="344"/>
      <c r="B319" s="344" t="s">
        <v>230</v>
      </c>
      <c r="C319" s="344" t="s">
        <v>908</v>
      </c>
      <c r="D319" s="345" t="s">
        <v>189</v>
      </c>
      <c r="E319" s="346">
        <v>334</v>
      </c>
      <c r="F319" s="346">
        <v>293</v>
      </c>
      <c r="G319" s="346">
        <v>199</v>
      </c>
      <c r="H319" s="344">
        <v>55</v>
      </c>
      <c r="I319" s="344">
        <v>165</v>
      </c>
      <c r="J319" s="347">
        <v>1.806</v>
      </c>
      <c r="K319" s="348" t="s">
        <v>804</v>
      </c>
      <c r="L319" s="349">
        <v>5664.17</v>
      </c>
      <c r="M319" s="350" t="s">
        <v>190</v>
      </c>
      <c r="N319" s="351" t="s">
        <v>197</v>
      </c>
      <c r="O319" s="352"/>
      <c r="P319" s="353" t="s">
        <v>620</v>
      </c>
      <c r="Q319" s="353" t="s">
        <v>895</v>
      </c>
    </row>
    <row r="320" spans="1:18" s="224" customFormat="1">
      <c r="A320" s="187"/>
      <c r="B320" s="186"/>
      <c r="C320" s="187"/>
      <c r="D320" s="199" t="s">
        <v>189</v>
      </c>
      <c r="E320" s="193"/>
      <c r="F320" s="193"/>
      <c r="G320" s="193"/>
      <c r="H320" s="187"/>
      <c r="I320" s="187"/>
      <c r="J320" s="190"/>
      <c r="K320" s="191"/>
      <c r="L320" s="276"/>
      <c r="M320" s="217" t="s">
        <v>190</v>
      </c>
      <c r="N320" s="343"/>
      <c r="P320" s="183"/>
      <c r="Q320" s="183"/>
    </row>
    <row r="321" spans="1:17" s="224" customFormat="1">
      <c r="A321" s="187"/>
      <c r="B321" s="186"/>
      <c r="C321" s="187"/>
      <c r="D321" s="199" t="s">
        <v>189</v>
      </c>
      <c r="E321" s="189"/>
      <c r="F321" s="187"/>
      <c r="G321" s="187"/>
      <c r="H321" s="187"/>
      <c r="I321" s="187"/>
      <c r="J321" s="190"/>
      <c r="K321" s="191"/>
      <c r="L321" s="276"/>
      <c r="M321" s="217" t="s">
        <v>190</v>
      </c>
      <c r="N321" s="343"/>
      <c r="P321" s="183"/>
      <c r="Q321" s="183"/>
    </row>
    <row r="322" spans="1:17">
      <c r="A322" s="187"/>
      <c r="B322" s="187"/>
      <c r="C322" s="187"/>
      <c r="D322" s="199" t="s">
        <v>189</v>
      </c>
      <c r="E322" s="221"/>
      <c r="F322" s="187"/>
      <c r="G322" s="187"/>
      <c r="H322" s="187"/>
      <c r="I322" s="187"/>
      <c r="J322" s="190"/>
      <c r="K322" s="191"/>
      <c r="L322" s="276"/>
      <c r="M322" s="217" t="s">
        <v>190</v>
      </c>
      <c r="N322" s="343"/>
      <c r="P322" s="183"/>
      <c r="Q322" s="183"/>
    </row>
    <row r="323" spans="1:17">
      <c r="A323" s="187"/>
      <c r="B323" s="186"/>
      <c r="C323" s="187"/>
      <c r="D323" s="199" t="s">
        <v>189</v>
      </c>
      <c r="E323" s="195"/>
      <c r="F323" s="192"/>
      <c r="G323" s="187"/>
      <c r="H323" s="187"/>
      <c r="I323" s="187"/>
      <c r="J323" s="190"/>
      <c r="K323" s="191"/>
      <c r="L323" s="276"/>
      <c r="M323" s="217" t="s">
        <v>190</v>
      </c>
      <c r="N323" s="343"/>
      <c r="P323" s="183"/>
      <c r="Q323" s="183"/>
    </row>
    <row r="324" spans="1:17">
      <c r="A324" s="187"/>
      <c r="B324" s="186"/>
      <c r="C324" s="187"/>
      <c r="D324" s="199" t="s">
        <v>189</v>
      </c>
      <c r="E324" s="195"/>
      <c r="F324" s="192"/>
      <c r="G324" s="187"/>
      <c r="H324" s="187"/>
      <c r="I324" s="187"/>
      <c r="J324" s="190"/>
      <c r="K324" s="191"/>
      <c r="L324" s="276"/>
      <c r="M324" s="217" t="s">
        <v>190</v>
      </c>
      <c r="N324" s="343"/>
      <c r="O324" s="182"/>
      <c r="P324" s="183"/>
      <c r="Q324" s="183"/>
    </row>
    <row r="325" spans="1:17">
      <c r="A325" s="187"/>
      <c r="B325" s="186"/>
      <c r="C325" s="187"/>
      <c r="D325" s="199" t="s">
        <v>189</v>
      </c>
      <c r="E325" s="195"/>
      <c r="F325" s="192"/>
      <c r="G325" s="187"/>
      <c r="H325" s="187"/>
      <c r="I325" s="187"/>
      <c r="J325" s="190"/>
      <c r="K325" s="191"/>
      <c r="L325" s="276"/>
      <c r="M325" s="217" t="s">
        <v>190</v>
      </c>
      <c r="N325" s="343"/>
      <c r="O325" s="182"/>
      <c r="P325" s="183"/>
      <c r="Q325" s="183"/>
    </row>
    <row r="326" spans="1:17">
      <c r="A326" s="187"/>
      <c r="B326" s="186"/>
      <c r="C326" s="187"/>
      <c r="D326" s="199" t="s">
        <v>189</v>
      </c>
      <c r="E326" s="195"/>
      <c r="F326" s="192"/>
      <c r="G326" s="187"/>
      <c r="H326" s="187"/>
      <c r="I326" s="187"/>
      <c r="J326" s="190"/>
      <c r="K326" s="191"/>
      <c r="L326" s="276"/>
      <c r="M326" s="217" t="s">
        <v>190</v>
      </c>
      <c r="N326" s="343"/>
      <c r="O326" s="182"/>
      <c r="P326" s="183"/>
      <c r="Q326" s="183"/>
    </row>
    <row r="327" spans="1:17">
      <c r="A327" s="187"/>
      <c r="B327" s="186"/>
      <c r="C327" s="187"/>
      <c r="D327" s="199" t="s">
        <v>189</v>
      </c>
      <c r="E327" s="195"/>
      <c r="F327" s="192"/>
      <c r="G327" s="187"/>
      <c r="H327" s="187"/>
      <c r="I327" s="187"/>
      <c r="J327" s="190"/>
      <c r="K327" s="191"/>
      <c r="L327" s="276"/>
      <c r="M327" s="217" t="s">
        <v>190</v>
      </c>
      <c r="N327" s="343"/>
      <c r="O327" s="182"/>
      <c r="P327" s="183"/>
      <c r="Q327" s="183"/>
    </row>
    <row r="328" spans="1:17">
      <c r="A328" s="187">
        <v>1</v>
      </c>
      <c r="B328" s="187" t="s">
        <v>77</v>
      </c>
      <c r="C328" s="187" t="s">
        <v>380</v>
      </c>
      <c r="D328" s="199" t="s">
        <v>189</v>
      </c>
      <c r="E328" s="193">
        <v>9.5</v>
      </c>
      <c r="F328" s="193">
        <v>7.5</v>
      </c>
      <c r="G328" s="193">
        <v>83</v>
      </c>
      <c r="H328" s="187">
        <v>43</v>
      </c>
      <c r="I328" s="187">
        <v>13</v>
      </c>
      <c r="J328" s="190">
        <v>4.5999999999999999E-2</v>
      </c>
      <c r="K328" s="191"/>
      <c r="L328" s="276">
        <v>79.66</v>
      </c>
      <c r="M328" s="217" t="s">
        <v>190</v>
      </c>
      <c r="N328" s="343"/>
      <c r="O328" s="182"/>
      <c r="P328" s="183"/>
      <c r="Q328" s="183"/>
    </row>
    <row r="329" spans="1:17">
      <c r="A329" s="187">
        <v>2</v>
      </c>
      <c r="B329" s="187" t="s">
        <v>78</v>
      </c>
      <c r="C329" s="187" t="s">
        <v>381</v>
      </c>
      <c r="D329" s="199" t="s">
        <v>189</v>
      </c>
      <c r="E329" s="193">
        <v>7</v>
      </c>
      <c r="F329" s="193">
        <v>6.4</v>
      </c>
      <c r="G329" s="193">
        <v>67</v>
      </c>
      <c r="H329" s="187">
        <v>35</v>
      </c>
      <c r="I329" s="187">
        <v>13.5</v>
      </c>
      <c r="J329" s="190">
        <v>3.2000000000000001E-2</v>
      </c>
      <c r="K329" s="191"/>
      <c r="L329" s="276">
        <v>86.66</v>
      </c>
      <c r="M329" s="217" t="s">
        <v>190</v>
      </c>
      <c r="N329" s="343"/>
      <c r="O329" s="182"/>
      <c r="P329" s="183"/>
      <c r="Q329" s="183"/>
    </row>
    <row r="330" spans="1:17">
      <c r="A330" s="187">
        <v>3</v>
      </c>
      <c r="B330" s="187" t="s">
        <v>191</v>
      </c>
      <c r="C330" s="187" t="s">
        <v>192</v>
      </c>
      <c r="D330" s="199" t="s">
        <v>189</v>
      </c>
      <c r="E330" s="193">
        <v>7</v>
      </c>
      <c r="F330" s="193">
        <v>6.4</v>
      </c>
      <c r="G330" s="193">
        <v>67</v>
      </c>
      <c r="H330" s="187">
        <v>35</v>
      </c>
      <c r="I330" s="187">
        <v>13.5</v>
      </c>
      <c r="J330" s="190">
        <v>3.2000000000000001E-2</v>
      </c>
      <c r="K330" s="191"/>
      <c r="L330" s="276">
        <v>57.46</v>
      </c>
      <c r="M330" s="217" t="s">
        <v>190</v>
      </c>
      <c r="N330" s="343"/>
      <c r="O330" s="182"/>
      <c r="P330" s="183"/>
      <c r="Q330" s="183"/>
    </row>
    <row r="331" spans="1:17">
      <c r="A331" s="187">
        <v>4</v>
      </c>
      <c r="B331" s="187" t="s">
        <v>623</v>
      </c>
      <c r="C331" s="187" t="s">
        <v>636</v>
      </c>
      <c r="D331" s="199" t="s">
        <v>189</v>
      </c>
      <c r="E331" s="193">
        <v>7</v>
      </c>
      <c r="F331" s="193">
        <v>6.4</v>
      </c>
      <c r="G331" s="193">
        <v>67</v>
      </c>
      <c r="H331" s="187">
        <v>35</v>
      </c>
      <c r="I331" s="187">
        <v>13.5</v>
      </c>
      <c r="J331" s="190">
        <v>3.2000000000000001E-2</v>
      </c>
      <c r="K331" s="191"/>
      <c r="L331" s="276">
        <v>73.38</v>
      </c>
      <c r="M331" s="200" t="s">
        <v>190</v>
      </c>
      <c r="N331" s="343"/>
      <c r="O331" s="182"/>
      <c r="P331" s="220"/>
      <c r="Q331" s="220"/>
    </row>
    <row r="332" spans="1:17">
      <c r="A332" s="187">
        <v>5</v>
      </c>
      <c r="B332" s="187" t="s">
        <v>624</v>
      </c>
      <c r="C332" s="187" t="s">
        <v>637</v>
      </c>
      <c r="D332" s="199" t="s">
        <v>189</v>
      </c>
      <c r="E332" s="193">
        <v>7</v>
      </c>
      <c r="F332" s="193">
        <v>6.4</v>
      </c>
      <c r="G332" s="193">
        <v>67</v>
      </c>
      <c r="H332" s="187">
        <v>35</v>
      </c>
      <c r="I332" s="187">
        <v>13.5</v>
      </c>
      <c r="J332" s="190">
        <v>3.2000000000000001E-2</v>
      </c>
      <c r="K332" s="191"/>
      <c r="L332" s="276">
        <v>73.38</v>
      </c>
      <c r="M332" s="217" t="s">
        <v>190</v>
      </c>
      <c r="N332" s="343"/>
      <c r="O332" s="182"/>
      <c r="P332" s="183"/>
      <c r="Q332" s="183"/>
    </row>
    <row r="333" spans="1:17">
      <c r="A333" s="187">
        <v>6</v>
      </c>
      <c r="B333" s="187" t="s">
        <v>772</v>
      </c>
      <c r="C333" s="187" t="s">
        <v>773</v>
      </c>
      <c r="D333" s="199" t="s">
        <v>189</v>
      </c>
      <c r="E333" s="193">
        <v>7</v>
      </c>
      <c r="F333" s="193">
        <v>6.4</v>
      </c>
      <c r="G333" s="193">
        <v>67</v>
      </c>
      <c r="H333" s="187">
        <v>35</v>
      </c>
      <c r="I333" s="187">
        <v>14</v>
      </c>
      <c r="J333" s="190">
        <v>3.3000000000000002E-2</v>
      </c>
      <c r="K333" s="191"/>
      <c r="L333" s="276">
        <v>80.16</v>
      </c>
      <c r="M333" s="217" t="s">
        <v>190</v>
      </c>
      <c r="N333" s="343"/>
      <c r="O333" s="182"/>
      <c r="P333" s="220"/>
      <c r="Q333" s="220"/>
    </row>
    <row r="334" spans="1:17">
      <c r="A334" s="187">
        <v>7</v>
      </c>
      <c r="B334" s="187" t="s">
        <v>625</v>
      </c>
      <c r="C334" s="187" t="s">
        <v>591</v>
      </c>
      <c r="D334" s="199" t="s">
        <v>189</v>
      </c>
      <c r="E334" s="193">
        <v>7</v>
      </c>
      <c r="F334" s="193">
        <v>6.4</v>
      </c>
      <c r="G334" s="193">
        <v>67</v>
      </c>
      <c r="H334" s="187">
        <v>35</v>
      </c>
      <c r="I334" s="187">
        <v>13.5</v>
      </c>
      <c r="J334" s="190">
        <v>3.2000000000000001E-2</v>
      </c>
      <c r="K334" s="191"/>
      <c r="L334" s="276">
        <v>91.13</v>
      </c>
      <c r="M334" s="217" t="s">
        <v>190</v>
      </c>
      <c r="N334" s="343"/>
      <c r="O334" s="182"/>
      <c r="P334" s="220"/>
      <c r="Q334" s="220"/>
    </row>
    <row r="335" spans="1:17">
      <c r="A335" s="187">
        <v>8</v>
      </c>
      <c r="B335" s="187" t="s">
        <v>626</v>
      </c>
      <c r="C335" s="187" t="s">
        <v>638</v>
      </c>
      <c r="D335" s="199" t="s">
        <v>189</v>
      </c>
      <c r="E335" s="193">
        <v>7.6</v>
      </c>
      <c r="F335" s="193">
        <v>7</v>
      </c>
      <c r="G335" s="193">
        <v>0</v>
      </c>
      <c r="H335" s="187">
        <v>0</v>
      </c>
      <c r="I335" s="187">
        <v>0</v>
      </c>
      <c r="J335" s="190">
        <v>0.04</v>
      </c>
      <c r="K335" s="191"/>
      <c r="L335" s="276">
        <v>93.88</v>
      </c>
      <c r="M335" s="217" t="s">
        <v>190</v>
      </c>
      <c r="N335" s="343"/>
      <c r="O335" s="182"/>
      <c r="P335" s="220"/>
      <c r="Q335" s="220"/>
    </row>
    <row r="336" spans="1:17">
      <c r="A336" s="187">
        <v>9</v>
      </c>
      <c r="B336" s="187" t="s">
        <v>627</v>
      </c>
      <c r="C336" s="187" t="s">
        <v>193</v>
      </c>
      <c r="D336" s="199" t="s">
        <v>189</v>
      </c>
      <c r="E336" s="193">
        <v>12.1</v>
      </c>
      <c r="F336" s="193">
        <v>10.1</v>
      </c>
      <c r="G336" s="193">
        <v>90.9</v>
      </c>
      <c r="H336" s="187">
        <v>42.4</v>
      </c>
      <c r="I336" s="187">
        <v>10</v>
      </c>
      <c r="J336" s="190">
        <v>3.9E-2</v>
      </c>
      <c r="K336" s="191"/>
      <c r="L336" s="276">
        <v>357.66</v>
      </c>
      <c r="M336" s="217" t="s">
        <v>190</v>
      </c>
      <c r="N336" s="343"/>
      <c r="O336" s="182"/>
      <c r="P336" s="220"/>
      <c r="Q336" s="220"/>
    </row>
    <row r="337" spans="1:17">
      <c r="A337" s="187">
        <v>10</v>
      </c>
      <c r="B337" s="187" t="s">
        <v>628</v>
      </c>
      <c r="C337" s="187" t="s">
        <v>194</v>
      </c>
      <c r="D337" s="199" t="s">
        <v>189</v>
      </c>
      <c r="E337" s="193">
        <v>11.6</v>
      </c>
      <c r="F337" s="193">
        <v>9.6</v>
      </c>
      <c r="G337" s="193">
        <v>90.9</v>
      </c>
      <c r="H337" s="187">
        <v>42.4</v>
      </c>
      <c r="I337" s="187">
        <v>10</v>
      </c>
      <c r="J337" s="190">
        <v>3.9E-2</v>
      </c>
      <c r="K337" s="191"/>
      <c r="L337" s="276">
        <v>350.5</v>
      </c>
      <c r="M337" s="217" t="s">
        <v>190</v>
      </c>
      <c r="N337" s="343"/>
      <c r="O337" s="182"/>
      <c r="P337" s="220"/>
      <c r="Q337" s="220"/>
    </row>
    <row r="338" spans="1:17">
      <c r="A338" s="187">
        <v>11</v>
      </c>
      <c r="B338" s="187" t="s">
        <v>629</v>
      </c>
      <c r="C338" s="187" t="s">
        <v>639</v>
      </c>
      <c r="D338" s="199" t="s">
        <v>189</v>
      </c>
      <c r="E338" s="193">
        <v>7.6</v>
      </c>
      <c r="F338" s="193">
        <v>7</v>
      </c>
      <c r="G338" s="193">
        <v>0</v>
      </c>
      <c r="H338" s="187">
        <v>0</v>
      </c>
      <c r="I338" s="187">
        <v>0</v>
      </c>
      <c r="J338" s="190">
        <v>0.04</v>
      </c>
      <c r="K338" s="191"/>
      <c r="L338" s="276">
        <v>89.51</v>
      </c>
      <c r="M338" s="217" t="s">
        <v>190</v>
      </c>
      <c r="N338" s="343"/>
      <c r="O338" s="182"/>
      <c r="P338" s="220"/>
      <c r="Q338" s="220"/>
    </row>
    <row r="339" spans="1:17">
      <c r="A339" s="187">
        <v>12</v>
      </c>
      <c r="B339" s="187" t="s">
        <v>630</v>
      </c>
      <c r="C339" s="187" t="s">
        <v>640</v>
      </c>
      <c r="D339" s="199" t="s">
        <v>189</v>
      </c>
      <c r="E339" s="193">
        <v>7.6</v>
      </c>
      <c r="F339" s="193">
        <v>7</v>
      </c>
      <c r="G339" s="193">
        <v>0</v>
      </c>
      <c r="H339" s="187">
        <v>0</v>
      </c>
      <c r="I339" s="187">
        <v>0</v>
      </c>
      <c r="J339" s="190">
        <v>0.04</v>
      </c>
      <c r="K339" s="191"/>
      <c r="L339" s="276">
        <v>96.7</v>
      </c>
      <c r="M339" s="217" t="s">
        <v>190</v>
      </c>
      <c r="N339" s="343"/>
      <c r="O339" s="182"/>
      <c r="P339" s="183"/>
      <c r="Q339" s="183"/>
    </row>
    <row r="340" spans="1:17">
      <c r="A340" s="187">
        <v>13</v>
      </c>
      <c r="B340" s="187" t="s">
        <v>598</v>
      </c>
      <c r="C340" s="187" t="s">
        <v>597</v>
      </c>
      <c r="D340" s="199" t="s">
        <v>189</v>
      </c>
      <c r="E340" s="193">
        <v>7</v>
      </c>
      <c r="F340" s="193">
        <v>6.4</v>
      </c>
      <c r="G340" s="193">
        <v>67</v>
      </c>
      <c r="H340" s="187">
        <v>35</v>
      </c>
      <c r="I340" s="187">
        <v>13.5</v>
      </c>
      <c r="J340" s="190">
        <v>3.2000000000000001E-2</v>
      </c>
      <c r="K340" s="191"/>
      <c r="L340" s="276">
        <v>161.47999999999999</v>
      </c>
      <c r="M340" s="217" t="s">
        <v>190</v>
      </c>
      <c r="N340" s="343"/>
      <c r="O340" s="182"/>
      <c r="P340" s="183"/>
      <c r="Q340" s="183"/>
    </row>
    <row r="341" spans="1:17">
      <c r="A341" s="187">
        <v>14</v>
      </c>
      <c r="B341" s="187" t="s">
        <v>16</v>
      </c>
      <c r="C341" s="187" t="s">
        <v>15</v>
      </c>
      <c r="D341" s="199" t="s">
        <v>189</v>
      </c>
      <c r="E341" s="193">
        <v>8</v>
      </c>
      <c r="F341" s="193">
        <v>7.6</v>
      </c>
      <c r="G341" s="193">
        <v>82</v>
      </c>
      <c r="H341" s="187">
        <v>42</v>
      </c>
      <c r="I341" s="187">
        <v>13</v>
      </c>
      <c r="J341" s="190">
        <v>4.4771999999999999E-2</v>
      </c>
      <c r="K341" s="191"/>
      <c r="L341" s="276">
        <v>97.77</v>
      </c>
      <c r="M341" s="217" t="s">
        <v>190</v>
      </c>
      <c r="N341" s="343"/>
      <c r="O341" s="182"/>
      <c r="P341" s="183"/>
      <c r="Q341" s="183"/>
    </row>
    <row r="342" spans="1:17">
      <c r="A342" s="187">
        <v>15</v>
      </c>
      <c r="B342" s="187" t="s">
        <v>631</v>
      </c>
      <c r="C342" s="187" t="s">
        <v>641</v>
      </c>
      <c r="D342" s="199" t="s">
        <v>189</v>
      </c>
      <c r="E342" s="193">
        <v>7.6</v>
      </c>
      <c r="F342" s="193">
        <v>7</v>
      </c>
      <c r="G342" s="193">
        <v>0</v>
      </c>
      <c r="H342" s="187">
        <v>0</v>
      </c>
      <c r="I342" s="187">
        <v>0</v>
      </c>
      <c r="J342" s="190">
        <v>0.04</v>
      </c>
      <c r="K342" s="191"/>
      <c r="L342" s="276">
        <v>0</v>
      </c>
      <c r="M342" s="217" t="s">
        <v>190</v>
      </c>
      <c r="N342" s="343"/>
      <c r="O342" s="182"/>
      <c r="P342" s="183"/>
      <c r="Q342" s="183"/>
    </row>
    <row r="343" spans="1:17">
      <c r="A343" s="187">
        <v>16</v>
      </c>
      <c r="B343" s="187" t="s">
        <v>632</v>
      </c>
      <c r="C343" s="187" t="s">
        <v>642</v>
      </c>
      <c r="D343" s="199" t="s">
        <v>189</v>
      </c>
      <c r="E343" s="193">
        <v>0</v>
      </c>
      <c r="F343" s="193">
        <v>0</v>
      </c>
      <c r="G343" s="193">
        <v>0</v>
      </c>
      <c r="H343" s="187">
        <v>0</v>
      </c>
      <c r="I343" s="187">
        <v>0</v>
      </c>
      <c r="J343" s="190">
        <v>0</v>
      </c>
      <c r="K343" s="191"/>
      <c r="L343" s="276">
        <v>96.97</v>
      </c>
      <c r="M343" s="217" t="s">
        <v>190</v>
      </c>
      <c r="N343" s="343"/>
      <c r="O343" s="182"/>
      <c r="P343" s="183"/>
      <c r="Q343" s="183"/>
    </row>
    <row r="344" spans="1:17">
      <c r="A344" s="187">
        <v>17</v>
      </c>
      <c r="B344" s="187" t="s">
        <v>633</v>
      </c>
      <c r="C344" s="187" t="s">
        <v>643</v>
      </c>
      <c r="D344" s="199" t="s">
        <v>189</v>
      </c>
      <c r="E344" s="193">
        <v>0</v>
      </c>
      <c r="F344" s="193">
        <v>0</v>
      </c>
      <c r="G344" s="193">
        <v>0</v>
      </c>
      <c r="H344" s="187">
        <v>0</v>
      </c>
      <c r="I344" s="187">
        <v>0</v>
      </c>
      <c r="J344" s="190">
        <v>0</v>
      </c>
      <c r="K344" s="197"/>
      <c r="L344" s="276">
        <v>97.15</v>
      </c>
      <c r="M344" s="217" t="s">
        <v>190</v>
      </c>
      <c r="N344" s="343"/>
      <c r="O344" s="182"/>
      <c r="P344" s="183"/>
      <c r="Q344" s="183"/>
    </row>
    <row r="345" spans="1:17">
      <c r="A345" s="187">
        <v>18</v>
      </c>
      <c r="B345" s="187" t="s">
        <v>634</v>
      </c>
      <c r="C345" s="187" t="s">
        <v>644</v>
      </c>
      <c r="D345" s="199" t="s">
        <v>189</v>
      </c>
      <c r="E345" s="193">
        <v>7</v>
      </c>
      <c r="F345" s="193">
        <v>6.4</v>
      </c>
      <c r="G345" s="193">
        <v>67</v>
      </c>
      <c r="H345" s="187">
        <v>35</v>
      </c>
      <c r="I345" s="187">
        <v>13.5</v>
      </c>
      <c r="J345" s="190">
        <v>3.2000000000000001E-2</v>
      </c>
      <c r="K345" s="191"/>
      <c r="L345" s="276">
        <v>95.79</v>
      </c>
      <c r="M345" s="217" t="s">
        <v>190</v>
      </c>
      <c r="N345" s="343"/>
      <c r="O345" s="182"/>
      <c r="P345" s="183"/>
      <c r="Q345" s="183"/>
    </row>
    <row r="346" spans="1:17">
      <c r="A346" s="187">
        <v>19</v>
      </c>
      <c r="B346" s="187" t="s">
        <v>635</v>
      </c>
      <c r="C346" s="187" t="s">
        <v>645</v>
      </c>
      <c r="D346" s="199" t="s">
        <v>189</v>
      </c>
      <c r="E346" s="193">
        <v>7</v>
      </c>
      <c r="F346" s="193">
        <v>6.4</v>
      </c>
      <c r="G346" s="193">
        <v>67</v>
      </c>
      <c r="H346" s="187">
        <v>35</v>
      </c>
      <c r="I346" s="187">
        <v>13.5</v>
      </c>
      <c r="J346" s="190">
        <v>3.2000000000000001E-2</v>
      </c>
      <c r="K346" s="191"/>
      <c r="L346" s="276">
        <v>144.54</v>
      </c>
      <c r="M346" s="217" t="s">
        <v>190</v>
      </c>
      <c r="N346" s="343"/>
      <c r="O346" s="182"/>
      <c r="P346" s="183"/>
      <c r="Q346" s="183"/>
    </row>
    <row r="347" spans="1:17">
      <c r="A347" s="189">
        <v>20</v>
      </c>
      <c r="B347" s="186" t="s">
        <v>864</v>
      </c>
      <c r="C347" s="187" t="s">
        <v>865</v>
      </c>
      <c r="D347" s="199" t="s">
        <v>189</v>
      </c>
      <c r="E347" s="193">
        <v>7</v>
      </c>
      <c r="F347" s="193">
        <v>6.4</v>
      </c>
      <c r="G347" s="193">
        <v>67</v>
      </c>
      <c r="H347" s="187">
        <v>35</v>
      </c>
      <c r="I347" s="187">
        <v>13.5</v>
      </c>
      <c r="J347" s="190">
        <v>3.2000000000000001E-2</v>
      </c>
      <c r="K347" s="191"/>
      <c r="L347" s="276">
        <v>88.52</v>
      </c>
      <c r="M347" s="200" t="s">
        <v>190</v>
      </c>
      <c r="N347" s="343"/>
      <c r="P347" s="220"/>
      <c r="Q347" s="220"/>
    </row>
    <row r="348" spans="1:17">
      <c r="A348" s="187">
        <v>21</v>
      </c>
      <c r="B348" s="187" t="s">
        <v>909</v>
      </c>
      <c r="C348" s="187" t="s">
        <v>597</v>
      </c>
      <c r="D348" s="199" t="s">
        <v>189</v>
      </c>
      <c r="E348" s="193">
        <v>7</v>
      </c>
      <c r="F348" s="193">
        <v>6.4</v>
      </c>
      <c r="G348" s="193">
        <v>67</v>
      </c>
      <c r="H348" s="187">
        <v>35</v>
      </c>
      <c r="I348" s="187">
        <v>13.5</v>
      </c>
      <c r="J348" s="190">
        <v>3.2000000000000001E-2</v>
      </c>
      <c r="K348" s="191"/>
      <c r="L348" s="276">
        <v>161.47999999999999</v>
      </c>
      <c r="M348" s="217" t="s">
        <v>190</v>
      </c>
      <c r="N348" s="343"/>
      <c r="O348" s="182"/>
      <c r="P348" s="183"/>
      <c r="Q348" s="183"/>
    </row>
    <row r="349" spans="1:17">
      <c r="A349" s="189"/>
      <c r="B349" s="187" t="s">
        <v>629</v>
      </c>
      <c r="C349" s="187" t="s">
        <v>639</v>
      </c>
      <c r="D349" s="199" t="s">
        <v>189</v>
      </c>
      <c r="E349" s="193">
        <v>7.6</v>
      </c>
      <c r="F349" s="193">
        <v>7</v>
      </c>
      <c r="G349" s="193">
        <v>0</v>
      </c>
      <c r="H349" s="187">
        <v>0</v>
      </c>
      <c r="I349" s="187">
        <v>0</v>
      </c>
      <c r="J349" s="190">
        <v>0.04</v>
      </c>
      <c r="K349" s="191"/>
      <c r="L349" s="276">
        <v>89.51</v>
      </c>
      <c r="M349" s="217" t="s">
        <v>190</v>
      </c>
      <c r="N349" s="343"/>
      <c r="O349" s="182"/>
      <c r="P349" s="220"/>
      <c r="Q349" s="220"/>
    </row>
    <row r="350" spans="1:17">
      <c r="A350" s="189">
        <v>1</v>
      </c>
      <c r="B350" s="355" t="s">
        <v>188</v>
      </c>
      <c r="C350" s="187" t="s">
        <v>14</v>
      </c>
      <c r="D350" s="356" t="s">
        <v>189</v>
      </c>
      <c r="E350" s="357">
        <v>8</v>
      </c>
      <c r="F350" s="355">
        <v>7.6</v>
      </c>
      <c r="G350" s="355">
        <v>82</v>
      </c>
      <c r="H350" s="355">
        <v>42</v>
      </c>
      <c r="I350" s="355">
        <v>13</v>
      </c>
      <c r="J350" s="358">
        <v>4.4999999999999998E-2</v>
      </c>
      <c r="K350" s="197"/>
      <c r="L350" s="276">
        <v>124.63</v>
      </c>
      <c r="M350" s="200" t="s">
        <v>190</v>
      </c>
      <c r="N350" s="343"/>
      <c r="P350" s="220"/>
      <c r="Q350" s="220"/>
    </row>
    <row r="351" spans="1:17">
      <c r="A351" s="189">
        <v>2</v>
      </c>
      <c r="B351" s="186" t="s">
        <v>546</v>
      </c>
      <c r="C351" s="187" t="s">
        <v>568</v>
      </c>
      <c r="D351" s="356" t="s">
        <v>189</v>
      </c>
      <c r="E351" s="195">
        <v>0.6071428571428571</v>
      </c>
      <c r="F351" s="192">
        <v>0.5714285714285714</v>
      </c>
      <c r="G351" s="187">
        <v>0</v>
      </c>
      <c r="H351" s="187">
        <v>0</v>
      </c>
      <c r="I351" s="187">
        <v>0</v>
      </c>
      <c r="J351" s="190">
        <v>3.0000000000000001E-3</v>
      </c>
      <c r="K351" s="197"/>
      <c r="L351" s="276">
        <v>10.77</v>
      </c>
      <c r="M351" s="200" t="s">
        <v>190</v>
      </c>
      <c r="N351" s="343"/>
      <c r="O351" s="182"/>
      <c r="P351" s="220"/>
      <c r="Q351" s="220"/>
    </row>
    <row r="352" spans="1:17" s="219" customFormat="1">
      <c r="A352" s="189">
        <v>3</v>
      </c>
      <c r="B352" s="186" t="s">
        <v>582</v>
      </c>
      <c r="C352" s="187" t="s">
        <v>19</v>
      </c>
      <c r="D352" s="356" t="s">
        <v>189</v>
      </c>
      <c r="E352" s="195">
        <v>1.1200000000000001</v>
      </c>
      <c r="F352" s="192">
        <v>1.1000000000000001</v>
      </c>
      <c r="G352" s="187">
        <v>95</v>
      </c>
      <c r="H352" s="187">
        <v>63</v>
      </c>
      <c r="I352" s="187">
        <v>30</v>
      </c>
      <c r="J352" s="190">
        <v>3.64E-3</v>
      </c>
      <c r="K352" s="191"/>
      <c r="L352" s="276">
        <v>35.08</v>
      </c>
      <c r="M352" s="200" t="s">
        <v>190</v>
      </c>
      <c r="N352" s="343"/>
      <c r="O352" s="182"/>
      <c r="P352" s="183"/>
      <c r="Q352" s="183"/>
    </row>
    <row r="353" spans="1:17">
      <c r="A353" s="189">
        <v>4</v>
      </c>
      <c r="B353" s="186" t="s">
        <v>13</v>
      </c>
      <c r="C353" s="187" t="s">
        <v>555</v>
      </c>
      <c r="D353" s="356" t="s">
        <v>189</v>
      </c>
      <c r="E353" s="195">
        <v>5.0999999999999996</v>
      </c>
      <c r="F353" s="192">
        <v>4.5</v>
      </c>
      <c r="G353" s="187">
        <v>100</v>
      </c>
      <c r="H353" s="187">
        <v>70</v>
      </c>
      <c r="I353" s="187">
        <v>83</v>
      </c>
      <c r="J353" s="190">
        <v>5.8099999999999999E-2</v>
      </c>
      <c r="K353" s="191"/>
      <c r="L353" s="276">
        <v>117.38</v>
      </c>
      <c r="M353" s="200" t="s">
        <v>190</v>
      </c>
      <c r="N353" s="343"/>
      <c r="O353" s="182"/>
      <c r="P353" s="183"/>
      <c r="Q353" s="183"/>
    </row>
    <row r="354" spans="1:17">
      <c r="A354" s="189">
        <v>5</v>
      </c>
      <c r="B354" s="186" t="s">
        <v>10</v>
      </c>
      <c r="C354" s="187" t="s">
        <v>581</v>
      </c>
      <c r="D354" s="356" t="s">
        <v>189</v>
      </c>
      <c r="E354" s="195">
        <v>5.0999999999999996</v>
      </c>
      <c r="F354" s="192">
        <v>4.5</v>
      </c>
      <c r="G354" s="187">
        <v>100</v>
      </c>
      <c r="H354" s="187">
        <v>70</v>
      </c>
      <c r="I354" s="187">
        <v>83</v>
      </c>
      <c r="J354" s="190">
        <v>5.8099999999999999E-2</v>
      </c>
      <c r="K354" s="191"/>
      <c r="L354" s="276">
        <v>114.9</v>
      </c>
      <c r="M354" s="200" t="s">
        <v>190</v>
      </c>
      <c r="N354" s="343"/>
      <c r="O354" s="182"/>
      <c r="P354" s="183"/>
      <c r="Q354" s="183"/>
    </row>
    <row r="355" spans="1:17">
      <c r="A355" s="189">
        <v>6</v>
      </c>
      <c r="B355" s="186" t="s">
        <v>335</v>
      </c>
      <c r="C355" s="187" t="s">
        <v>553</v>
      </c>
      <c r="D355" s="356" t="s">
        <v>189</v>
      </c>
      <c r="E355" s="195">
        <v>6.6</v>
      </c>
      <c r="F355" s="192">
        <v>6.5</v>
      </c>
      <c r="G355" s="187">
        <v>142</v>
      </c>
      <c r="H355" s="187">
        <v>98</v>
      </c>
      <c r="I355" s="187">
        <v>52</v>
      </c>
      <c r="J355" s="190">
        <v>1.3419E-2</v>
      </c>
      <c r="K355" s="191"/>
      <c r="L355" s="276">
        <v>128.6</v>
      </c>
      <c r="M355" s="200" t="s">
        <v>190</v>
      </c>
    </row>
    <row r="356" spans="1:17">
      <c r="A356" s="189">
        <v>7</v>
      </c>
      <c r="B356" s="186" t="s">
        <v>584</v>
      </c>
      <c r="C356" s="187" t="s">
        <v>585</v>
      </c>
      <c r="D356" s="356" t="s">
        <v>189</v>
      </c>
      <c r="E356" s="195">
        <v>6.5</v>
      </c>
      <c r="F356" s="192">
        <v>6</v>
      </c>
      <c r="G356" s="187">
        <v>142</v>
      </c>
      <c r="H356" s="187">
        <v>98</v>
      </c>
      <c r="I356" s="187">
        <v>52</v>
      </c>
      <c r="J356" s="190">
        <v>3.6199999999999996E-2</v>
      </c>
      <c r="K356" s="191"/>
      <c r="L356" s="276">
        <v>129.94999999999999</v>
      </c>
      <c r="M356" s="200" t="s">
        <v>190</v>
      </c>
      <c r="N356" s="343"/>
    </row>
    <row r="357" spans="1:17">
      <c r="A357" s="189">
        <v>8</v>
      </c>
      <c r="B357" s="186" t="s">
        <v>347</v>
      </c>
      <c r="C357" s="187" t="s">
        <v>554</v>
      </c>
      <c r="D357" s="356" t="s">
        <v>189</v>
      </c>
      <c r="E357" s="195">
        <v>6.6</v>
      </c>
      <c r="F357" s="192">
        <v>6.5</v>
      </c>
      <c r="G357" s="187">
        <v>142</v>
      </c>
      <c r="H357" s="187">
        <v>98</v>
      </c>
      <c r="I357" s="187">
        <v>52</v>
      </c>
      <c r="J357" s="190">
        <v>1.3419E-2</v>
      </c>
      <c r="K357" s="191"/>
      <c r="L357" s="276">
        <v>128.13999999999999</v>
      </c>
      <c r="M357" s="200" t="s">
        <v>190</v>
      </c>
      <c r="N357" s="343"/>
    </row>
    <row r="358" spans="1:17">
      <c r="A358" s="189">
        <v>9</v>
      </c>
      <c r="B358" s="186" t="s">
        <v>11</v>
      </c>
      <c r="C358" s="187" t="s">
        <v>562</v>
      </c>
      <c r="D358" s="356" t="s">
        <v>189</v>
      </c>
      <c r="E358" s="195">
        <v>2.1666666666666665</v>
      </c>
      <c r="F358" s="192">
        <v>2</v>
      </c>
      <c r="G358" s="187">
        <v>0</v>
      </c>
      <c r="H358" s="187">
        <v>0</v>
      </c>
      <c r="I358" s="187">
        <v>0</v>
      </c>
      <c r="J358" s="190">
        <v>8.0000000000000002E-3</v>
      </c>
      <c r="K358" s="191"/>
      <c r="L358" s="276">
        <v>13.71</v>
      </c>
      <c r="M358" s="200" t="s">
        <v>190</v>
      </c>
      <c r="N358" s="343"/>
    </row>
    <row r="359" spans="1:17">
      <c r="A359" s="189">
        <v>10</v>
      </c>
      <c r="B359" s="186" t="s">
        <v>536</v>
      </c>
      <c r="C359" s="187" t="s">
        <v>583</v>
      </c>
      <c r="D359" s="356" t="s">
        <v>189</v>
      </c>
      <c r="E359" s="195">
        <v>2.1666666666666665</v>
      </c>
      <c r="F359" s="192">
        <v>2</v>
      </c>
      <c r="G359" s="187">
        <v>0</v>
      </c>
      <c r="H359" s="187">
        <v>0</v>
      </c>
      <c r="I359" s="187">
        <v>0</v>
      </c>
      <c r="J359" s="190">
        <v>8.0000000000000002E-3</v>
      </c>
      <c r="K359" s="191"/>
      <c r="L359" s="276">
        <v>13.22</v>
      </c>
      <c r="M359" s="200" t="s">
        <v>190</v>
      </c>
      <c r="N359" s="343"/>
    </row>
    <row r="360" spans="1:17">
      <c r="A360" s="189">
        <v>11</v>
      </c>
      <c r="B360" s="186" t="s">
        <v>573</v>
      </c>
      <c r="C360" s="187" t="s">
        <v>549</v>
      </c>
      <c r="D360" s="356" t="s">
        <v>189</v>
      </c>
      <c r="E360" s="195">
        <v>2.2000000000000002</v>
      </c>
      <c r="F360" s="192">
        <v>1</v>
      </c>
      <c r="G360" s="187">
        <v>87</v>
      </c>
      <c r="H360" s="187">
        <v>75</v>
      </c>
      <c r="I360" s="187">
        <v>52</v>
      </c>
      <c r="J360" s="190">
        <v>3.4000000000000002E-3</v>
      </c>
      <c r="K360" s="191"/>
      <c r="L360" s="276">
        <v>24.7</v>
      </c>
      <c r="M360" s="200" t="s">
        <v>190</v>
      </c>
      <c r="N360" s="343"/>
    </row>
    <row r="361" spans="1:17">
      <c r="A361" s="189">
        <v>12</v>
      </c>
      <c r="B361" s="186" t="s">
        <v>574</v>
      </c>
      <c r="C361" s="187" t="s">
        <v>550</v>
      </c>
      <c r="D361" s="356" t="s">
        <v>189</v>
      </c>
      <c r="E361" s="189">
        <v>0</v>
      </c>
      <c r="F361" s="187">
        <v>1</v>
      </c>
      <c r="G361" s="187">
        <v>0</v>
      </c>
      <c r="H361" s="187">
        <v>0</v>
      </c>
      <c r="I361" s="187">
        <v>0</v>
      </c>
      <c r="J361" s="190">
        <v>3.4000000000000002E-3</v>
      </c>
      <c r="K361" s="191"/>
      <c r="L361" s="276">
        <v>24.7</v>
      </c>
      <c r="M361" s="217" t="s">
        <v>190</v>
      </c>
    </row>
    <row r="362" spans="1:17">
      <c r="A362" s="189">
        <v>13</v>
      </c>
      <c r="B362" s="186" t="s">
        <v>576</v>
      </c>
      <c r="C362" s="187" t="s">
        <v>18</v>
      </c>
      <c r="D362" s="356" t="s">
        <v>189</v>
      </c>
      <c r="E362" s="189">
        <v>2.2000000000000002</v>
      </c>
      <c r="F362" s="187">
        <v>1</v>
      </c>
      <c r="G362" s="187">
        <v>87</v>
      </c>
      <c r="H362" s="187">
        <v>75</v>
      </c>
      <c r="I362" s="187">
        <v>52</v>
      </c>
      <c r="J362" s="190">
        <v>3.4000000000000002E-3</v>
      </c>
      <c r="K362" s="191"/>
      <c r="L362" s="276">
        <v>24.65</v>
      </c>
      <c r="M362" s="217" t="s">
        <v>190</v>
      </c>
    </row>
    <row r="363" spans="1:17">
      <c r="A363" s="189">
        <v>14</v>
      </c>
      <c r="B363" s="186" t="s">
        <v>575</v>
      </c>
      <c r="C363" s="187" t="s">
        <v>17</v>
      </c>
      <c r="D363" s="356" t="s">
        <v>189</v>
      </c>
      <c r="E363" s="189">
        <v>0</v>
      </c>
      <c r="F363" s="187">
        <v>1</v>
      </c>
      <c r="G363" s="187">
        <v>0</v>
      </c>
      <c r="H363" s="187">
        <v>0</v>
      </c>
      <c r="I363" s="187">
        <v>0</v>
      </c>
      <c r="J363" s="190">
        <v>3.4000000000000002E-3</v>
      </c>
      <c r="K363" s="191"/>
      <c r="L363" s="276">
        <v>24.65</v>
      </c>
      <c r="M363" s="217" t="s">
        <v>190</v>
      </c>
    </row>
    <row r="364" spans="1:17">
      <c r="A364" s="189">
        <v>15</v>
      </c>
      <c r="B364" s="186" t="s">
        <v>587</v>
      </c>
      <c r="C364" s="187" t="s">
        <v>561</v>
      </c>
      <c r="D364" s="356" t="s">
        <v>189</v>
      </c>
      <c r="E364" s="189">
        <v>0</v>
      </c>
      <c r="F364" s="187">
        <v>1</v>
      </c>
      <c r="G364" s="187">
        <v>0</v>
      </c>
      <c r="H364" s="187">
        <v>0</v>
      </c>
      <c r="I364" s="187">
        <v>0</v>
      </c>
      <c r="J364" s="190">
        <v>3.4000000000000002E-3</v>
      </c>
      <c r="K364" s="197"/>
      <c r="L364" s="276">
        <v>0</v>
      </c>
      <c r="M364" s="217" t="s">
        <v>190</v>
      </c>
    </row>
    <row r="365" spans="1:17">
      <c r="A365" s="189">
        <v>16</v>
      </c>
      <c r="B365" s="186" t="s">
        <v>586</v>
      </c>
      <c r="C365" s="187" t="s">
        <v>560</v>
      </c>
      <c r="D365" s="356" t="s">
        <v>189</v>
      </c>
      <c r="E365" s="189">
        <v>2.2000000000000002</v>
      </c>
      <c r="F365" s="187">
        <v>1</v>
      </c>
      <c r="G365" s="187">
        <v>87</v>
      </c>
      <c r="H365" s="187">
        <v>75</v>
      </c>
      <c r="I365" s="187">
        <v>52</v>
      </c>
      <c r="J365" s="190">
        <v>3.4000000000000002E-3</v>
      </c>
      <c r="K365" s="191"/>
      <c r="L365" s="276">
        <v>0</v>
      </c>
      <c r="M365" s="217" t="s">
        <v>190</v>
      </c>
    </row>
    <row r="366" spans="1:17">
      <c r="A366" s="189">
        <v>17</v>
      </c>
      <c r="B366" s="186" t="s">
        <v>577</v>
      </c>
      <c r="C366" s="187" t="s">
        <v>551</v>
      </c>
      <c r="D366" s="356" t="s">
        <v>189</v>
      </c>
      <c r="E366" s="189">
        <v>1.5</v>
      </c>
      <c r="F366" s="187">
        <v>0.65</v>
      </c>
      <c r="G366" s="187">
        <v>110</v>
      </c>
      <c r="H366" s="187">
        <v>65</v>
      </c>
      <c r="I366" s="187">
        <v>55</v>
      </c>
      <c r="J366" s="190">
        <v>3.9399999999999999E-3</v>
      </c>
      <c r="K366" s="191"/>
      <c r="L366" s="276">
        <v>25.11</v>
      </c>
      <c r="M366" s="200" t="s">
        <v>190</v>
      </c>
      <c r="N366" s="343"/>
      <c r="O366" s="182"/>
      <c r="P366" s="220"/>
      <c r="Q366" s="220"/>
    </row>
    <row r="367" spans="1:17">
      <c r="A367" s="189">
        <v>18</v>
      </c>
      <c r="B367" s="186" t="s">
        <v>578</v>
      </c>
      <c r="C367" s="187" t="s">
        <v>552</v>
      </c>
      <c r="D367" s="356" t="s">
        <v>189</v>
      </c>
      <c r="E367" s="189">
        <v>0</v>
      </c>
      <c r="F367" s="187">
        <v>0.65</v>
      </c>
      <c r="G367" s="187">
        <v>0</v>
      </c>
      <c r="H367" s="187">
        <v>0</v>
      </c>
      <c r="I367" s="187">
        <v>0</v>
      </c>
      <c r="J367" s="190">
        <v>3.9399999999999999E-3</v>
      </c>
      <c r="K367" s="191"/>
      <c r="L367" s="276">
        <v>25.11</v>
      </c>
      <c r="M367" s="200" t="s">
        <v>190</v>
      </c>
      <c r="N367" s="343"/>
      <c r="O367" s="182"/>
      <c r="P367" s="220"/>
      <c r="Q367" s="220"/>
    </row>
    <row r="368" spans="1:17">
      <c r="A368" s="189">
        <v>19</v>
      </c>
      <c r="B368" s="186" t="s">
        <v>580</v>
      </c>
      <c r="C368" s="187" t="s">
        <v>571</v>
      </c>
      <c r="D368" s="356" t="s">
        <v>189</v>
      </c>
      <c r="E368" s="189">
        <v>0</v>
      </c>
      <c r="F368" s="187">
        <v>0.65</v>
      </c>
      <c r="G368" s="187">
        <v>0</v>
      </c>
      <c r="H368" s="187">
        <v>0</v>
      </c>
      <c r="I368" s="187">
        <v>0</v>
      </c>
      <c r="J368" s="190">
        <v>3.9399999999999999E-3</v>
      </c>
      <c r="K368" s="191"/>
      <c r="L368" s="276">
        <v>0</v>
      </c>
      <c r="M368" s="200" t="s">
        <v>190</v>
      </c>
      <c r="N368" s="343"/>
      <c r="O368" s="182"/>
      <c r="P368" s="220"/>
      <c r="Q368" s="220"/>
    </row>
    <row r="369" spans="1:17">
      <c r="A369" s="189">
        <v>20</v>
      </c>
      <c r="B369" s="186" t="s">
        <v>579</v>
      </c>
      <c r="C369" s="187" t="s">
        <v>570</v>
      </c>
      <c r="D369" s="356" t="s">
        <v>189</v>
      </c>
      <c r="E369" s="189">
        <v>1.5</v>
      </c>
      <c r="F369" s="187">
        <v>0.65</v>
      </c>
      <c r="G369" s="187">
        <v>110</v>
      </c>
      <c r="H369" s="187">
        <v>65</v>
      </c>
      <c r="I369" s="187">
        <v>55</v>
      </c>
      <c r="J369" s="190">
        <v>3.9399999999999999E-3</v>
      </c>
      <c r="K369" s="191"/>
      <c r="L369" s="276">
        <v>0</v>
      </c>
      <c r="M369" s="200" t="s">
        <v>190</v>
      </c>
      <c r="N369" s="343"/>
      <c r="O369" s="182"/>
      <c r="P369" s="220"/>
      <c r="Q369" s="220"/>
    </row>
    <row r="370" spans="1:17">
      <c r="A370" s="189">
        <v>21</v>
      </c>
      <c r="B370" s="186" t="s">
        <v>527</v>
      </c>
      <c r="C370" s="187" t="s">
        <v>556</v>
      </c>
      <c r="D370" s="356" t="s">
        <v>189</v>
      </c>
      <c r="E370" s="189">
        <v>0.75</v>
      </c>
      <c r="F370" s="187">
        <v>0.7</v>
      </c>
      <c r="G370" s="187">
        <v>0</v>
      </c>
      <c r="H370" s="187">
        <v>0</v>
      </c>
      <c r="I370" s="187">
        <v>0</v>
      </c>
      <c r="J370" s="190">
        <v>7.0000000000000001E-3</v>
      </c>
      <c r="K370" s="191"/>
      <c r="L370" s="276">
        <v>10.1</v>
      </c>
      <c r="M370" s="200" t="s">
        <v>190</v>
      </c>
      <c r="N370" s="343"/>
      <c r="O370" s="182"/>
      <c r="P370" s="220"/>
      <c r="Q370" s="220"/>
    </row>
    <row r="371" spans="1:17">
      <c r="A371" s="189">
        <v>22</v>
      </c>
      <c r="B371" s="186" t="s">
        <v>528</v>
      </c>
      <c r="C371" s="187" t="s">
        <v>557</v>
      </c>
      <c r="D371" s="356" t="s">
        <v>189</v>
      </c>
      <c r="E371" s="189">
        <v>0.75</v>
      </c>
      <c r="F371" s="187">
        <v>0.7</v>
      </c>
      <c r="G371" s="187">
        <v>0</v>
      </c>
      <c r="H371" s="187">
        <v>0</v>
      </c>
      <c r="I371" s="187">
        <v>0</v>
      </c>
      <c r="J371" s="190">
        <v>7.0000000000000001E-3</v>
      </c>
      <c r="K371" s="191"/>
      <c r="L371" s="276">
        <v>7.37</v>
      </c>
      <c r="M371" s="200" t="s">
        <v>190</v>
      </c>
      <c r="N371" s="343"/>
      <c r="O371" s="182"/>
      <c r="P371" s="220"/>
      <c r="Q371" s="220"/>
    </row>
    <row r="372" spans="1:17">
      <c r="A372" s="189">
        <v>23</v>
      </c>
      <c r="B372" s="186" t="s">
        <v>599</v>
      </c>
      <c r="C372" s="187" t="s">
        <v>165</v>
      </c>
      <c r="D372" s="356" t="s">
        <v>189</v>
      </c>
      <c r="E372" s="189">
        <v>10.75</v>
      </c>
      <c r="F372" s="187">
        <v>8.6</v>
      </c>
      <c r="G372" s="187">
        <v>158</v>
      </c>
      <c r="H372" s="187">
        <v>59</v>
      </c>
      <c r="I372" s="187">
        <v>26</v>
      </c>
      <c r="J372" s="190">
        <v>2.6930222222222223E-2</v>
      </c>
      <c r="K372" s="191"/>
      <c r="L372" s="276">
        <v>21.69</v>
      </c>
      <c r="M372" s="200" t="s">
        <v>190</v>
      </c>
      <c r="N372" s="343"/>
      <c r="O372" s="182"/>
      <c r="P372" s="183"/>
      <c r="Q372" s="183"/>
    </row>
    <row r="373" spans="1:17">
      <c r="A373" s="189">
        <v>24</v>
      </c>
      <c r="B373" s="186" t="s">
        <v>600</v>
      </c>
      <c r="C373" s="187" t="s">
        <v>166</v>
      </c>
      <c r="D373" s="356" t="s">
        <v>189</v>
      </c>
      <c r="E373" s="189">
        <v>10.35</v>
      </c>
      <c r="F373" s="187">
        <v>8.1999999999999993</v>
      </c>
      <c r="G373" s="187">
        <v>158</v>
      </c>
      <c r="H373" s="187">
        <v>59</v>
      </c>
      <c r="I373" s="187">
        <v>26</v>
      </c>
      <c r="J373" s="190">
        <v>2.6930222222222223E-2</v>
      </c>
      <c r="K373" s="191"/>
      <c r="L373" s="276">
        <v>21.12</v>
      </c>
      <c r="M373" s="200" t="s">
        <v>190</v>
      </c>
      <c r="N373" s="343"/>
      <c r="O373" s="182"/>
      <c r="P373" s="183"/>
      <c r="Q373" s="183"/>
    </row>
    <row r="374" spans="1:17">
      <c r="A374" s="189">
        <v>25</v>
      </c>
      <c r="B374" s="186" t="s">
        <v>601</v>
      </c>
      <c r="C374" s="187" t="s">
        <v>167</v>
      </c>
      <c r="D374" s="356" t="s">
        <v>189</v>
      </c>
      <c r="E374" s="189">
        <v>1.03</v>
      </c>
      <c r="F374" s="187">
        <v>0.4</v>
      </c>
      <c r="G374" s="187" t="s">
        <v>478</v>
      </c>
      <c r="H374" s="187" t="s">
        <v>478</v>
      </c>
      <c r="I374" s="187" t="s">
        <v>478</v>
      </c>
      <c r="J374" s="190">
        <v>8.2000000000000003E-2</v>
      </c>
      <c r="K374" s="191"/>
      <c r="L374" s="276">
        <v>7.67</v>
      </c>
      <c r="M374" s="200" t="s">
        <v>190</v>
      </c>
      <c r="N374" s="343"/>
      <c r="O374" s="182"/>
      <c r="P374" s="183"/>
      <c r="Q374" s="183"/>
    </row>
    <row r="375" spans="1:17">
      <c r="A375" s="189">
        <v>26</v>
      </c>
      <c r="B375" s="186" t="s">
        <v>602</v>
      </c>
      <c r="C375" s="187" t="s">
        <v>168</v>
      </c>
      <c r="D375" s="356" t="s">
        <v>189</v>
      </c>
      <c r="E375" s="189">
        <v>1.1399999999999999</v>
      </c>
      <c r="F375" s="187">
        <v>0.51</v>
      </c>
      <c r="G375" s="187" t="s">
        <v>478</v>
      </c>
      <c r="H375" s="187" t="s">
        <v>478</v>
      </c>
      <c r="I375" s="187" t="s">
        <v>478</v>
      </c>
      <c r="J375" s="190">
        <v>8.2000000000000003E-2</v>
      </c>
      <c r="K375" s="191"/>
      <c r="L375" s="276">
        <v>7.45</v>
      </c>
      <c r="M375" s="200" t="s">
        <v>190</v>
      </c>
      <c r="N375" s="343"/>
      <c r="O375" s="182"/>
      <c r="P375" s="183"/>
      <c r="Q375" s="183"/>
    </row>
    <row r="376" spans="1:17">
      <c r="A376" s="189">
        <v>27</v>
      </c>
      <c r="B376" s="186" t="s">
        <v>596</v>
      </c>
      <c r="C376" s="187" t="s">
        <v>169</v>
      </c>
      <c r="D376" s="356" t="s">
        <v>189</v>
      </c>
      <c r="E376" s="189">
        <v>7.51</v>
      </c>
      <c r="F376" s="187">
        <v>6.4</v>
      </c>
      <c r="G376" s="187">
        <v>158</v>
      </c>
      <c r="H376" s="187">
        <v>59</v>
      </c>
      <c r="I376" s="187">
        <v>26</v>
      </c>
      <c r="J376" s="190">
        <v>3.0296500000000001E-2</v>
      </c>
      <c r="K376" s="191"/>
      <c r="L376" s="276">
        <v>23.65</v>
      </c>
      <c r="M376" s="200" t="s">
        <v>190</v>
      </c>
      <c r="N376" s="343"/>
      <c r="O376" s="182"/>
      <c r="P376" s="183"/>
      <c r="Q376" s="183"/>
    </row>
    <row r="377" spans="1:17">
      <c r="A377" s="189">
        <v>28</v>
      </c>
      <c r="B377" s="186" t="s">
        <v>155</v>
      </c>
      <c r="C377" s="187" t="s">
        <v>170</v>
      </c>
      <c r="D377" s="356" t="s">
        <v>189</v>
      </c>
      <c r="E377" s="189">
        <v>5.45</v>
      </c>
      <c r="F377" s="187">
        <v>4.25</v>
      </c>
      <c r="G377" s="187">
        <v>158</v>
      </c>
      <c r="H377" s="187">
        <v>23</v>
      </c>
      <c r="I377" s="187">
        <v>14</v>
      </c>
      <c r="J377" s="190">
        <v>1.0175199999999999E-2</v>
      </c>
      <c r="K377" s="191"/>
      <c r="L377" s="276">
        <v>16.07</v>
      </c>
      <c r="M377" s="200" t="s">
        <v>190</v>
      </c>
      <c r="N377" s="343"/>
      <c r="O377" s="182"/>
      <c r="P377" s="183"/>
      <c r="Q377" s="183"/>
    </row>
    <row r="378" spans="1:17">
      <c r="A378" s="189">
        <v>29</v>
      </c>
      <c r="B378" s="186" t="s">
        <v>156</v>
      </c>
      <c r="C378" s="187" t="s">
        <v>171</v>
      </c>
      <c r="D378" s="356" t="s">
        <v>189</v>
      </c>
      <c r="E378" s="189">
        <v>5.65</v>
      </c>
      <c r="F378" s="187">
        <v>4.4000000000000004</v>
      </c>
      <c r="G378" s="187">
        <v>158</v>
      </c>
      <c r="H378" s="187">
        <v>23</v>
      </c>
      <c r="I378" s="187">
        <v>14</v>
      </c>
      <c r="J378" s="190">
        <v>1.0175199999999999E-2</v>
      </c>
      <c r="K378" s="191"/>
      <c r="L378" s="276">
        <v>16.02</v>
      </c>
      <c r="M378" s="200" t="s">
        <v>190</v>
      </c>
      <c r="N378" s="343"/>
      <c r="O378" s="182"/>
      <c r="P378" s="183"/>
      <c r="Q378" s="183"/>
    </row>
    <row r="379" spans="1:17">
      <c r="A379" s="189">
        <v>30</v>
      </c>
      <c r="B379" s="186" t="s">
        <v>157</v>
      </c>
      <c r="C379" s="187" t="s">
        <v>172</v>
      </c>
      <c r="D379" s="356" t="s">
        <v>189</v>
      </c>
      <c r="E379" s="189">
        <v>5.05</v>
      </c>
      <c r="F379" s="187">
        <v>3.8</v>
      </c>
      <c r="G379" s="187">
        <v>158</v>
      </c>
      <c r="H379" s="187">
        <v>23</v>
      </c>
      <c r="I379" s="187">
        <v>14</v>
      </c>
      <c r="J379" s="190">
        <v>2.5437999999999999E-2</v>
      </c>
      <c r="K379" s="191"/>
      <c r="L379" s="276">
        <v>39.72</v>
      </c>
      <c r="M379" s="200" t="s">
        <v>190</v>
      </c>
      <c r="N379" s="343"/>
      <c r="O379" s="182"/>
      <c r="P379" s="183"/>
      <c r="Q379" s="183"/>
    </row>
    <row r="380" spans="1:17">
      <c r="A380" s="189">
        <v>31</v>
      </c>
      <c r="B380" s="186" t="s">
        <v>158</v>
      </c>
      <c r="C380" s="187" t="s">
        <v>173</v>
      </c>
      <c r="D380" s="356" t="s">
        <v>189</v>
      </c>
      <c r="E380" s="189">
        <v>5.05</v>
      </c>
      <c r="F380" s="187">
        <v>3.8</v>
      </c>
      <c r="G380" s="187">
        <v>158</v>
      </c>
      <c r="H380" s="187">
        <v>23</v>
      </c>
      <c r="I380" s="187">
        <v>14</v>
      </c>
      <c r="J380" s="190">
        <v>2.5437999999999999E-2</v>
      </c>
      <c r="K380" s="191"/>
      <c r="L380" s="276">
        <v>37.4</v>
      </c>
      <c r="M380" s="200" t="s">
        <v>190</v>
      </c>
      <c r="N380" s="343"/>
      <c r="O380" s="182"/>
      <c r="P380" s="183"/>
      <c r="Q380" s="183"/>
    </row>
    <row r="381" spans="1:17">
      <c r="A381" s="189">
        <v>32</v>
      </c>
      <c r="B381" s="186" t="s">
        <v>159</v>
      </c>
      <c r="C381" s="187" t="s">
        <v>174</v>
      </c>
      <c r="D381" s="356" t="s">
        <v>189</v>
      </c>
      <c r="E381" s="189">
        <v>4.5</v>
      </c>
      <c r="F381" s="187">
        <v>4</v>
      </c>
      <c r="G381" s="187">
        <v>158</v>
      </c>
      <c r="H381" s="187">
        <v>23</v>
      </c>
      <c r="I381" s="187">
        <v>14</v>
      </c>
      <c r="J381" s="190">
        <v>2.5437999999999999E-2</v>
      </c>
      <c r="K381" s="191"/>
      <c r="L381" s="276">
        <v>37.14</v>
      </c>
      <c r="M381" s="200" t="s">
        <v>190</v>
      </c>
      <c r="N381" s="343"/>
      <c r="O381" s="182"/>
      <c r="P381" s="183"/>
      <c r="Q381" s="183"/>
    </row>
    <row r="382" spans="1:17">
      <c r="A382" s="189">
        <v>33</v>
      </c>
      <c r="B382" s="186" t="s">
        <v>160</v>
      </c>
      <c r="C382" s="187" t="s">
        <v>175</v>
      </c>
      <c r="D382" s="356" t="s">
        <v>189</v>
      </c>
      <c r="E382" s="189">
        <v>5</v>
      </c>
      <c r="F382" s="187">
        <v>4</v>
      </c>
      <c r="G382" s="187">
        <v>158</v>
      </c>
      <c r="H382" s="187">
        <v>23</v>
      </c>
      <c r="I382" s="187">
        <v>14</v>
      </c>
      <c r="J382" s="190">
        <v>2.5437999999999999E-2</v>
      </c>
      <c r="K382" s="191"/>
      <c r="L382" s="276">
        <v>34.82</v>
      </c>
      <c r="M382" s="200" t="s">
        <v>190</v>
      </c>
      <c r="N382" s="343"/>
      <c r="O382" s="182"/>
      <c r="P382" s="183"/>
      <c r="Q382" s="183"/>
    </row>
    <row r="383" spans="1:17">
      <c r="A383" s="189">
        <v>34</v>
      </c>
      <c r="B383" s="186" t="s">
        <v>161</v>
      </c>
      <c r="C383" s="187" t="s">
        <v>176</v>
      </c>
      <c r="D383" s="356" t="s">
        <v>189</v>
      </c>
      <c r="E383" s="189">
        <v>5.05</v>
      </c>
      <c r="F383" s="187">
        <v>3.8</v>
      </c>
      <c r="G383" s="187">
        <v>158</v>
      </c>
      <c r="H383" s="187">
        <v>23</v>
      </c>
      <c r="I383" s="187">
        <v>14</v>
      </c>
      <c r="J383" s="190">
        <v>2.5437999999999999E-2</v>
      </c>
      <c r="K383" s="191"/>
      <c r="L383" s="276">
        <v>38.46</v>
      </c>
      <c r="M383" s="200" t="s">
        <v>190</v>
      </c>
      <c r="N383" s="343"/>
      <c r="O383" s="182"/>
      <c r="P383" s="183"/>
      <c r="Q383" s="183"/>
    </row>
    <row r="384" spans="1:17">
      <c r="A384" s="189">
        <v>35</v>
      </c>
      <c r="B384" s="186" t="s">
        <v>162</v>
      </c>
      <c r="C384" s="187" t="s">
        <v>177</v>
      </c>
      <c r="D384" s="356" t="s">
        <v>189</v>
      </c>
      <c r="E384" s="189">
        <v>5.05</v>
      </c>
      <c r="F384" s="187">
        <v>3.8</v>
      </c>
      <c r="G384" s="187">
        <v>158</v>
      </c>
      <c r="H384" s="187">
        <v>23</v>
      </c>
      <c r="I384" s="187">
        <v>14</v>
      </c>
      <c r="J384" s="190">
        <v>2.5437999999999999E-2</v>
      </c>
      <c r="K384" s="191"/>
      <c r="L384" s="276">
        <v>38.46</v>
      </c>
      <c r="M384" s="200" t="s">
        <v>190</v>
      </c>
      <c r="N384" s="343"/>
      <c r="O384" s="182"/>
      <c r="P384" s="183"/>
      <c r="Q384" s="183"/>
    </row>
    <row r="385" spans="1:17">
      <c r="A385" s="189">
        <v>36</v>
      </c>
      <c r="B385" s="186" t="s">
        <v>163</v>
      </c>
      <c r="C385" s="187" t="s">
        <v>178</v>
      </c>
      <c r="D385" s="356" t="s">
        <v>189</v>
      </c>
      <c r="E385" s="189">
        <v>2</v>
      </c>
      <c r="F385" s="187">
        <v>1.4</v>
      </c>
      <c r="G385" s="187">
        <v>158</v>
      </c>
      <c r="H385" s="187">
        <v>59</v>
      </c>
      <c r="I385" s="187">
        <v>26</v>
      </c>
      <c r="J385" s="190">
        <v>0.242372</v>
      </c>
      <c r="K385" s="191"/>
      <c r="L385" s="276">
        <v>0</v>
      </c>
      <c r="M385" s="200" t="s">
        <v>190</v>
      </c>
      <c r="N385" s="343"/>
      <c r="O385" s="182"/>
      <c r="P385" s="183"/>
      <c r="Q385" s="183"/>
    </row>
    <row r="386" spans="1:17">
      <c r="A386" s="189">
        <v>37</v>
      </c>
      <c r="B386" s="186" t="s">
        <v>164</v>
      </c>
      <c r="C386" s="187" t="s">
        <v>179</v>
      </c>
      <c r="D386" s="356" t="s">
        <v>189</v>
      </c>
      <c r="E386" s="189">
        <v>4</v>
      </c>
      <c r="F386" s="187">
        <v>3</v>
      </c>
      <c r="G386" s="187">
        <v>158</v>
      </c>
      <c r="H386" s="187">
        <v>59</v>
      </c>
      <c r="I386" s="187">
        <v>26</v>
      </c>
      <c r="J386" s="190">
        <v>0.242372</v>
      </c>
      <c r="K386" s="191"/>
      <c r="L386" s="276">
        <v>0</v>
      </c>
      <c r="M386" s="200" t="s">
        <v>190</v>
      </c>
      <c r="N386" s="343"/>
      <c r="O386" s="182"/>
      <c r="P386" s="183"/>
      <c r="Q386" s="183"/>
    </row>
    <row r="387" spans="1:17">
      <c r="A387" s="189">
        <v>38</v>
      </c>
      <c r="B387" s="186" t="s">
        <v>125</v>
      </c>
      <c r="C387" s="187" t="s">
        <v>140</v>
      </c>
      <c r="D387" s="356" t="s">
        <v>189</v>
      </c>
      <c r="E387" s="189">
        <v>7.4599999999999991</v>
      </c>
      <c r="F387" s="187">
        <v>4.5999999999999996</v>
      </c>
      <c r="G387" s="187">
        <v>153</v>
      </c>
      <c r="H387" s="187">
        <v>59</v>
      </c>
      <c r="I387" s="187">
        <v>26</v>
      </c>
      <c r="J387" s="190">
        <v>1.17E-2</v>
      </c>
      <c r="K387" s="191"/>
      <c r="L387" s="276">
        <v>57.4</v>
      </c>
      <c r="M387" s="200" t="s">
        <v>190</v>
      </c>
      <c r="N387" s="343"/>
      <c r="O387" s="182"/>
      <c r="P387" s="183"/>
      <c r="Q387" s="183"/>
    </row>
    <row r="388" spans="1:17">
      <c r="A388" s="189">
        <v>39</v>
      </c>
      <c r="B388" s="186" t="s">
        <v>126</v>
      </c>
      <c r="C388" s="187" t="s">
        <v>141</v>
      </c>
      <c r="D388" s="356" t="s">
        <v>189</v>
      </c>
      <c r="E388" s="189">
        <v>9.34</v>
      </c>
      <c r="F388" s="187">
        <v>9</v>
      </c>
      <c r="G388" s="187">
        <v>158</v>
      </c>
      <c r="H388" s="187">
        <v>59</v>
      </c>
      <c r="I388" s="187">
        <v>26</v>
      </c>
      <c r="J388" s="190">
        <v>2.4799999999999999E-2</v>
      </c>
      <c r="K388" s="191"/>
      <c r="L388" s="276">
        <v>0</v>
      </c>
      <c r="M388" s="200" t="s">
        <v>190</v>
      </c>
      <c r="N388" s="343"/>
      <c r="O388" s="182"/>
      <c r="P388" s="183"/>
      <c r="Q388" s="183"/>
    </row>
    <row r="389" spans="1:17">
      <c r="A389" s="189">
        <v>40</v>
      </c>
      <c r="B389" s="186" t="s">
        <v>127</v>
      </c>
      <c r="C389" s="187" t="s">
        <v>142</v>
      </c>
      <c r="D389" s="356" t="s">
        <v>189</v>
      </c>
      <c r="E389" s="189">
        <v>9.14</v>
      </c>
      <c r="F389" s="187">
        <v>8.8000000000000007</v>
      </c>
      <c r="G389" s="187">
        <v>153</v>
      </c>
      <c r="H389" s="187">
        <v>106</v>
      </c>
      <c r="I389" s="187">
        <v>53</v>
      </c>
      <c r="J389" s="190">
        <v>2.1600000000000001E-2</v>
      </c>
      <c r="K389" s="191"/>
      <c r="L389" s="276">
        <v>44.63</v>
      </c>
      <c r="M389" s="200" t="s">
        <v>190</v>
      </c>
      <c r="N389" s="343"/>
      <c r="O389" s="182"/>
      <c r="P389" s="183"/>
      <c r="Q389" s="183"/>
    </row>
    <row r="390" spans="1:17">
      <c r="A390" s="189">
        <v>41</v>
      </c>
      <c r="B390" s="186" t="s">
        <v>128</v>
      </c>
      <c r="C390" s="187" t="s">
        <v>143</v>
      </c>
      <c r="D390" s="356" t="s">
        <v>189</v>
      </c>
      <c r="E390" s="189">
        <v>9.14</v>
      </c>
      <c r="F390" s="187">
        <v>8.6</v>
      </c>
      <c r="G390" s="187">
        <v>153</v>
      </c>
      <c r="H390" s="187">
        <v>106</v>
      </c>
      <c r="I390" s="187">
        <v>53</v>
      </c>
      <c r="J390" s="190">
        <v>2.1600000000000001E-2</v>
      </c>
      <c r="K390" s="191"/>
      <c r="L390" s="276">
        <v>42.63</v>
      </c>
      <c r="M390" s="200" t="s">
        <v>190</v>
      </c>
      <c r="N390" s="343"/>
      <c r="O390" s="182"/>
      <c r="P390" s="183"/>
      <c r="Q390" s="183"/>
    </row>
    <row r="391" spans="1:17">
      <c r="A391" s="189">
        <v>42</v>
      </c>
      <c r="B391" s="186" t="s">
        <v>129</v>
      </c>
      <c r="C391" s="187" t="s">
        <v>144</v>
      </c>
      <c r="D391" s="356" t="s">
        <v>189</v>
      </c>
      <c r="E391" s="189">
        <v>2.0230000000000001</v>
      </c>
      <c r="F391" s="187">
        <v>0.69</v>
      </c>
      <c r="G391" s="187">
        <v>22</v>
      </c>
      <c r="H391" s="187">
        <v>15</v>
      </c>
      <c r="I391" s="187">
        <v>11</v>
      </c>
      <c r="J391" s="190">
        <v>1.2099999999999999E-3</v>
      </c>
      <c r="K391" s="191"/>
      <c r="L391" s="276">
        <v>16.37</v>
      </c>
      <c r="M391" s="200" t="s">
        <v>190</v>
      </c>
      <c r="N391" s="343"/>
      <c r="O391" s="182"/>
      <c r="P391" s="183"/>
      <c r="Q391" s="183"/>
    </row>
    <row r="392" spans="1:17">
      <c r="A392" s="189">
        <v>43</v>
      </c>
      <c r="B392" s="186" t="s">
        <v>130</v>
      </c>
      <c r="C392" s="187" t="s">
        <v>145</v>
      </c>
      <c r="D392" s="356" t="s">
        <v>189</v>
      </c>
      <c r="E392" s="189">
        <v>7.15</v>
      </c>
      <c r="F392" s="187">
        <v>6.8</v>
      </c>
      <c r="G392" s="187">
        <v>153</v>
      </c>
      <c r="H392" s="187">
        <v>106</v>
      </c>
      <c r="I392" s="187">
        <v>53</v>
      </c>
      <c r="J392" s="190">
        <v>2.1600000000000001E-2</v>
      </c>
      <c r="K392" s="191"/>
      <c r="L392" s="276">
        <v>44.02</v>
      </c>
      <c r="M392" s="200" t="s">
        <v>190</v>
      </c>
      <c r="N392" s="343"/>
      <c r="O392" s="182"/>
      <c r="P392" s="183"/>
      <c r="Q392" s="183"/>
    </row>
    <row r="393" spans="1:17">
      <c r="A393" s="189">
        <v>44</v>
      </c>
      <c r="B393" s="186" t="s">
        <v>131</v>
      </c>
      <c r="C393" s="187" t="s">
        <v>146</v>
      </c>
      <c r="D393" s="356" t="s">
        <v>189</v>
      </c>
      <c r="E393" s="189">
        <v>4.8099999999999996</v>
      </c>
      <c r="F393" s="187">
        <v>4.4000000000000004</v>
      </c>
      <c r="G393" s="187">
        <v>153</v>
      </c>
      <c r="H393" s="187">
        <v>59</v>
      </c>
      <c r="I393" s="187">
        <v>26</v>
      </c>
      <c r="J393" s="190">
        <v>1.17E-2</v>
      </c>
      <c r="K393" s="191"/>
      <c r="L393" s="276">
        <v>38.19</v>
      </c>
      <c r="M393" s="200" t="s">
        <v>190</v>
      </c>
      <c r="N393" s="343"/>
      <c r="O393" s="182"/>
      <c r="P393" s="183"/>
      <c r="Q393" s="183"/>
    </row>
    <row r="394" spans="1:17">
      <c r="A394" s="189">
        <v>45</v>
      </c>
      <c r="B394" s="186" t="s">
        <v>132</v>
      </c>
      <c r="C394" s="187" t="s">
        <v>147</v>
      </c>
      <c r="D394" s="356" t="s">
        <v>189</v>
      </c>
      <c r="E394" s="189">
        <v>5</v>
      </c>
      <c r="F394" s="187">
        <v>4.5999999999999996</v>
      </c>
      <c r="G394" s="187">
        <v>153</v>
      </c>
      <c r="H394" s="187">
        <v>59</v>
      </c>
      <c r="I394" s="187">
        <v>26</v>
      </c>
      <c r="J394" s="190">
        <v>1.15E-2</v>
      </c>
      <c r="K394" s="191"/>
      <c r="L394" s="276">
        <v>31.06</v>
      </c>
      <c r="M394" s="200" t="s">
        <v>190</v>
      </c>
      <c r="N394" s="343"/>
      <c r="O394" s="182"/>
      <c r="P394" s="183"/>
      <c r="Q394" s="183"/>
    </row>
    <row r="395" spans="1:17" s="219" customFormat="1">
      <c r="A395" s="189">
        <v>46</v>
      </c>
      <c r="B395" s="186" t="s">
        <v>133</v>
      </c>
      <c r="C395" s="187" t="s">
        <v>148</v>
      </c>
      <c r="D395" s="356" t="s">
        <v>189</v>
      </c>
      <c r="E395" s="189">
        <v>4.54</v>
      </c>
      <c r="F395" s="187">
        <v>4.2</v>
      </c>
      <c r="G395" s="187">
        <v>153</v>
      </c>
      <c r="H395" s="187">
        <v>106</v>
      </c>
      <c r="I395" s="187">
        <v>53</v>
      </c>
      <c r="J395" s="190">
        <v>1.2999999999999999E-2</v>
      </c>
      <c r="K395" s="187"/>
      <c r="L395" s="276">
        <v>96.46</v>
      </c>
      <c r="M395" s="359" t="s">
        <v>190</v>
      </c>
    </row>
    <row r="396" spans="1:17" s="219" customFormat="1">
      <c r="A396" s="189">
        <v>47</v>
      </c>
      <c r="B396" s="186" t="s">
        <v>134</v>
      </c>
      <c r="C396" s="187" t="s">
        <v>149</v>
      </c>
      <c r="D396" s="356" t="s">
        <v>189</v>
      </c>
      <c r="E396" s="189">
        <v>4.54</v>
      </c>
      <c r="F396" s="187">
        <v>4.2</v>
      </c>
      <c r="G396" s="187">
        <v>153</v>
      </c>
      <c r="H396" s="187">
        <v>106</v>
      </c>
      <c r="I396" s="187">
        <v>53</v>
      </c>
      <c r="J396" s="190">
        <v>1.2999999999999999E-2</v>
      </c>
      <c r="K396" s="187"/>
      <c r="L396" s="276">
        <v>94.14</v>
      </c>
      <c r="M396" s="359" t="s">
        <v>190</v>
      </c>
    </row>
    <row r="397" spans="1:17" s="219" customFormat="1">
      <c r="A397" s="189">
        <v>48</v>
      </c>
      <c r="B397" s="186" t="s">
        <v>135</v>
      </c>
      <c r="C397" s="187" t="s">
        <v>150</v>
      </c>
      <c r="D397" s="356" t="s">
        <v>189</v>
      </c>
      <c r="E397" s="189">
        <v>4.54</v>
      </c>
      <c r="F397" s="187">
        <v>4.2</v>
      </c>
      <c r="G397" s="187">
        <v>153</v>
      </c>
      <c r="H397" s="187">
        <v>106</v>
      </c>
      <c r="I397" s="187">
        <v>53</v>
      </c>
      <c r="J397" s="190">
        <v>1.2999999999999999E-2</v>
      </c>
      <c r="K397" s="187"/>
      <c r="L397" s="276">
        <v>97.38</v>
      </c>
      <c r="M397" s="359" t="s">
        <v>190</v>
      </c>
    </row>
    <row r="398" spans="1:17" s="219" customFormat="1">
      <c r="A398" s="189">
        <v>49</v>
      </c>
      <c r="B398" s="186" t="s">
        <v>136</v>
      </c>
      <c r="C398" s="187" t="s">
        <v>151</v>
      </c>
      <c r="D398" s="356" t="s">
        <v>189</v>
      </c>
      <c r="E398" s="189">
        <v>4.54</v>
      </c>
      <c r="F398" s="187">
        <v>4.2</v>
      </c>
      <c r="G398" s="187">
        <v>153</v>
      </c>
      <c r="H398" s="187">
        <v>106</v>
      </c>
      <c r="I398" s="187">
        <v>53</v>
      </c>
      <c r="J398" s="190">
        <v>1.2999999999999999E-2</v>
      </c>
      <c r="K398" s="187"/>
      <c r="L398" s="276">
        <v>95.06</v>
      </c>
      <c r="M398" s="359" t="s">
        <v>190</v>
      </c>
    </row>
    <row r="399" spans="1:17" s="219" customFormat="1">
      <c r="A399" s="189">
        <v>50</v>
      </c>
      <c r="B399" s="186" t="s">
        <v>137</v>
      </c>
      <c r="C399" s="187" t="s">
        <v>152</v>
      </c>
      <c r="D399" s="356" t="s">
        <v>189</v>
      </c>
      <c r="E399" s="189">
        <v>4.54</v>
      </c>
      <c r="F399" s="187">
        <v>4.2</v>
      </c>
      <c r="G399" s="187">
        <v>153</v>
      </c>
      <c r="H399" s="187">
        <v>106</v>
      </c>
      <c r="I399" s="187">
        <v>53</v>
      </c>
      <c r="J399" s="190">
        <v>1.2999999999999999E-2</v>
      </c>
      <c r="K399" s="187"/>
      <c r="L399" s="276">
        <v>96.87</v>
      </c>
      <c r="M399" s="359" t="s">
        <v>190</v>
      </c>
    </row>
    <row r="400" spans="1:17" s="219" customFormat="1">
      <c r="A400" s="189">
        <v>51</v>
      </c>
      <c r="B400" s="186" t="s">
        <v>138</v>
      </c>
      <c r="C400" s="187" t="s">
        <v>153</v>
      </c>
      <c r="D400" s="356" t="s">
        <v>189</v>
      </c>
      <c r="E400" s="189">
        <v>4.54</v>
      </c>
      <c r="F400" s="187">
        <v>4.2</v>
      </c>
      <c r="G400" s="187">
        <v>153</v>
      </c>
      <c r="H400" s="187">
        <v>106</v>
      </c>
      <c r="I400" s="187">
        <v>53</v>
      </c>
      <c r="J400" s="190">
        <v>1.2999999999999999E-2</v>
      </c>
      <c r="K400" s="187"/>
      <c r="L400" s="276">
        <v>96.87</v>
      </c>
      <c r="M400" s="359" t="s">
        <v>190</v>
      </c>
    </row>
    <row r="401" spans="1:14" s="219" customFormat="1">
      <c r="A401" s="189">
        <v>52</v>
      </c>
      <c r="B401" s="186" t="s">
        <v>139</v>
      </c>
      <c r="C401" s="187" t="s">
        <v>154</v>
      </c>
      <c r="D401" s="356" t="s">
        <v>189</v>
      </c>
      <c r="E401" s="189">
        <v>4.54</v>
      </c>
      <c r="F401" s="187">
        <v>4.2</v>
      </c>
      <c r="G401" s="187">
        <v>153</v>
      </c>
      <c r="H401" s="187">
        <v>106</v>
      </c>
      <c r="I401" s="187">
        <v>53</v>
      </c>
      <c r="J401" s="190">
        <v>1.2999999999999999E-2</v>
      </c>
      <c r="K401" s="187"/>
      <c r="L401" s="276">
        <v>98.33</v>
      </c>
      <c r="M401" s="359" t="s">
        <v>190</v>
      </c>
    </row>
    <row r="402" spans="1:14" s="219" customFormat="1">
      <c r="A402" s="189">
        <v>53</v>
      </c>
      <c r="B402" s="186" t="s">
        <v>344</v>
      </c>
      <c r="C402" s="187" t="s">
        <v>345</v>
      </c>
      <c r="D402" s="356" t="s">
        <v>189</v>
      </c>
      <c r="E402" s="189">
        <v>0.7</v>
      </c>
      <c r="F402" s="187">
        <v>0.6</v>
      </c>
      <c r="G402" s="187">
        <v>0</v>
      </c>
      <c r="H402" s="187">
        <v>0</v>
      </c>
      <c r="I402" s="187">
        <v>0</v>
      </c>
      <c r="J402" s="190">
        <v>3.5000000000000003E-2</v>
      </c>
      <c r="K402" s="187"/>
      <c r="L402" s="276">
        <v>0</v>
      </c>
      <c r="M402" s="359" t="s">
        <v>190</v>
      </c>
    </row>
    <row r="403" spans="1:14" s="219" customFormat="1">
      <c r="A403" s="189">
        <v>54</v>
      </c>
      <c r="B403" s="186" t="s">
        <v>604</v>
      </c>
      <c r="C403" s="187" t="s">
        <v>607</v>
      </c>
      <c r="D403" s="356" t="s">
        <v>189</v>
      </c>
      <c r="E403" s="189">
        <v>3</v>
      </c>
      <c r="F403" s="187">
        <v>2</v>
      </c>
      <c r="G403" s="187">
        <v>135</v>
      </c>
      <c r="H403" s="187">
        <v>45</v>
      </c>
      <c r="I403" s="187">
        <v>26</v>
      </c>
      <c r="J403" s="190">
        <v>3.1E-2</v>
      </c>
      <c r="K403" s="187"/>
      <c r="L403" s="276">
        <v>128.37</v>
      </c>
      <c r="M403" s="359" t="s">
        <v>190</v>
      </c>
    </row>
    <row r="404" spans="1:14" s="219" customFormat="1">
      <c r="A404" s="189">
        <v>55</v>
      </c>
      <c r="B404" s="186" t="s">
        <v>605</v>
      </c>
      <c r="C404" s="187" t="s">
        <v>608</v>
      </c>
      <c r="D404" s="356" t="s">
        <v>189</v>
      </c>
      <c r="E404" s="189">
        <v>3</v>
      </c>
      <c r="F404" s="187">
        <v>2</v>
      </c>
      <c r="G404" s="187">
        <v>135</v>
      </c>
      <c r="H404" s="187">
        <v>45</v>
      </c>
      <c r="I404" s="187">
        <v>26</v>
      </c>
      <c r="J404" s="190">
        <v>3.1E-2</v>
      </c>
      <c r="K404" s="191"/>
      <c r="L404" s="276">
        <v>159.74</v>
      </c>
      <c r="M404" s="200" t="s">
        <v>190</v>
      </c>
      <c r="N404" s="343"/>
    </row>
    <row r="405" spans="1:14" s="219" customFormat="1">
      <c r="A405" s="189">
        <v>56</v>
      </c>
      <c r="B405" s="186" t="s">
        <v>606</v>
      </c>
      <c r="C405" s="187" t="s">
        <v>609</v>
      </c>
      <c r="D405" s="356" t="s">
        <v>189</v>
      </c>
      <c r="E405" s="189">
        <v>3</v>
      </c>
      <c r="F405" s="187">
        <v>2</v>
      </c>
      <c r="G405" s="187">
        <v>135</v>
      </c>
      <c r="H405" s="187">
        <v>45</v>
      </c>
      <c r="I405" s="187">
        <v>26</v>
      </c>
      <c r="J405" s="190">
        <v>3.1E-2</v>
      </c>
      <c r="K405" s="191"/>
      <c r="L405" s="276">
        <v>128.04</v>
      </c>
      <c r="M405" s="200" t="s">
        <v>190</v>
      </c>
      <c r="N405" s="343"/>
    </row>
    <row r="406" spans="1:14" s="219" customFormat="1">
      <c r="A406" s="189">
        <v>57</v>
      </c>
      <c r="B406" s="186" t="s">
        <v>592</v>
      </c>
      <c r="C406" s="187" t="s">
        <v>593</v>
      </c>
      <c r="D406" s="356" t="s">
        <v>189</v>
      </c>
      <c r="E406" s="189">
        <v>1.5</v>
      </c>
      <c r="F406" s="187">
        <v>1</v>
      </c>
      <c r="G406" s="187">
        <v>125</v>
      </c>
      <c r="H406" s="187">
        <v>28</v>
      </c>
      <c r="I406" s="187">
        <v>27</v>
      </c>
      <c r="J406" s="190">
        <v>9.4000000000000004E-3</v>
      </c>
      <c r="K406" s="191"/>
      <c r="L406" s="276">
        <v>73.209999999999994</v>
      </c>
      <c r="M406" s="200" t="s">
        <v>190</v>
      </c>
      <c r="N406" s="343"/>
    </row>
    <row r="407" spans="1:14" s="219" customFormat="1">
      <c r="A407" s="189">
        <v>58</v>
      </c>
      <c r="B407" s="186" t="s">
        <v>613</v>
      </c>
      <c r="C407" s="187" t="s">
        <v>614</v>
      </c>
      <c r="D407" s="356" t="s">
        <v>189</v>
      </c>
      <c r="E407" s="189">
        <v>3.5</v>
      </c>
      <c r="F407" s="187">
        <v>1.59</v>
      </c>
      <c r="G407" s="187">
        <v>47</v>
      </c>
      <c r="H407" s="187">
        <v>30</v>
      </c>
      <c r="I407" s="187">
        <v>14</v>
      </c>
      <c r="J407" s="190">
        <v>2.1000000000000001E-2</v>
      </c>
      <c r="K407" s="191"/>
      <c r="L407" s="276">
        <v>1.42</v>
      </c>
      <c r="M407" s="200" t="s">
        <v>190</v>
      </c>
      <c r="N407" s="343"/>
    </row>
    <row r="408" spans="1:14" s="219" customFormat="1">
      <c r="A408" s="189">
        <v>59</v>
      </c>
      <c r="B408" s="186" t="s">
        <v>16</v>
      </c>
      <c r="C408" s="187" t="s">
        <v>15</v>
      </c>
      <c r="D408" s="356" t="s">
        <v>189</v>
      </c>
      <c r="E408" s="189">
        <v>8</v>
      </c>
      <c r="F408" s="187">
        <v>7.6</v>
      </c>
      <c r="G408" s="187">
        <v>82</v>
      </c>
      <c r="H408" s="187">
        <v>42</v>
      </c>
      <c r="I408" s="187">
        <v>13</v>
      </c>
      <c r="J408" s="190">
        <v>4.4771999999999999E-2</v>
      </c>
      <c r="K408" s="191"/>
      <c r="L408" s="360">
        <v>103.16</v>
      </c>
      <c r="M408" s="200" t="s">
        <v>190</v>
      </c>
      <c r="N408" s="343"/>
    </row>
    <row r="409" spans="1:14" s="219" customFormat="1">
      <c r="A409" s="189">
        <v>60</v>
      </c>
      <c r="B409" s="186" t="s">
        <v>529</v>
      </c>
      <c r="C409" s="187" t="s">
        <v>530</v>
      </c>
      <c r="D409" s="356" t="s">
        <v>189</v>
      </c>
      <c r="E409" s="195">
        <v>4.21</v>
      </c>
      <c r="F409" s="187">
        <v>4.12</v>
      </c>
      <c r="G409" s="187">
        <v>146</v>
      </c>
      <c r="H409" s="187">
        <v>95</v>
      </c>
      <c r="I409" s="187">
        <v>85</v>
      </c>
      <c r="J409" s="190">
        <v>9.3571428571428573E-3</v>
      </c>
      <c r="K409" s="191"/>
      <c r="L409" s="276">
        <v>28.85</v>
      </c>
      <c r="M409" s="200" t="s">
        <v>190</v>
      </c>
      <c r="N409" s="343"/>
    </row>
    <row r="410" spans="1:14" s="223" customFormat="1">
      <c r="A410" s="189">
        <v>61</v>
      </c>
      <c r="B410" s="186" t="s">
        <v>610</v>
      </c>
      <c r="C410" s="187" t="s">
        <v>603</v>
      </c>
      <c r="D410" s="356" t="s">
        <v>189</v>
      </c>
      <c r="E410" s="195">
        <v>4.21</v>
      </c>
      <c r="F410" s="187">
        <v>4.12</v>
      </c>
      <c r="G410" s="187">
        <v>95</v>
      </c>
      <c r="H410" s="187">
        <v>150</v>
      </c>
      <c r="I410" s="187">
        <v>76</v>
      </c>
      <c r="J410" s="190">
        <v>9.3571428571428573E-3</v>
      </c>
      <c r="K410" s="191"/>
      <c r="L410" s="276">
        <v>28.11</v>
      </c>
      <c r="M410" s="200" t="s">
        <v>190</v>
      </c>
      <c r="N410" s="343"/>
    </row>
    <row r="411" spans="1:14" s="219" customFormat="1">
      <c r="A411" s="189">
        <v>62</v>
      </c>
      <c r="B411" s="186" t="s">
        <v>287</v>
      </c>
      <c r="C411" s="187" t="s">
        <v>288</v>
      </c>
      <c r="D411" s="356" t="s">
        <v>189</v>
      </c>
      <c r="E411" s="195">
        <v>4.21</v>
      </c>
      <c r="F411" s="187">
        <v>4.12</v>
      </c>
      <c r="G411" s="187">
        <v>146</v>
      </c>
      <c r="H411" s="187">
        <v>95</v>
      </c>
      <c r="I411" s="187">
        <v>85</v>
      </c>
      <c r="J411" s="190">
        <v>9.3571428571428573E-3</v>
      </c>
      <c r="K411" s="191"/>
      <c r="L411" s="276">
        <v>37.49</v>
      </c>
      <c r="M411" s="200" t="s">
        <v>190</v>
      </c>
      <c r="N411" s="343"/>
    </row>
    <row r="412" spans="1:14" s="219" customFormat="1">
      <c r="A412" s="189">
        <v>63</v>
      </c>
      <c r="B412" s="186" t="s">
        <v>563</v>
      </c>
      <c r="C412" s="187" t="s">
        <v>569</v>
      </c>
      <c r="D412" s="356" t="s">
        <v>189</v>
      </c>
      <c r="E412" s="195">
        <v>3.59</v>
      </c>
      <c r="F412" s="187">
        <v>3.5</v>
      </c>
      <c r="G412" s="187">
        <v>146</v>
      </c>
      <c r="H412" s="187">
        <v>95</v>
      </c>
      <c r="I412" s="187">
        <v>85</v>
      </c>
      <c r="J412" s="190">
        <v>9.3571428571428573E-3</v>
      </c>
      <c r="K412" s="191"/>
      <c r="L412" s="276">
        <v>31.98</v>
      </c>
      <c r="M412" s="200" t="s">
        <v>190</v>
      </c>
      <c r="N412" s="343"/>
    </row>
    <row r="413" spans="1:14" s="219" customFormat="1">
      <c r="A413" s="189">
        <v>64</v>
      </c>
      <c r="B413" s="186" t="s">
        <v>558</v>
      </c>
      <c r="C413" s="187" t="s">
        <v>559</v>
      </c>
      <c r="D413" s="356" t="s">
        <v>189</v>
      </c>
      <c r="E413" s="195">
        <v>3.59</v>
      </c>
      <c r="F413" s="187">
        <v>3.5</v>
      </c>
      <c r="G413" s="187">
        <v>146</v>
      </c>
      <c r="H413" s="187">
        <v>95</v>
      </c>
      <c r="I413" s="187">
        <v>85</v>
      </c>
      <c r="J413" s="190">
        <v>9.8250000000000004E-3</v>
      </c>
      <c r="K413" s="191"/>
      <c r="L413" s="276">
        <v>30.53</v>
      </c>
      <c r="M413" s="200" t="s">
        <v>190</v>
      </c>
      <c r="N413" s="343"/>
    </row>
    <row r="414" spans="1:14" s="223" customFormat="1">
      <c r="A414" s="189">
        <v>65</v>
      </c>
      <c r="B414" s="186" t="s">
        <v>0</v>
      </c>
      <c r="C414" s="187" t="s">
        <v>5</v>
      </c>
      <c r="D414" s="356" t="s">
        <v>189</v>
      </c>
      <c r="E414" s="195">
        <v>3.59</v>
      </c>
      <c r="F414" s="187">
        <v>3.5</v>
      </c>
      <c r="G414" s="187">
        <v>96</v>
      </c>
      <c r="H414" s="187">
        <v>67</v>
      </c>
      <c r="I414" s="187">
        <v>90</v>
      </c>
      <c r="J414" s="190">
        <f>96*67*90/1000000</f>
        <v>0.57887999999999995</v>
      </c>
      <c r="K414" s="191"/>
      <c r="L414" s="276">
        <v>17.03</v>
      </c>
      <c r="M414" s="200" t="s">
        <v>190</v>
      </c>
      <c r="N414" s="343"/>
    </row>
    <row r="415" spans="1:14" s="219" customFormat="1">
      <c r="A415" s="189">
        <v>66</v>
      </c>
      <c r="B415" s="186" t="s">
        <v>1</v>
      </c>
      <c r="C415" s="187" t="s">
        <v>567</v>
      </c>
      <c r="D415" s="356" t="s">
        <v>189</v>
      </c>
      <c r="E415" s="189">
        <v>1.1000000000000001</v>
      </c>
      <c r="F415" s="187">
        <v>1</v>
      </c>
      <c r="G415" s="187">
        <v>96</v>
      </c>
      <c r="H415" s="187">
        <v>67</v>
      </c>
      <c r="I415" s="187">
        <v>90</v>
      </c>
      <c r="J415" s="190">
        <f>96*67*90/1000000</f>
        <v>0.57887999999999995</v>
      </c>
      <c r="K415" s="191"/>
      <c r="L415" s="276">
        <v>15.12</v>
      </c>
      <c r="M415" s="200" t="s">
        <v>190</v>
      </c>
      <c r="N415" s="343"/>
    </row>
    <row r="416" spans="1:14" s="219" customFormat="1">
      <c r="A416" s="189">
        <v>67</v>
      </c>
      <c r="B416" s="186" t="s">
        <v>2</v>
      </c>
      <c r="C416" s="187" t="s">
        <v>6</v>
      </c>
      <c r="D416" s="356" t="s">
        <v>189</v>
      </c>
      <c r="E416" s="189">
        <v>1.6</v>
      </c>
      <c r="F416" s="187">
        <v>1.5</v>
      </c>
      <c r="G416" s="187">
        <v>96</v>
      </c>
      <c r="H416" s="187">
        <v>67</v>
      </c>
      <c r="I416" s="187">
        <v>90</v>
      </c>
      <c r="J416" s="190">
        <f>96*67*90/1000000</f>
        <v>0.57887999999999995</v>
      </c>
      <c r="K416" s="191"/>
      <c r="L416" s="276">
        <v>16.59</v>
      </c>
      <c r="M416" s="200" t="s">
        <v>190</v>
      </c>
      <c r="N416" s="343"/>
    </row>
    <row r="417" spans="1:17" s="219" customFormat="1">
      <c r="A417" s="189">
        <v>68</v>
      </c>
      <c r="B417" s="186" t="s">
        <v>3</v>
      </c>
      <c r="C417" s="187" t="s">
        <v>7</v>
      </c>
      <c r="D417" s="356" t="s">
        <v>189</v>
      </c>
      <c r="E417" s="189">
        <v>0</v>
      </c>
      <c r="F417" s="187">
        <v>0</v>
      </c>
      <c r="G417" s="187">
        <v>0</v>
      </c>
      <c r="H417" s="187">
        <v>0</v>
      </c>
      <c r="I417" s="187">
        <v>0</v>
      </c>
      <c r="J417" s="190">
        <v>0</v>
      </c>
      <c r="K417" s="191"/>
      <c r="L417" s="276">
        <v>11.94</v>
      </c>
      <c r="M417" s="200" t="s">
        <v>190</v>
      </c>
      <c r="N417" s="343"/>
    </row>
    <row r="418" spans="1:17" s="219" customFormat="1">
      <c r="A418" s="189">
        <v>69</v>
      </c>
      <c r="B418" s="186" t="s">
        <v>4</v>
      </c>
      <c r="C418" s="187" t="s">
        <v>8</v>
      </c>
      <c r="D418" s="356" t="s">
        <v>189</v>
      </c>
      <c r="E418" s="189">
        <v>0</v>
      </c>
      <c r="F418" s="187">
        <v>0</v>
      </c>
      <c r="G418" s="187">
        <v>0</v>
      </c>
      <c r="H418" s="187">
        <v>0</v>
      </c>
      <c r="I418" s="187">
        <v>0</v>
      </c>
      <c r="J418" s="190">
        <v>0</v>
      </c>
      <c r="K418" s="191"/>
      <c r="L418" s="276">
        <v>11.94</v>
      </c>
      <c r="M418" s="200" t="s">
        <v>190</v>
      </c>
      <c r="N418" s="343"/>
    </row>
    <row r="419" spans="1:17" s="219" customFormat="1">
      <c r="A419" s="189">
        <v>70</v>
      </c>
      <c r="B419" s="186" t="s">
        <v>588</v>
      </c>
      <c r="C419" s="187" t="s">
        <v>566</v>
      </c>
      <c r="D419" s="356" t="s">
        <v>189</v>
      </c>
      <c r="E419" s="189">
        <v>0.3</v>
      </c>
      <c r="F419" s="187">
        <v>0.25</v>
      </c>
      <c r="G419" s="187">
        <v>99</v>
      </c>
      <c r="H419" s="187">
        <v>58</v>
      </c>
      <c r="I419" s="187">
        <v>60</v>
      </c>
      <c r="J419" s="190">
        <f>99*58*60/1000000</f>
        <v>0.34451999999999999</v>
      </c>
      <c r="K419" s="191"/>
      <c r="L419" s="276">
        <v>8.73</v>
      </c>
      <c r="M419" s="200" t="s">
        <v>190</v>
      </c>
      <c r="N419" s="343"/>
    </row>
    <row r="420" spans="1:17" s="219" customFormat="1">
      <c r="A420" s="189">
        <v>71</v>
      </c>
      <c r="B420" s="186" t="s">
        <v>589</v>
      </c>
      <c r="C420" s="187" t="s">
        <v>565</v>
      </c>
      <c r="D420" s="356" t="s">
        <v>189</v>
      </c>
      <c r="E420" s="189">
        <v>0.6</v>
      </c>
      <c r="F420" s="187">
        <v>0.5</v>
      </c>
      <c r="G420" s="187">
        <v>99</v>
      </c>
      <c r="H420" s="187">
        <v>58</v>
      </c>
      <c r="I420" s="187">
        <v>60</v>
      </c>
      <c r="J420" s="190">
        <f>99*58*60/1000000</f>
        <v>0.34451999999999999</v>
      </c>
      <c r="K420" s="191"/>
      <c r="L420" s="276">
        <v>6.24</v>
      </c>
      <c r="M420" s="200" t="s">
        <v>190</v>
      </c>
      <c r="N420" s="343"/>
    </row>
    <row r="421" spans="1:17" s="219" customFormat="1">
      <c r="A421" s="189">
        <v>72</v>
      </c>
      <c r="B421" s="186" t="s">
        <v>590</v>
      </c>
      <c r="C421" s="187" t="s">
        <v>564</v>
      </c>
      <c r="D421" s="356" t="s">
        <v>189</v>
      </c>
      <c r="E421" s="189">
        <v>0.6</v>
      </c>
      <c r="F421" s="187">
        <v>0.5</v>
      </c>
      <c r="G421" s="187">
        <v>99</v>
      </c>
      <c r="H421" s="187">
        <v>58</v>
      </c>
      <c r="I421" s="187">
        <v>60</v>
      </c>
      <c r="J421" s="190">
        <f>99*58*60/1000000</f>
        <v>0.34451999999999999</v>
      </c>
      <c r="K421" s="191"/>
      <c r="L421" s="276">
        <v>6.24</v>
      </c>
      <c r="M421" s="200" t="s">
        <v>190</v>
      </c>
      <c r="N421" s="343"/>
    </row>
    <row r="422" spans="1:17">
      <c r="A422" s="189">
        <v>73</v>
      </c>
      <c r="B422" s="186" t="s">
        <v>649</v>
      </c>
      <c r="C422" s="187" t="s">
        <v>648</v>
      </c>
      <c r="D422" s="356" t="s">
        <v>796</v>
      </c>
      <c r="E422" s="189">
        <v>8.82</v>
      </c>
      <c r="F422" s="187">
        <v>8.7200000000000006</v>
      </c>
      <c r="G422" s="187">
        <v>0</v>
      </c>
      <c r="H422" s="187">
        <v>0</v>
      </c>
      <c r="I422" s="187">
        <v>0</v>
      </c>
      <c r="J422" s="190">
        <v>1.5859999999999999E-2</v>
      </c>
      <c r="K422" s="187"/>
      <c r="L422" s="276">
        <v>33.07</v>
      </c>
      <c r="M422" s="200" t="s">
        <v>190</v>
      </c>
      <c r="N422" s="343"/>
      <c r="O422" s="182"/>
      <c r="P422" s="201"/>
      <c r="Q422" s="201"/>
    </row>
    <row r="423" spans="1:17">
      <c r="A423" s="189">
        <v>74</v>
      </c>
      <c r="B423" s="186" t="s">
        <v>12</v>
      </c>
      <c r="C423" s="187" t="s">
        <v>572</v>
      </c>
      <c r="D423" s="356" t="s">
        <v>796</v>
      </c>
      <c r="E423" s="189">
        <v>8.82</v>
      </c>
      <c r="F423" s="187">
        <v>8.7200000000000006</v>
      </c>
      <c r="G423" s="187">
        <v>0</v>
      </c>
      <c r="H423" s="187">
        <v>0</v>
      </c>
      <c r="I423" s="187">
        <v>0</v>
      </c>
      <c r="J423" s="190">
        <v>1.5859999999999999E-2</v>
      </c>
      <c r="K423" s="197"/>
      <c r="L423" s="276">
        <v>16.59</v>
      </c>
      <c r="M423" s="200" t="s">
        <v>190</v>
      </c>
      <c r="N423" s="343"/>
      <c r="O423" s="182"/>
      <c r="P423" s="201"/>
      <c r="Q423" s="201"/>
    </row>
    <row r="424" spans="1:17" s="219" customFormat="1">
      <c r="A424" s="189">
        <v>75</v>
      </c>
      <c r="B424" s="186" t="s">
        <v>813</v>
      </c>
      <c r="C424" s="188" t="s">
        <v>9</v>
      </c>
      <c r="D424" s="356" t="s">
        <v>189</v>
      </c>
      <c r="E424" s="189">
        <v>0.03</v>
      </c>
      <c r="F424" s="187">
        <v>0.02</v>
      </c>
      <c r="G424" s="187">
        <v>0</v>
      </c>
      <c r="H424" s="187">
        <v>0</v>
      </c>
      <c r="I424" s="187">
        <v>0</v>
      </c>
      <c r="J424" s="190">
        <v>1.8000000000000001E-4</v>
      </c>
      <c r="K424" s="197"/>
      <c r="L424" s="276">
        <v>1.1200000000000001</v>
      </c>
      <c r="M424" s="359" t="s">
        <v>190</v>
      </c>
      <c r="N424" s="343"/>
    </row>
    <row r="425" spans="1:17">
      <c r="A425" s="189">
        <v>76</v>
      </c>
      <c r="B425" s="188" t="s">
        <v>867</v>
      </c>
      <c r="C425" s="188" t="s">
        <v>868</v>
      </c>
      <c r="D425" s="199" t="s">
        <v>189</v>
      </c>
      <c r="E425" s="193">
        <v>9.8000000000000007</v>
      </c>
      <c r="F425" s="193">
        <v>9</v>
      </c>
      <c r="G425" s="193">
        <v>61</v>
      </c>
      <c r="H425" s="187">
        <v>40</v>
      </c>
      <c r="I425" s="187">
        <v>15</v>
      </c>
      <c r="J425" s="190">
        <v>3.5999999999999997E-2</v>
      </c>
      <c r="K425" s="191"/>
      <c r="L425" s="276">
        <v>0</v>
      </c>
      <c r="M425" s="359" t="s">
        <v>190</v>
      </c>
      <c r="N425" s="343"/>
    </row>
    <row r="426" spans="1:17">
      <c r="A426" s="189">
        <v>77</v>
      </c>
      <c r="B426" s="188" t="s">
        <v>827</v>
      </c>
      <c r="C426" s="188" t="s">
        <v>834</v>
      </c>
      <c r="D426" s="199" t="s">
        <v>189</v>
      </c>
      <c r="E426" s="195">
        <v>7.49</v>
      </c>
      <c r="F426" s="193">
        <v>7</v>
      </c>
      <c r="G426" s="193">
        <v>149</v>
      </c>
      <c r="H426" s="187">
        <v>102</v>
      </c>
      <c r="I426" s="187">
        <v>45</v>
      </c>
      <c r="J426" s="190">
        <f>(149*102*45/1000000)/45</f>
        <v>1.5198E-2</v>
      </c>
      <c r="K426" s="191"/>
      <c r="L426" s="276">
        <v>0</v>
      </c>
      <c r="M426" s="359" t="s">
        <v>190</v>
      </c>
      <c r="N426" s="343"/>
    </row>
    <row r="427" spans="1:17">
      <c r="A427" s="189">
        <v>78</v>
      </c>
      <c r="B427" s="187" t="s">
        <v>828</v>
      </c>
      <c r="C427" s="187" t="s">
        <v>835</v>
      </c>
      <c r="D427" s="199" t="s">
        <v>189</v>
      </c>
      <c r="E427" s="195">
        <v>7.2</v>
      </c>
      <c r="F427" s="193">
        <v>6.8</v>
      </c>
      <c r="G427" s="193">
        <v>149</v>
      </c>
      <c r="H427" s="187">
        <v>102</v>
      </c>
      <c r="I427" s="187">
        <v>45</v>
      </c>
      <c r="J427" s="190">
        <f>(149*102*45/1000000)/54</f>
        <v>1.2665000000000001E-2</v>
      </c>
      <c r="K427" s="191"/>
      <c r="L427" s="276">
        <v>0</v>
      </c>
      <c r="M427" s="200" t="s">
        <v>190</v>
      </c>
      <c r="N427" s="343"/>
      <c r="O427" s="182"/>
      <c r="P427" s="201"/>
      <c r="Q427" s="201"/>
    </row>
    <row r="428" spans="1:17">
      <c r="A428" s="189">
        <v>79</v>
      </c>
      <c r="B428" s="187" t="s">
        <v>829</v>
      </c>
      <c r="C428" s="187" t="s">
        <v>836</v>
      </c>
      <c r="D428" s="199" t="s">
        <v>189</v>
      </c>
      <c r="E428" s="195">
        <v>7.4</v>
      </c>
      <c r="F428" s="193">
        <v>7</v>
      </c>
      <c r="G428" s="193">
        <v>149</v>
      </c>
      <c r="H428" s="187">
        <v>102</v>
      </c>
      <c r="I428" s="187">
        <v>45</v>
      </c>
      <c r="J428" s="190">
        <f>(149*102*45/1000000)/54</f>
        <v>1.2665000000000001E-2</v>
      </c>
      <c r="K428" s="191"/>
      <c r="L428" s="276">
        <v>0</v>
      </c>
      <c r="M428" s="200" t="s">
        <v>190</v>
      </c>
      <c r="N428" s="343"/>
      <c r="O428" s="182"/>
      <c r="P428" s="201"/>
      <c r="Q428" s="201"/>
    </row>
    <row r="429" spans="1:17">
      <c r="A429" s="189">
        <v>80</v>
      </c>
      <c r="B429" s="187" t="s">
        <v>830</v>
      </c>
      <c r="C429" s="187" t="s">
        <v>837</v>
      </c>
      <c r="D429" s="199" t="s">
        <v>189</v>
      </c>
      <c r="E429" s="195">
        <v>6.3</v>
      </c>
      <c r="F429" s="193">
        <v>6</v>
      </c>
      <c r="G429" s="193">
        <v>149</v>
      </c>
      <c r="H429" s="187">
        <v>102</v>
      </c>
      <c r="I429" s="187">
        <v>45</v>
      </c>
      <c r="J429" s="190">
        <f>(149*102*45/1000000)/72</f>
        <v>9.4987500000000002E-3</v>
      </c>
      <c r="K429" s="191"/>
      <c r="L429" s="276">
        <v>0</v>
      </c>
      <c r="M429" s="200" t="s">
        <v>190</v>
      </c>
      <c r="N429" s="343"/>
      <c r="O429" s="182"/>
      <c r="P429" s="201"/>
      <c r="Q429" s="201"/>
    </row>
    <row r="430" spans="1:17">
      <c r="A430" s="189">
        <v>81</v>
      </c>
      <c r="B430" s="187" t="s">
        <v>831</v>
      </c>
      <c r="C430" s="188" t="s">
        <v>838</v>
      </c>
      <c r="D430" s="199" t="s">
        <v>189</v>
      </c>
      <c r="E430" s="195">
        <v>2.4</v>
      </c>
      <c r="F430" s="193">
        <v>2.2000000000000002</v>
      </c>
      <c r="G430" s="193">
        <v>158</v>
      </c>
      <c r="H430" s="187">
        <v>57</v>
      </c>
      <c r="I430" s="187">
        <v>20</v>
      </c>
      <c r="J430" s="190">
        <f>(158*57*20/1000000)/40</f>
        <v>4.5030000000000001E-3</v>
      </c>
      <c r="K430" s="191"/>
      <c r="L430" s="276">
        <v>0</v>
      </c>
      <c r="M430" s="359" t="s">
        <v>190</v>
      </c>
      <c r="N430" s="343"/>
    </row>
    <row r="431" spans="1:17">
      <c r="A431" s="189">
        <v>82</v>
      </c>
      <c r="B431" s="188" t="s">
        <v>832</v>
      </c>
      <c r="C431" s="188" t="s">
        <v>839</v>
      </c>
      <c r="D431" s="199" t="s">
        <v>189</v>
      </c>
      <c r="E431" s="195">
        <v>4.8</v>
      </c>
      <c r="F431" s="193">
        <v>4.4000000000000004</v>
      </c>
      <c r="G431" s="193">
        <v>158</v>
      </c>
      <c r="H431" s="187">
        <v>57</v>
      </c>
      <c r="I431" s="187">
        <v>20</v>
      </c>
      <c r="J431" s="190">
        <f>(158*57*20/1000000)/25</f>
        <v>7.2047999999999999E-3</v>
      </c>
      <c r="K431" s="191"/>
      <c r="L431" s="276">
        <v>0</v>
      </c>
      <c r="M431" s="200" t="s">
        <v>190</v>
      </c>
      <c r="N431" s="343"/>
      <c r="O431" s="182"/>
      <c r="P431" s="183"/>
      <c r="Q431" s="183"/>
    </row>
    <row r="432" spans="1:17">
      <c r="A432" s="189">
        <v>83</v>
      </c>
      <c r="B432" s="188" t="s">
        <v>833</v>
      </c>
      <c r="C432" s="188" t="s">
        <v>840</v>
      </c>
      <c r="D432" s="199" t="s">
        <v>189</v>
      </c>
      <c r="E432" s="195">
        <v>2.6</v>
      </c>
      <c r="F432" s="193">
        <v>2.5</v>
      </c>
      <c r="G432" s="193">
        <v>49</v>
      </c>
      <c r="H432" s="187">
        <v>59</v>
      </c>
      <c r="I432" s="187">
        <v>22</v>
      </c>
      <c r="J432" s="190">
        <f>(49*59*22/1000000)/7</f>
        <v>9.0860000000000003E-3</v>
      </c>
      <c r="K432" s="191"/>
      <c r="L432" s="276">
        <v>0</v>
      </c>
      <c r="M432" s="200" t="s">
        <v>190</v>
      </c>
      <c r="N432" s="343"/>
      <c r="O432" s="182"/>
      <c r="P432" s="183"/>
      <c r="Q432" s="183"/>
    </row>
    <row r="433" spans="1:17" s="219" customFormat="1">
      <c r="A433" s="189">
        <v>84</v>
      </c>
      <c r="B433" s="187" t="s">
        <v>841</v>
      </c>
      <c r="C433" s="187" t="s">
        <v>842</v>
      </c>
      <c r="D433" s="199" t="s">
        <v>189</v>
      </c>
      <c r="E433" s="195">
        <v>6.6</v>
      </c>
      <c r="F433" s="193">
        <v>6.2</v>
      </c>
      <c r="G433" s="193">
        <v>149</v>
      </c>
      <c r="H433" s="187">
        <v>102</v>
      </c>
      <c r="I433" s="187">
        <v>45</v>
      </c>
      <c r="J433" s="190">
        <f>(149*102*45/1000000)/54</f>
        <v>1.2665000000000001E-2</v>
      </c>
      <c r="K433" s="191"/>
      <c r="L433" s="276">
        <v>0</v>
      </c>
      <c r="M433" s="200" t="s">
        <v>190</v>
      </c>
      <c r="N433" s="343"/>
    </row>
    <row r="434" spans="1:17" s="219" customFormat="1">
      <c r="A434" s="189"/>
      <c r="B434" s="187"/>
      <c r="C434" s="187"/>
      <c r="D434" s="199" t="s">
        <v>189</v>
      </c>
      <c r="E434" s="193"/>
      <c r="F434" s="193"/>
      <c r="G434" s="193"/>
      <c r="H434" s="187"/>
      <c r="I434" s="187"/>
      <c r="J434" s="190"/>
      <c r="K434" s="191"/>
      <c r="L434" s="194"/>
      <c r="M434" s="200" t="s">
        <v>190</v>
      </c>
      <c r="N434" s="343"/>
    </row>
    <row r="435" spans="1:17">
      <c r="B435" s="180"/>
      <c r="C435" s="180"/>
      <c r="D435" s="199" t="s">
        <v>189</v>
      </c>
      <c r="E435" s="193"/>
      <c r="F435" s="193"/>
      <c r="G435" s="193"/>
      <c r="H435" s="187"/>
      <c r="I435" s="187"/>
      <c r="J435" s="190"/>
      <c r="K435" s="180"/>
      <c r="L435" s="194"/>
      <c r="M435" s="200" t="s">
        <v>190</v>
      </c>
      <c r="N435" s="343"/>
    </row>
    <row r="436" spans="1:17">
      <c r="B436" s="180"/>
      <c r="C436" s="180"/>
      <c r="D436" s="199" t="s">
        <v>189</v>
      </c>
      <c r="E436" s="193"/>
      <c r="F436" s="193"/>
      <c r="G436" s="193"/>
      <c r="H436" s="187"/>
      <c r="I436" s="187"/>
      <c r="J436" s="190"/>
      <c r="K436" s="180"/>
      <c r="L436" s="194"/>
      <c r="M436" s="200" t="s">
        <v>190</v>
      </c>
      <c r="N436" s="343"/>
    </row>
    <row r="437" spans="1:17">
      <c r="B437" s="180"/>
      <c r="C437" s="180"/>
      <c r="D437" s="199" t="s">
        <v>189</v>
      </c>
      <c r="E437" s="193"/>
      <c r="F437" s="193"/>
      <c r="G437" s="193"/>
      <c r="H437" s="187"/>
      <c r="I437" s="187"/>
      <c r="J437" s="190"/>
      <c r="K437" s="180"/>
      <c r="L437" s="194"/>
      <c r="M437" s="200" t="s">
        <v>190</v>
      </c>
      <c r="N437" s="343"/>
    </row>
    <row r="438" spans="1:17">
      <c r="B438" s="180"/>
      <c r="C438" s="180"/>
      <c r="D438" s="199" t="s">
        <v>189</v>
      </c>
      <c r="E438" s="193"/>
      <c r="F438" s="193"/>
      <c r="G438" s="193"/>
      <c r="H438" s="187"/>
      <c r="I438" s="187"/>
      <c r="J438" s="190"/>
      <c r="K438" s="180"/>
      <c r="L438" s="194"/>
      <c r="M438" s="200" t="s">
        <v>190</v>
      </c>
      <c r="N438" s="343"/>
    </row>
    <row r="439" spans="1:17">
      <c r="B439" s="180"/>
      <c r="C439" s="180"/>
      <c r="D439" s="199" t="s">
        <v>189</v>
      </c>
      <c r="E439" s="193"/>
      <c r="F439" s="193"/>
      <c r="G439" s="193"/>
      <c r="H439" s="187"/>
      <c r="I439" s="187"/>
      <c r="J439" s="190"/>
      <c r="K439" s="180"/>
      <c r="L439" s="194"/>
      <c r="M439" s="200" t="s">
        <v>190</v>
      </c>
      <c r="N439" s="343"/>
    </row>
    <row r="440" spans="1:17">
      <c r="B440" s="180"/>
      <c r="C440" s="180"/>
      <c r="D440" s="199" t="s">
        <v>189</v>
      </c>
      <c r="E440" s="193"/>
      <c r="F440" s="193"/>
      <c r="G440" s="193"/>
      <c r="H440" s="187"/>
      <c r="I440" s="187"/>
      <c r="J440" s="190"/>
      <c r="K440" s="180"/>
      <c r="L440" s="194"/>
      <c r="M440" s="200" t="s">
        <v>190</v>
      </c>
      <c r="N440" s="343"/>
    </row>
    <row r="441" spans="1:17">
      <c r="B441" s="180"/>
      <c r="C441" s="180"/>
      <c r="D441" s="199" t="s">
        <v>189</v>
      </c>
      <c r="E441" s="193"/>
      <c r="F441" s="193"/>
      <c r="G441" s="193"/>
      <c r="H441" s="187"/>
      <c r="I441" s="187"/>
      <c r="J441" s="190"/>
      <c r="K441" s="180"/>
      <c r="L441" s="194"/>
      <c r="M441" s="200" t="s">
        <v>190</v>
      </c>
      <c r="N441" s="343"/>
    </row>
    <row r="442" spans="1:17">
      <c r="B442" s="180"/>
      <c r="C442" s="180"/>
      <c r="D442" s="199" t="s">
        <v>189</v>
      </c>
      <c r="E442" s="193"/>
      <c r="F442" s="193"/>
      <c r="G442" s="193"/>
      <c r="H442" s="187"/>
      <c r="I442" s="187"/>
      <c r="J442" s="190"/>
      <c r="K442" s="180"/>
      <c r="L442" s="194"/>
      <c r="M442" s="200" t="s">
        <v>190</v>
      </c>
      <c r="N442" s="343"/>
    </row>
    <row r="443" spans="1:17">
      <c r="B443" s="180"/>
      <c r="C443" s="180"/>
      <c r="D443" s="199" t="s">
        <v>189</v>
      </c>
      <c r="E443" s="193"/>
      <c r="F443" s="193"/>
      <c r="G443" s="193"/>
      <c r="H443" s="187"/>
      <c r="I443" s="187"/>
      <c r="J443" s="190"/>
      <c r="K443" s="180"/>
      <c r="L443" s="194"/>
      <c r="M443" s="200" t="s">
        <v>190</v>
      </c>
      <c r="N443" s="343"/>
    </row>
    <row r="444" spans="1:17">
      <c r="B444" s="180"/>
      <c r="C444" s="180"/>
      <c r="D444" s="199" t="s">
        <v>189</v>
      </c>
      <c r="E444" s="193"/>
      <c r="F444" s="193"/>
      <c r="G444" s="193"/>
      <c r="H444" s="187"/>
      <c r="I444" s="187"/>
      <c r="J444" s="190"/>
      <c r="K444" s="180"/>
      <c r="L444" s="194"/>
      <c r="M444" s="200" t="s">
        <v>190</v>
      </c>
      <c r="N444" s="343"/>
    </row>
    <row r="445" spans="1:17">
      <c r="B445" s="180"/>
      <c r="C445" s="180"/>
      <c r="D445" s="199" t="s">
        <v>189</v>
      </c>
      <c r="E445" s="193"/>
      <c r="F445" s="193"/>
      <c r="G445" s="193"/>
      <c r="H445" s="187"/>
      <c r="I445" s="187"/>
      <c r="J445" s="190"/>
      <c r="K445" s="180"/>
      <c r="L445" s="194"/>
      <c r="M445" s="200" t="s">
        <v>190</v>
      </c>
      <c r="N445" s="343"/>
    </row>
    <row r="446" spans="1:17">
      <c r="B446" s="180"/>
      <c r="C446" s="180"/>
      <c r="D446" s="199" t="s">
        <v>189</v>
      </c>
      <c r="E446" s="193"/>
      <c r="F446" s="193"/>
      <c r="G446" s="193"/>
      <c r="H446" s="187"/>
      <c r="I446" s="187"/>
      <c r="J446" s="190"/>
      <c r="K446" s="180"/>
      <c r="L446" s="194"/>
      <c r="M446" s="200" t="s">
        <v>190</v>
      </c>
      <c r="N446" s="343"/>
    </row>
    <row r="447" spans="1:17">
      <c r="B447" s="180"/>
      <c r="C447" s="180"/>
      <c r="D447" s="199" t="s">
        <v>189</v>
      </c>
      <c r="E447" s="193"/>
      <c r="F447" s="193"/>
      <c r="G447" s="193"/>
      <c r="H447" s="187"/>
      <c r="I447" s="187"/>
      <c r="J447" s="190"/>
      <c r="K447" s="180"/>
      <c r="L447" s="194"/>
      <c r="M447" s="200" t="s">
        <v>190</v>
      </c>
      <c r="N447" s="343"/>
    </row>
    <row r="448" spans="1:17">
      <c r="A448" s="189"/>
      <c r="B448" s="187"/>
      <c r="C448" s="187"/>
      <c r="D448" s="199" t="s">
        <v>189</v>
      </c>
      <c r="E448" s="193"/>
      <c r="F448" s="193"/>
      <c r="G448" s="193"/>
      <c r="H448" s="187"/>
      <c r="I448" s="187"/>
      <c r="J448" s="190"/>
      <c r="K448" s="191"/>
      <c r="L448" s="204"/>
      <c r="M448" s="200" t="s">
        <v>190</v>
      </c>
      <c r="N448" s="343"/>
      <c r="P448" s="201"/>
      <c r="Q448" s="201"/>
    </row>
    <row r="449" spans="1:17" s="223" customFormat="1">
      <c r="A449" s="189"/>
      <c r="B449" s="187"/>
      <c r="C449" s="187"/>
      <c r="D449" s="199" t="s">
        <v>189</v>
      </c>
      <c r="E449" s="193"/>
      <c r="F449" s="193"/>
      <c r="G449" s="193"/>
      <c r="H449" s="187"/>
      <c r="I449" s="187"/>
      <c r="J449" s="190"/>
      <c r="K449" s="191"/>
      <c r="L449" s="194"/>
      <c r="M449" s="200" t="s">
        <v>190</v>
      </c>
      <c r="N449" s="343"/>
    </row>
    <row r="450" spans="1:17">
      <c r="B450" s="187"/>
      <c r="C450" s="180"/>
      <c r="D450" s="199" t="s">
        <v>189</v>
      </c>
      <c r="E450" s="193"/>
      <c r="F450" s="193"/>
      <c r="G450" s="193"/>
      <c r="H450" s="187"/>
      <c r="I450" s="187"/>
      <c r="J450" s="190"/>
      <c r="K450" s="180"/>
      <c r="L450" s="194"/>
      <c r="M450" s="200" t="s">
        <v>190</v>
      </c>
      <c r="N450" s="343"/>
    </row>
    <row r="451" spans="1:17" s="219" customFormat="1">
      <c r="A451" s="189"/>
      <c r="B451" s="187"/>
      <c r="C451" s="187"/>
      <c r="D451" s="199" t="s">
        <v>189</v>
      </c>
      <c r="E451" s="193"/>
      <c r="F451" s="193"/>
      <c r="G451" s="193"/>
      <c r="H451" s="187"/>
      <c r="I451" s="187"/>
      <c r="J451" s="190"/>
      <c r="K451" s="191"/>
      <c r="L451" s="194"/>
      <c r="M451" s="200" t="s">
        <v>190</v>
      </c>
      <c r="N451" s="343"/>
    </row>
    <row r="452" spans="1:17" s="219" customFormat="1">
      <c r="A452" s="189"/>
      <c r="B452" s="187"/>
      <c r="C452" s="187"/>
      <c r="D452" s="199" t="s">
        <v>189</v>
      </c>
      <c r="E452" s="193"/>
      <c r="F452" s="193"/>
      <c r="G452" s="193"/>
      <c r="H452" s="187"/>
      <c r="I452" s="187"/>
      <c r="J452" s="190"/>
      <c r="K452" s="191"/>
      <c r="L452" s="194"/>
      <c r="M452" s="200" t="s">
        <v>190</v>
      </c>
      <c r="N452" s="343"/>
    </row>
    <row r="453" spans="1:17">
      <c r="A453" s="189"/>
      <c r="B453" s="187"/>
      <c r="C453" s="187"/>
      <c r="D453" s="199" t="s">
        <v>189</v>
      </c>
      <c r="E453" s="193"/>
      <c r="F453" s="193"/>
      <c r="G453" s="193"/>
      <c r="H453" s="187"/>
      <c r="I453" s="187"/>
      <c r="J453" s="190"/>
      <c r="K453" s="191"/>
      <c r="L453" s="194"/>
      <c r="M453" s="200" t="s">
        <v>190</v>
      </c>
      <c r="N453" s="343"/>
      <c r="P453" s="201"/>
      <c r="Q453" s="201"/>
    </row>
    <row r="454" spans="1:17">
      <c r="B454" s="187"/>
      <c r="C454" s="187"/>
      <c r="D454" s="199" t="s">
        <v>189</v>
      </c>
      <c r="E454" s="193"/>
      <c r="F454" s="193"/>
      <c r="G454" s="193"/>
      <c r="H454" s="187"/>
      <c r="I454" s="187"/>
      <c r="J454" s="190"/>
      <c r="K454" s="191"/>
      <c r="L454" s="194"/>
      <c r="M454" s="200" t="s">
        <v>190</v>
      </c>
      <c r="N454" s="343"/>
    </row>
    <row r="455" spans="1:17" s="219" customFormat="1">
      <c r="A455" s="189"/>
      <c r="B455" s="187"/>
      <c r="C455" s="187"/>
      <c r="D455" s="199" t="s">
        <v>189</v>
      </c>
      <c r="E455" s="193"/>
      <c r="F455" s="193"/>
      <c r="G455" s="193"/>
      <c r="H455" s="187"/>
      <c r="I455" s="187"/>
      <c r="J455" s="190"/>
      <c r="K455" s="191"/>
      <c r="L455" s="194"/>
      <c r="M455" s="200" t="s">
        <v>190</v>
      </c>
      <c r="N455" s="343"/>
    </row>
    <row r="456" spans="1:17">
      <c r="A456" s="189"/>
      <c r="B456" s="187"/>
      <c r="C456" s="187"/>
      <c r="D456" s="199" t="s">
        <v>189</v>
      </c>
      <c r="E456" s="193"/>
      <c r="F456" s="193"/>
      <c r="G456" s="193"/>
      <c r="H456" s="187"/>
      <c r="I456" s="187"/>
      <c r="J456" s="190"/>
      <c r="K456" s="191"/>
      <c r="L456" s="194"/>
      <c r="M456" s="200" t="s">
        <v>190</v>
      </c>
      <c r="N456" s="343"/>
      <c r="O456" s="182"/>
      <c r="P456" s="201"/>
      <c r="Q456" s="201"/>
    </row>
    <row r="457" spans="1:17">
      <c r="A457" s="189"/>
      <c r="B457" s="187"/>
      <c r="C457" s="187"/>
      <c r="D457" s="199" t="s">
        <v>189</v>
      </c>
      <c r="E457" s="193"/>
      <c r="F457" s="193"/>
      <c r="G457" s="193"/>
      <c r="H457" s="187"/>
      <c r="I457" s="187"/>
      <c r="J457" s="190"/>
      <c r="K457" s="191"/>
      <c r="L457" s="194"/>
      <c r="M457" s="200" t="s">
        <v>190</v>
      </c>
      <c r="N457" s="343"/>
      <c r="O457" s="182"/>
      <c r="P457" s="201"/>
      <c r="Q457" s="201"/>
    </row>
    <row r="458" spans="1:17" s="219" customFormat="1">
      <c r="A458" s="189"/>
      <c r="B458" s="187"/>
      <c r="C458" s="187"/>
      <c r="D458" s="199" t="s">
        <v>189</v>
      </c>
      <c r="E458" s="193"/>
      <c r="F458" s="193"/>
      <c r="G458" s="193"/>
      <c r="H458" s="187"/>
      <c r="I458" s="187"/>
      <c r="J458" s="190"/>
      <c r="K458" s="191"/>
      <c r="L458" s="204"/>
      <c r="M458" s="200" t="s">
        <v>190</v>
      </c>
      <c r="N458" s="343"/>
    </row>
    <row r="459" spans="1:17" s="219" customFormat="1">
      <c r="A459" s="189"/>
      <c r="B459" s="187"/>
      <c r="C459" s="187"/>
      <c r="D459" s="199" t="s">
        <v>189</v>
      </c>
      <c r="E459" s="193"/>
      <c r="F459" s="193"/>
      <c r="G459" s="193"/>
      <c r="H459" s="187"/>
      <c r="I459" s="187"/>
      <c r="J459" s="190"/>
      <c r="K459" s="191"/>
      <c r="L459" s="204"/>
      <c r="M459" s="200" t="s">
        <v>190</v>
      </c>
      <c r="N459" s="343"/>
    </row>
    <row r="460" spans="1:17">
      <c r="A460" s="189"/>
      <c r="B460" s="187"/>
      <c r="C460" s="187"/>
      <c r="D460" s="199" t="s">
        <v>189</v>
      </c>
      <c r="E460" s="193"/>
      <c r="F460" s="193"/>
      <c r="G460" s="193"/>
      <c r="H460" s="187"/>
      <c r="I460" s="187"/>
      <c r="J460" s="190"/>
      <c r="K460" s="191"/>
      <c r="L460" s="194"/>
      <c r="M460" s="200" t="s">
        <v>190</v>
      </c>
      <c r="N460" s="343"/>
      <c r="P460" s="201"/>
      <c r="Q460" s="201"/>
    </row>
    <row r="461" spans="1:17">
      <c r="A461" s="189"/>
      <c r="B461" s="187"/>
      <c r="C461" s="187"/>
      <c r="D461" s="199" t="s">
        <v>189</v>
      </c>
      <c r="E461" s="193"/>
      <c r="F461" s="193"/>
      <c r="G461" s="193"/>
      <c r="H461" s="187"/>
      <c r="I461" s="187"/>
      <c r="J461" s="190"/>
      <c r="K461" s="191"/>
      <c r="L461" s="194"/>
      <c r="M461" s="200" t="s">
        <v>190</v>
      </c>
      <c r="N461" s="343"/>
      <c r="P461" s="201"/>
      <c r="Q461" s="201"/>
    </row>
    <row r="462" spans="1:17">
      <c r="A462" s="189"/>
      <c r="B462" s="187"/>
      <c r="C462" s="187"/>
      <c r="D462" s="199" t="s">
        <v>189</v>
      </c>
      <c r="E462" s="193"/>
      <c r="F462" s="193"/>
      <c r="G462" s="193"/>
      <c r="H462" s="187"/>
      <c r="I462" s="187"/>
      <c r="J462" s="190"/>
      <c r="K462" s="191"/>
      <c r="L462" s="194"/>
      <c r="M462" s="200" t="s">
        <v>190</v>
      </c>
      <c r="N462" s="343"/>
      <c r="P462" s="201"/>
      <c r="Q462" s="201"/>
    </row>
    <row r="463" spans="1:17">
      <c r="A463" s="189"/>
      <c r="B463" s="187"/>
      <c r="C463" s="187"/>
      <c r="D463" s="199" t="s">
        <v>189</v>
      </c>
      <c r="E463" s="193"/>
      <c r="F463" s="193"/>
      <c r="G463" s="193"/>
      <c r="H463" s="187"/>
      <c r="I463" s="187"/>
      <c r="J463" s="190"/>
      <c r="K463" s="191"/>
      <c r="L463" s="194"/>
      <c r="M463" s="200" t="s">
        <v>190</v>
      </c>
      <c r="N463" s="343"/>
      <c r="P463" s="201"/>
      <c r="Q463" s="201"/>
    </row>
    <row r="464" spans="1:17">
      <c r="A464" s="189"/>
      <c r="B464" s="187"/>
      <c r="C464" s="187"/>
      <c r="D464" s="199" t="s">
        <v>189</v>
      </c>
      <c r="E464" s="193"/>
      <c r="F464" s="193"/>
      <c r="G464" s="193"/>
      <c r="H464" s="187"/>
      <c r="I464" s="187"/>
      <c r="J464" s="190"/>
      <c r="K464" s="191"/>
      <c r="L464" s="194"/>
      <c r="M464" s="200" t="s">
        <v>190</v>
      </c>
      <c r="N464" s="343"/>
      <c r="P464" s="201"/>
      <c r="Q464" s="201"/>
    </row>
    <row r="465" spans="1:17">
      <c r="A465" s="189"/>
      <c r="B465" s="187"/>
      <c r="C465" s="187"/>
      <c r="D465" s="199" t="s">
        <v>189</v>
      </c>
      <c r="E465" s="193"/>
      <c r="F465" s="193"/>
      <c r="G465" s="193"/>
      <c r="H465" s="187"/>
      <c r="I465" s="187"/>
      <c r="J465" s="190"/>
      <c r="K465" s="191"/>
      <c r="L465" s="194"/>
      <c r="M465" s="200" t="s">
        <v>190</v>
      </c>
      <c r="N465" s="343"/>
      <c r="P465" s="201"/>
      <c r="Q465" s="201"/>
    </row>
    <row r="466" spans="1:17">
      <c r="A466" s="189"/>
      <c r="B466" s="187"/>
      <c r="C466" s="187"/>
      <c r="D466" s="199" t="s">
        <v>189</v>
      </c>
      <c r="E466" s="193"/>
      <c r="F466" s="193"/>
      <c r="G466" s="193"/>
      <c r="H466" s="187"/>
      <c r="I466" s="187"/>
      <c r="J466" s="190"/>
      <c r="K466" s="191"/>
      <c r="L466" s="194"/>
      <c r="M466" s="200" t="s">
        <v>190</v>
      </c>
      <c r="N466" s="343"/>
      <c r="P466" s="201"/>
      <c r="Q466" s="201"/>
    </row>
    <row r="467" spans="1:17" s="219" customFormat="1">
      <c r="A467" s="189"/>
      <c r="B467" s="187"/>
      <c r="C467" s="187"/>
      <c r="D467" s="199" t="s">
        <v>189</v>
      </c>
      <c r="E467" s="193"/>
      <c r="F467" s="193"/>
      <c r="G467" s="193"/>
      <c r="H467" s="187"/>
      <c r="I467" s="187"/>
      <c r="J467" s="190"/>
      <c r="K467" s="191"/>
      <c r="L467" s="204"/>
      <c r="M467" s="200" t="s">
        <v>190</v>
      </c>
      <c r="N467" s="343"/>
      <c r="O467" s="182"/>
      <c r="P467" s="201"/>
      <c r="Q467" s="201"/>
    </row>
    <row r="468" spans="1:17" s="219" customFormat="1">
      <c r="A468" s="189"/>
      <c r="B468" s="187"/>
      <c r="C468" s="187"/>
      <c r="D468" s="199" t="s">
        <v>189</v>
      </c>
      <c r="E468" s="193"/>
      <c r="F468" s="193"/>
      <c r="G468" s="193"/>
      <c r="H468" s="187"/>
      <c r="I468" s="187"/>
      <c r="J468" s="190"/>
      <c r="K468" s="191"/>
      <c r="L468" s="194"/>
      <c r="M468" s="200" t="s">
        <v>190</v>
      </c>
      <c r="N468" s="343"/>
      <c r="O468" s="182"/>
      <c r="P468" s="201"/>
      <c r="Q468" s="201"/>
    </row>
    <row r="469" spans="1:17" s="219" customFormat="1">
      <c r="A469" s="189"/>
      <c r="B469" s="187"/>
      <c r="C469" s="187"/>
      <c r="D469" s="199" t="s">
        <v>189</v>
      </c>
      <c r="E469" s="193"/>
      <c r="F469" s="193"/>
      <c r="G469" s="193"/>
      <c r="H469" s="187"/>
      <c r="I469" s="187"/>
      <c r="J469" s="190"/>
      <c r="K469" s="191"/>
      <c r="L469" s="194"/>
      <c r="M469" s="200" t="s">
        <v>190</v>
      </c>
      <c r="N469" s="343"/>
      <c r="O469" s="182"/>
      <c r="P469" s="201"/>
      <c r="Q469" s="201"/>
    </row>
    <row r="470" spans="1:17">
      <c r="A470" s="189"/>
      <c r="B470" s="187"/>
      <c r="C470" s="187"/>
      <c r="D470" s="199" t="s">
        <v>189</v>
      </c>
      <c r="E470" s="193"/>
      <c r="F470" s="193"/>
      <c r="G470" s="193"/>
      <c r="H470" s="187"/>
      <c r="I470" s="187"/>
      <c r="J470" s="190"/>
      <c r="K470" s="191"/>
      <c r="L470" s="194"/>
      <c r="M470" s="200" t="s">
        <v>190</v>
      </c>
      <c r="N470" s="343"/>
      <c r="O470" s="182"/>
      <c r="P470" s="201"/>
      <c r="Q470" s="201"/>
    </row>
    <row r="471" spans="1:17">
      <c r="A471" s="189"/>
      <c r="B471" s="187"/>
      <c r="C471" s="187"/>
      <c r="D471" s="199" t="s">
        <v>189</v>
      </c>
      <c r="E471" s="193"/>
      <c r="F471" s="193"/>
      <c r="G471" s="193"/>
      <c r="H471" s="187"/>
      <c r="I471" s="187"/>
      <c r="J471" s="190"/>
      <c r="K471" s="191"/>
      <c r="L471" s="194"/>
      <c r="M471" s="200" t="s">
        <v>190</v>
      </c>
      <c r="N471" s="343"/>
      <c r="P471" s="201"/>
      <c r="Q471" s="201"/>
    </row>
    <row r="472" spans="1:17">
      <c r="A472" s="189"/>
      <c r="B472" s="187"/>
      <c r="C472" s="187"/>
      <c r="D472" s="199" t="s">
        <v>189</v>
      </c>
      <c r="E472" s="193"/>
      <c r="F472" s="193"/>
      <c r="G472" s="193"/>
      <c r="H472" s="187"/>
      <c r="I472" s="187"/>
      <c r="J472" s="190"/>
      <c r="K472" s="191"/>
      <c r="L472" s="194"/>
      <c r="M472" s="200" t="s">
        <v>190</v>
      </c>
      <c r="N472" s="343"/>
      <c r="P472" s="201"/>
      <c r="Q472" s="201"/>
    </row>
    <row r="473" spans="1:17">
      <c r="A473" s="189"/>
      <c r="B473" s="187"/>
      <c r="C473" s="187"/>
      <c r="D473" s="199" t="s">
        <v>189</v>
      </c>
      <c r="E473" s="193"/>
      <c r="F473" s="193"/>
      <c r="G473" s="193"/>
      <c r="H473" s="187"/>
      <c r="I473" s="187"/>
      <c r="J473" s="190"/>
      <c r="K473" s="191"/>
      <c r="L473" s="194"/>
      <c r="M473" s="200" t="s">
        <v>190</v>
      </c>
      <c r="N473" s="343"/>
      <c r="O473" s="182"/>
      <c r="P473" s="201"/>
      <c r="Q473" s="201"/>
    </row>
    <row r="474" spans="1:17" s="219" customFormat="1">
      <c r="A474" s="189"/>
      <c r="B474" s="187"/>
      <c r="C474" s="187"/>
      <c r="D474" s="199" t="s">
        <v>189</v>
      </c>
      <c r="E474" s="193"/>
      <c r="F474" s="193"/>
      <c r="G474" s="193"/>
      <c r="H474" s="187"/>
      <c r="I474" s="187"/>
      <c r="J474" s="190"/>
      <c r="K474" s="191"/>
      <c r="L474" s="204"/>
      <c r="M474" s="200" t="s">
        <v>190</v>
      </c>
      <c r="N474" s="343"/>
      <c r="P474" s="201"/>
      <c r="Q474" s="201"/>
    </row>
    <row r="475" spans="1:17">
      <c r="A475" s="189"/>
      <c r="B475" s="187"/>
      <c r="C475" s="187"/>
      <c r="D475" s="199" t="s">
        <v>189</v>
      </c>
      <c r="E475" s="193"/>
      <c r="F475" s="193"/>
      <c r="G475" s="193"/>
      <c r="H475" s="187"/>
      <c r="I475" s="187"/>
      <c r="J475" s="190"/>
      <c r="K475" s="191"/>
      <c r="L475" s="194"/>
      <c r="M475" s="200" t="s">
        <v>190</v>
      </c>
      <c r="N475" s="343"/>
      <c r="O475" s="182"/>
      <c r="P475" s="201"/>
      <c r="Q475" s="201"/>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C63D-FECA-4845-A5F1-87A8D77B8250}">
  <sheetPr>
    <pageSetUpPr fitToPage="1"/>
  </sheetPr>
  <dimension ref="A1:Z69"/>
  <sheetViews>
    <sheetView zoomScale="70" zoomScaleNormal="70" workbookViewId="0">
      <selection activeCell="B20" activeCellId="1" sqref="B22 B20"/>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2.4531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26" t="s">
        <v>54</v>
      </c>
      <c r="J9" s="235"/>
      <c r="K9" s="285" t="s">
        <v>55</v>
      </c>
      <c r="L9" s="289"/>
      <c r="N9" s="235"/>
      <c r="O9" s="158" t="s">
        <v>56</v>
      </c>
      <c r="V9" s="290"/>
    </row>
    <row r="10" spans="1:22" ht="13">
      <c r="A10" s="26" t="s">
        <v>874</v>
      </c>
      <c r="C10" s="56" t="s">
        <v>875</v>
      </c>
      <c r="D10" s="120" t="s">
        <v>876</v>
      </c>
      <c r="F10" s="285"/>
      <c r="G10" s="286"/>
      <c r="H10" s="334"/>
      <c r="I10" s="335"/>
      <c r="J10" s="237"/>
      <c r="K10" s="285"/>
      <c r="L10" s="289"/>
      <c r="N10" s="235"/>
      <c r="V10" s="290"/>
    </row>
    <row r="11" spans="1:22" ht="13">
      <c r="A11" s="26" t="s">
        <v>877</v>
      </c>
      <c r="C11" s="235"/>
      <c r="D11" s="255"/>
      <c r="E11" s="239"/>
      <c r="F11" s="285" t="s">
        <v>58</v>
      </c>
      <c r="G11" s="286"/>
      <c r="H11" s="26" t="s">
        <v>59</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6"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6" s="307" customFormat="1" ht="19" customHeight="1">
      <c r="A18" s="295"/>
      <c r="B18" s="296" t="s">
        <v>912</v>
      </c>
      <c r="C18" s="297" t="str">
        <f>IF(D18="","",VLOOKUP(B18,Data!$B$5:$L$501,2,FALSE))</f>
        <v/>
      </c>
      <c r="D18" s="298"/>
      <c r="E18" s="299"/>
      <c r="F18" s="297" t="str">
        <f>IF(D18="","",VLOOKUP(B18,Data!$B$5:$L$501,11,FALSE))</f>
        <v/>
      </c>
      <c r="G18" s="300" t="str">
        <f t="shared" ref="G18:G29"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6" s="307" customFormat="1" ht="19" customHeight="1">
      <c r="A19" s="337">
        <v>1</v>
      </c>
      <c r="B19" s="338" t="s">
        <v>590</v>
      </c>
      <c r="C19" s="310" t="str">
        <f>IF(D19="","",VLOOKUP(B19,Data!$B$5:$L$501,2,FALSE))</f>
        <v>WS36780</v>
      </c>
      <c r="D19" s="309">
        <v>48</v>
      </c>
      <c r="E19" s="299"/>
      <c r="F19" s="297">
        <f>IF(D19="","",VLOOKUP(B19,Data!$B$5:$M$501,11,FALSE))</f>
        <v>6.24</v>
      </c>
      <c r="G19" s="300">
        <f>IF(D19&gt;0,D19*F19,"-")</f>
        <v>299.52</v>
      </c>
      <c r="H19" s="301" t="str">
        <f>IF(D19="","",VLOOKUP(B19,Data!$B$5:$D$501,3,FALSE))</f>
        <v>C/T</v>
      </c>
      <c r="I19" s="301" t="str">
        <f>IF(D19="","",VLOOKUP(B19,Data!$B$5:$M$501,12,FALSE))</f>
        <v>Indonesia</v>
      </c>
      <c r="J19" s="302"/>
      <c r="K19" s="297">
        <f>IF(D19="","",VLOOKUP(B19,Data!$B$5:$E$501,4,FALSE)*D19)</f>
        <v>28.799999999999997</v>
      </c>
      <c r="L19" s="297">
        <f>IF(D19="","",VLOOKUP(B19,Data!$B$5:$F$501,5,FALSE)*D19)</f>
        <v>24</v>
      </c>
      <c r="M19" s="303"/>
      <c r="N19" s="455" t="s">
        <v>889</v>
      </c>
      <c r="O19" s="453"/>
      <c r="P19" s="453"/>
      <c r="Q19" s="453"/>
      <c r="R19" s="453"/>
      <c r="S19" s="453"/>
      <c r="T19" s="454"/>
      <c r="U19" s="304"/>
      <c r="V19" s="305">
        <f>L19/$K$19*$Y$19</f>
        <v>2.8710000000000003E-2</v>
      </c>
      <c r="W19" s="306"/>
      <c r="X19" s="158"/>
      <c r="Y19" s="266">
        <f>99*58*60/10000000</f>
        <v>3.4452000000000003E-2</v>
      </c>
      <c r="Z19" s="158"/>
    </row>
    <row r="20" spans="1:26" s="307" customFormat="1" ht="19" customHeight="1">
      <c r="A20" s="337">
        <v>2</v>
      </c>
      <c r="B20" s="338" t="s">
        <v>588</v>
      </c>
      <c r="C20" s="310" t="str">
        <f>IF(D20="","",VLOOKUP(B20,Data!$B$5:$L$501,2,FALSE))</f>
        <v>WS42690</v>
      </c>
      <c r="D20" s="309">
        <v>8</v>
      </c>
      <c r="E20" s="299"/>
      <c r="F20" s="297">
        <f>IF(D20="","",VLOOKUP(B20,Data!$B$5:$L$501,11,FALSE))</f>
        <v>8.73</v>
      </c>
      <c r="G20" s="300">
        <f t="shared" si="0"/>
        <v>69.84</v>
      </c>
      <c r="H20" s="301" t="str">
        <f>IF(D20="","",VLOOKUP(B20,Data!$B$5:$D$501,3,FALSE))</f>
        <v>C/T</v>
      </c>
      <c r="I20" s="301" t="str">
        <f>IF(D20="","",VLOOKUP(B20,Data!$B$5:$M$501,12,FALSE))</f>
        <v>Indonesia</v>
      </c>
      <c r="J20" s="302"/>
      <c r="K20" s="297">
        <v>106</v>
      </c>
      <c r="L20" s="297">
        <f>IF(D20="","",VLOOKUP(B20,Data!$B$5:$F$501,5,FALSE)*D20)</f>
        <v>2</v>
      </c>
      <c r="M20" s="303"/>
      <c r="N20" s="455" t="s">
        <v>889</v>
      </c>
      <c r="O20" s="453"/>
      <c r="P20" s="453"/>
      <c r="Q20" s="453"/>
      <c r="R20" s="453"/>
      <c r="S20" s="453"/>
      <c r="T20" s="454"/>
      <c r="U20" s="304"/>
      <c r="V20" s="305">
        <f>L20/$K$20*$Y$22</f>
        <v>1.0922264150943394E-2</v>
      </c>
      <c r="W20" s="306"/>
      <c r="X20" s="158"/>
      <c r="Y20" s="331"/>
      <c r="Z20" s="158"/>
    </row>
    <row r="21" spans="1:26" s="307" customFormat="1" ht="19" customHeight="1">
      <c r="A21" s="337"/>
      <c r="B21" s="338" t="s">
        <v>589</v>
      </c>
      <c r="C21" s="310" t="str">
        <f>IF(D21="","",VLOOKUP(B21,Data!$B$5:$L$501,2,FALSE))</f>
        <v>WS44160</v>
      </c>
      <c r="D21" s="309">
        <v>44</v>
      </c>
      <c r="E21" s="299"/>
      <c r="F21" s="297">
        <f>IF(D21="","",VLOOKUP(B21,Data!$B$5:$M$501,11,FALSE))</f>
        <v>6.24</v>
      </c>
      <c r="G21" s="300">
        <f>IF(D21&gt;0,D21*F21,"-")</f>
        <v>274.56</v>
      </c>
      <c r="H21" s="301"/>
      <c r="I21" s="301" t="str">
        <f>IF(D21="","",VLOOKUP(B21,Data!$B$5:$M$501,12,FALSE))</f>
        <v>Indonesia</v>
      </c>
      <c r="J21" s="302"/>
      <c r="K21" s="297"/>
      <c r="L21" s="297">
        <f>IF(D21="","",VLOOKUP(B21,Data!$B$5:$F$501,5,FALSE)*D21)</f>
        <v>22</v>
      </c>
      <c r="M21" s="303"/>
      <c r="N21" s="455"/>
      <c r="O21" s="453"/>
      <c r="P21" s="453"/>
      <c r="Q21" s="453"/>
      <c r="R21" s="453"/>
      <c r="S21" s="453"/>
      <c r="T21" s="454"/>
      <c r="U21" s="304"/>
      <c r="V21" s="305">
        <f>L21/$K$20*$Y$19</f>
        <v>7.150415094339624E-3</v>
      </c>
      <c r="W21" s="306"/>
      <c r="X21" s="158"/>
      <c r="Y21" s="158"/>
      <c r="Z21" s="158"/>
    </row>
    <row r="22" spans="1:26" s="307" customFormat="1" ht="19" customHeight="1">
      <c r="A22" s="337"/>
      <c r="B22" s="338" t="s">
        <v>0</v>
      </c>
      <c r="C22" s="310" t="str">
        <f>IF(D22="","",VLOOKUP(B22,Data!$B$5:$L$501,2,FALSE))</f>
        <v>WS42700</v>
      </c>
      <c r="D22" s="309">
        <v>4</v>
      </c>
      <c r="E22" s="299"/>
      <c r="F22" s="297">
        <f>IF(D22="","",VLOOKUP(B22,Data!$B$5:$L$501,11,FALSE))</f>
        <v>17.03</v>
      </c>
      <c r="G22" s="300">
        <f>IF(D22&gt;0,D22*F22,"-")</f>
        <v>68.12</v>
      </c>
      <c r="H22" s="301"/>
      <c r="I22" s="301" t="str">
        <f>IF(D22="","",VLOOKUP(B22,Data!$B$5:$M$501,12,FALSE))</f>
        <v>Indonesia</v>
      </c>
      <c r="J22" s="302"/>
      <c r="K22" s="297"/>
      <c r="L22" s="297">
        <f>IF(D22="","",VLOOKUP(B22,Data!$B$5:$F$501,5,FALSE)*D22)</f>
        <v>14</v>
      </c>
      <c r="M22" s="303"/>
      <c r="N22" s="455"/>
      <c r="O22" s="453"/>
      <c r="P22" s="453"/>
      <c r="Q22" s="453"/>
      <c r="R22" s="453"/>
      <c r="S22" s="453"/>
      <c r="T22" s="454"/>
      <c r="U22" s="304"/>
      <c r="V22" s="305">
        <f>L22/$K$20*$Y$22</f>
        <v>7.645584905660377E-2</v>
      </c>
      <c r="W22" s="306"/>
      <c r="X22" s="158"/>
      <c r="Y22" s="266">
        <f>96*67*90/1000000</f>
        <v>0.57887999999999995</v>
      </c>
      <c r="Z22" s="158"/>
    </row>
    <row r="23" spans="1:26" s="307" customFormat="1" ht="19" customHeight="1">
      <c r="A23" s="337"/>
      <c r="B23" s="338" t="s">
        <v>2</v>
      </c>
      <c r="C23" s="310" t="str">
        <f>IF(D23="","",VLOOKUP(B23,Data!$B$5:$L$501,2,FALSE))</f>
        <v>WS23920</v>
      </c>
      <c r="D23" s="309">
        <v>24</v>
      </c>
      <c r="E23" s="299"/>
      <c r="F23" s="297">
        <f>IF(D23="","",VLOOKUP(B23,Data!$B$5:$M$501,11,FALSE))</f>
        <v>16.59</v>
      </c>
      <c r="G23" s="300">
        <f t="shared" ref="G23:G26" si="1">IF(D23&gt;0,D23*F23,"-")</f>
        <v>398.15999999999997</v>
      </c>
      <c r="H23" s="301"/>
      <c r="I23" s="301" t="str">
        <f>IF(D23="","",VLOOKUP(B23,Data!$B$5:$M$501,12,FALSE))</f>
        <v>Indonesia</v>
      </c>
      <c r="J23" s="302"/>
      <c r="K23" s="297"/>
      <c r="L23" s="297">
        <f>IF(D23="","",VLOOKUP(B23,Data!$B$5:$F$501,5,FALSE)*D23)</f>
        <v>36</v>
      </c>
      <c r="M23" s="303"/>
      <c r="N23" s="455"/>
      <c r="O23" s="453"/>
      <c r="P23" s="453"/>
      <c r="Q23" s="453"/>
      <c r="R23" s="453"/>
      <c r="S23" s="453"/>
      <c r="T23" s="454"/>
      <c r="U23" s="304"/>
      <c r="V23" s="305">
        <f>L23/$K$20*$Y$19</f>
        <v>1.170067924528302E-2</v>
      </c>
      <c r="W23" s="306"/>
      <c r="X23" s="158"/>
      <c r="Y23" s="158"/>
      <c r="Z23" s="158"/>
    </row>
    <row r="24" spans="1:26" s="307" customFormat="1" ht="19" customHeight="1">
      <c r="A24" s="337"/>
      <c r="B24" s="338" t="s">
        <v>1</v>
      </c>
      <c r="C24" s="310" t="str">
        <f>IF(D24="","",VLOOKUP(B24,Data!$B$5:$L$501,2,FALSE))</f>
        <v>WS23930</v>
      </c>
      <c r="D24" s="309">
        <v>22</v>
      </c>
      <c r="E24" s="299"/>
      <c r="F24" s="297">
        <f>IF(D24="","",VLOOKUP(B24,Data!$B$5:$M$501,11,FALSE))</f>
        <v>15.12</v>
      </c>
      <c r="G24" s="300">
        <f>IF(D24&gt;0,D24*F24,"-")</f>
        <v>332.64</v>
      </c>
      <c r="H24" s="301"/>
      <c r="I24" s="301" t="str">
        <f>IF(D24="","",VLOOKUP(B24,Data!$B$5:$M$501,12,FALSE))</f>
        <v>Indonesia</v>
      </c>
      <c r="J24" s="302"/>
      <c r="K24" s="297"/>
      <c r="L24" s="297">
        <f>IF(D24="","",VLOOKUP(B24,Data!$B$5:$F$501,5,FALSE)*D24)</f>
        <v>22</v>
      </c>
      <c r="M24" s="303"/>
      <c r="N24" s="455"/>
      <c r="O24" s="453"/>
      <c r="P24" s="453"/>
      <c r="Q24" s="453"/>
      <c r="R24" s="453"/>
      <c r="S24" s="453"/>
      <c r="T24" s="454"/>
      <c r="U24" s="304"/>
      <c r="V24" s="305">
        <f>L24/$K$20*$Y$19</f>
        <v>7.150415094339624E-3</v>
      </c>
      <c r="W24" s="306"/>
      <c r="X24" s="158"/>
      <c r="Y24" s="158"/>
      <c r="Z24" s="158"/>
    </row>
    <row r="25" spans="1:26" s="307" customFormat="1" ht="19" customHeight="1">
      <c r="A25" s="295"/>
      <c r="B25" s="308"/>
      <c r="C25" s="297" t="str">
        <f>IF(D25="","",VLOOKUP(B25,Data!$B$5:$L$501,2,FALSE))</f>
        <v/>
      </c>
      <c r="D25" s="309"/>
      <c r="E25" s="299"/>
      <c r="F25" s="297" t="str">
        <f>IF(D25="","",VLOOKUP(B25,Data!$B$5:$M$501,11,FALSE))</f>
        <v/>
      </c>
      <c r="G25" s="300" t="str">
        <f t="shared" ref="G25" si="2">IF(D25&gt;0,D25*F25,"-")</f>
        <v>-</v>
      </c>
      <c r="H25" s="301" t="str">
        <f>IF(D25="","",VLOOKUP(B25,Data!$B$5:$D$501,3,FALSE))</f>
        <v/>
      </c>
      <c r="I25" s="301" t="str">
        <f>IF(D25="","",VLOOKUP(B25,Data!$B$5:$M$501,12,FALSE))</f>
        <v/>
      </c>
      <c r="J25" s="302"/>
      <c r="K25" s="297" t="str">
        <f>IF(D25="","",VLOOKUP(B25,Data!$B$5:$E$501,4,FALSE)*D25)</f>
        <v/>
      </c>
      <c r="L25" s="297" t="str">
        <f>IF(D25="","",VLOOKUP(B25,Data!$B$5:$F$501,5,FALSE)*D25)</f>
        <v/>
      </c>
      <c r="M25" s="303"/>
      <c r="N25" s="455"/>
      <c r="O25" s="453"/>
      <c r="P25" s="453"/>
      <c r="Q25" s="453"/>
      <c r="R25" s="453"/>
      <c r="S25" s="453"/>
      <c r="T25" s="454"/>
      <c r="U25" s="304"/>
      <c r="V25" s="305" t="str">
        <f>IF(D25="","",VLOOKUP(B25,Data!$B$5:$J$501,9,FALSE)*D25)</f>
        <v/>
      </c>
      <c r="W25" s="306"/>
      <c r="X25" s="158"/>
      <c r="Y25" s="158"/>
      <c r="Z25" s="158"/>
    </row>
    <row r="26" spans="1:26" s="307" customFormat="1" ht="19" customHeight="1">
      <c r="A26" s="295"/>
      <c r="B26" s="308"/>
      <c r="C26" s="297" t="str">
        <f>IF(D26="","",VLOOKUP(B26,Data!$B$5:$L$501,2,FALSE))</f>
        <v/>
      </c>
      <c r="D26" s="309"/>
      <c r="E26" s="299"/>
      <c r="F26" s="297" t="str">
        <f>IF(D26="","",VLOOKUP(B26,Data!$B$5:$M$501,11,FALSE))</f>
        <v/>
      </c>
      <c r="G26" s="300" t="str">
        <f t="shared" si="1"/>
        <v>-</v>
      </c>
      <c r="H26" s="301" t="str">
        <f>IF(D26="","",VLOOKUP(B26,Data!$B$5:$D$501,3,FALSE))</f>
        <v/>
      </c>
      <c r="I26" s="301" t="str">
        <f>IF(D26="","",VLOOKUP(B26,Data!$B$5:$M$501,12,FALSE))</f>
        <v/>
      </c>
      <c r="J26" s="302"/>
      <c r="K26" s="297" t="str">
        <f>IF(D26="","",VLOOKUP(B26,Data!$B$5:$E$501,4,FALSE)*D26)</f>
        <v/>
      </c>
      <c r="L26" s="297" t="str">
        <f>IF(D26="","",VLOOKUP(B26,Data!$B$5:$F$501,5,FALSE)*D26)</f>
        <v/>
      </c>
      <c r="M26" s="303"/>
      <c r="N26" s="455"/>
      <c r="O26" s="453"/>
      <c r="P26" s="453"/>
      <c r="Q26" s="453"/>
      <c r="R26" s="453"/>
      <c r="S26" s="453"/>
      <c r="T26" s="454"/>
      <c r="U26" s="304"/>
      <c r="V26" s="305" t="str">
        <f>IF(D26="","",VLOOKUP(B26,Data!$B$5:$J$501,9,FALSE)*D26)</f>
        <v/>
      </c>
      <c r="W26" s="306"/>
      <c r="X26" s="158"/>
      <c r="Y26" s="158"/>
      <c r="Z26" s="158"/>
    </row>
    <row r="27" spans="1:26" s="307" customFormat="1" ht="19" customHeight="1">
      <c r="A27" s="295"/>
      <c r="B27" s="308"/>
      <c r="C27" s="310" t="str">
        <f>IF(D27="","",VLOOKUP(B27,Data!$B$5:$L$501,2,FALSE))</f>
        <v/>
      </c>
      <c r="D27" s="309"/>
      <c r="E27" s="299"/>
      <c r="F27" s="297" t="str">
        <f>IF(D27="","",VLOOKUP(B27,Data!$B$5:$L$501,11,FALSE))</f>
        <v/>
      </c>
      <c r="G27" s="300" t="str">
        <f t="shared" si="0"/>
        <v>-</v>
      </c>
      <c r="H27" s="301" t="str">
        <f>IF(D27="","",VLOOKUP(B27,Data!$B$5:$D$501,3,FALSE))</f>
        <v/>
      </c>
      <c r="I27" s="301" t="str">
        <f>IF(D27="","",VLOOKUP(B27,Data!$B$5:$M$501,12,FALSE))</f>
        <v/>
      </c>
      <c r="J27" s="302"/>
      <c r="K27" s="297" t="str">
        <f>IF(D27="","",VLOOKUP(B27,Data!$B$5:$E$501,4,FALSE)*D27)</f>
        <v/>
      </c>
      <c r="L27" s="297" t="str">
        <f>IF(D27="","",VLOOKUP(B27,Data!$B$5:$F$501,5,FALSE)*D27)</f>
        <v/>
      </c>
      <c r="M27" s="303"/>
      <c r="N27" s="455"/>
      <c r="O27" s="453"/>
      <c r="P27" s="453"/>
      <c r="Q27" s="453"/>
      <c r="R27" s="453"/>
      <c r="S27" s="453"/>
      <c r="T27" s="454"/>
      <c r="U27" s="304"/>
      <c r="V27" s="305" t="str">
        <f>IF(D27="","",VLOOKUP(B27,Data!$B$5:$J$501,9,FALSE)*D27)</f>
        <v/>
      </c>
      <c r="W27" s="306"/>
      <c r="X27" s="158"/>
      <c r="Y27" s="158"/>
      <c r="Z27" s="158"/>
    </row>
    <row r="28" spans="1:26" s="307" customFormat="1" ht="19" customHeight="1">
      <c r="A28" s="295"/>
      <c r="B28" s="311"/>
      <c r="C28" s="297" t="str">
        <f>IF(D28="","",VLOOKUP(B28,Data!$B$5:$L$501,2,FALSE))</f>
        <v/>
      </c>
      <c r="D28" s="298"/>
      <c r="E28" s="299"/>
      <c r="F28" s="297" t="str">
        <f>IF(D28="","",VLOOKUP(B28,Data!$B$5:$L$501,11,FALSE))</f>
        <v/>
      </c>
      <c r="G28" s="300" t="str">
        <f t="shared" si="0"/>
        <v>-</v>
      </c>
      <c r="H28" s="301" t="str">
        <f>IF(D28="","",VLOOKUP(B28,Data!$B$5:$D$501,3,FALSE))</f>
        <v/>
      </c>
      <c r="I28" s="301" t="str">
        <f>IF(D28="","",VLOOKUP(B28,Data!$B$5:$M$501,12,FALSE))</f>
        <v/>
      </c>
      <c r="J28" s="302"/>
      <c r="K28" s="297" t="str">
        <f>IF(D28="","",VLOOKUP(B28,Data!$B$5:$E$501,4,FALSE)*D28)</f>
        <v/>
      </c>
      <c r="L28" s="297" t="str">
        <f>IF(D28="","",VLOOKUP(B28,Data!$B$5:$F$501,5,FALSE)*D28)</f>
        <v/>
      </c>
      <c r="M28" s="303"/>
      <c r="N28" s="336"/>
      <c r="O28" s="332"/>
      <c r="P28" s="304"/>
      <c r="Q28" s="332"/>
      <c r="R28" s="332"/>
      <c r="S28" s="304"/>
      <c r="T28" s="333"/>
      <c r="U28" s="304"/>
      <c r="V28" s="305" t="str">
        <f>IF(D28="","",VLOOKUP(B28,Data!$B$5:$J$501,9,FALSE)*D28)</f>
        <v/>
      </c>
      <c r="W28" s="306"/>
      <c r="X28" s="158"/>
      <c r="Y28" s="158"/>
      <c r="Z28" s="158"/>
    </row>
    <row r="29" spans="1:26" ht="17.5">
      <c r="A29" s="312"/>
      <c r="B29" s="313"/>
      <c r="C29" s="314"/>
      <c r="D29" s="315"/>
      <c r="E29" s="316"/>
      <c r="F29" s="317" t="s">
        <v>478</v>
      </c>
      <c r="G29" s="318" t="str">
        <f t="shared" si="0"/>
        <v>-</v>
      </c>
      <c r="H29" s="319"/>
      <c r="I29" s="316"/>
      <c r="J29" s="316"/>
      <c r="K29" s="297" t="s">
        <v>478</v>
      </c>
      <c r="L29" s="297" t="s">
        <v>478</v>
      </c>
      <c r="M29" s="303"/>
      <c r="N29" s="336"/>
      <c r="O29" s="332"/>
      <c r="P29" s="304"/>
      <c r="Q29" s="332"/>
      <c r="R29" s="332"/>
      <c r="S29" s="304"/>
      <c r="T29" s="333"/>
      <c r="U29" s="304"/>
      <c r="V29" s="305" t="s">
        <v>478</v>
      </c>
      <c r="W29" s="306"/>
    </row>
    <row r="30" spans="1:26" ht="17.5">
      <c r="A30" s="316"/>
      <c r="B30" s="320"/>
      <c r="C30" s="314"/>
      <c r="D30" s="321">
        <f>SUM(D18:D27)</f>
        <v>150</v>
      </c>
      <c r="E30" s="322"/>
      <c r="F30" s="323"/>
      <c r="G30" s="323">
        <f>SUM(G18:G28)</f>
        <v>1442.8400000000001</v>
      </c>
      <c r="H30" s="316"/>
      <c r="I30" s="316"/>
      <c r="J30" s="316"/>
      <c r="K30" s="323">
        <f>SUM(K18:K28)</f>
        <v>134.80000000000001</v>
      </c>
      <c r="L30" s="323">
        <f>SUM(L18:L28)</f>
        <v>120</v>
      </c>
      <c r="M30" s="323">
        <f>SUM(M16:M29)</f>
        <v>0</v>
      </c>
      <c r="N30" s="323"/>
      <c r="O30" s="323"/>
      <c r="P30" s="323"/>
      <c r="Q30" s="323"/>
      <c r="R30" s="323"/>
      <c r="S30" s="323"/>
      <c r="T30" s="323"/>
      <c r="U30" s="323">
        <f>SUM(U16:U29)</f>
        <v>0</v>
      </c>
      <c r="V30" s="324">
        <f>SUM(V18:V29)</f>
        <v>0.14208962264150943</v>
      </c>
    </row>
    <row r="31" spans="1:26">
      <c r="A31" s="259"/>
      <c r="B31" s="240"/>
      <c r="C31" s="242"/>
      <c r="D31" s="260"/>
      <c r="E31" s="240"/>
      <c r="F31" s="325" t="s">
        <v>883</v>
      </c>
      <c r="G31" s="292"/>
      <c r="H31" s="259"/>
      <c r="I31" s="259"/>
      <c r="J31" s="259"/>
      <c r="K31" s="326"/>
      <c r="L31" s="292"/>
      <c r="M31" s="242"/>
      <c r="N31" s="241"/>
      <c r="O31" s="241"/>
      <c r="P31" s="241"/>
      <c r="Q31" s="241"/>
      <c r="R31" s="241"/>
      <c r="S31" s="241"/>
      <c r="T31" s="242"/>
      <c r="U31" s="242"/>
      <c r="V31" s="294"/>
    </row>
    <row r="32" spans="1:26" ht="13">
      <c r="A32" s="10" t="s">
        <v>518</v>
      </c>
      <c r="B32" s="11"/>
      <c r="C32" s="1"/>
      <c r="D32" s="261" t="s">
        <v>520</v>
      </c>
      <c r="E32" s="236"/>
      <c r="F32" s="77" t="s">
        <v>81</v>
      </c>
      <c r="G32" s="81"/>
      <c r="H32" s="238" t="s">
        <v>82</v>
      </c>
      <c r="I32" s="249"/>
      <c r="J32" s="287" t="s">
        <v>83</v>
      </c>
      <c r="K32" s="287"/>
      <c r="L32" s="456" t="s">
        <v>84</v>
      </c>
      <c r="M32" s="457"/>
      <c r="N32" s="457"/>
      <c r="O32" s="457"/>
      <c r="P32" s="457"/>
      <c r="Q32" s="457"/>
      <c r="R32" s="457"/>
      <c r="S32" s="457"/>
      <c r="T32" s="457"/>
      <c r="U32" s="457"/>
      <c r="V32" s="458"/>
    </row>
    <row r="33" spans="1:22" ht="13">
      <c r="A33" s="26" t="s">
        <v>884</v>
      </c>
      <c r="C33" s="56"/>
      <c r="D33" t="s">
        <v>86</v>
      </c>
      <c r="F33" s="442"/>
      <c r="G33" s="443"/>
      <c r="H33" s="26" t="s">
        <v>87</v>
      </c>
      <c r="I33" s="250"/>
      <c r="J33" s="289" t="s">
        <v>88</v>
      </c>
      <c r="K33" s="289"/>
      <c r="L33" s="285"/>
      <c r="V33" s="290"/>
    </row>
    <row r="34" spans="1:22">
      <c r="A34" s="26" t="s">
        <v>885</v>
      </c>
      <c r="C34" s="235"/>
      <c r="F34" s="442"/>
      <c r="G34" s="443"/>
      <c r="H34" s="26"/>
      <c r="I34" s="250"/>
      <c r="J34" s="289" t="s">
        <v>92</v>
      </c>
      <c r="K34" s="289"/>
      <c r="L34" s="285"/>
      <c r="V34" s="290"/>
    </row>
    <row r="35" spans="1:22">
      <c r="A35" s="240"/>
      <c r="B35" s="241"/>
      <c r="C35" s="251"/>
      <c r="D35" t="s">
        <v>93</v>
      </c>
      <c r="F35" s="442"/>
      <c r="G35" s="443"/>
      <c r="H35" s="26" t="s">
        <v>94</v>
      </c>
      <c r="I35" s="250"/>
      <c r="J35" s="289"/>
      <c r="K35" s="289"/>
      <c r="L35" s="285"/>
      <c r="V35" s="290"/>
    </row>
    <row r="36" spans="1:22" ht="13">
      <c r="A36" s="10" t="s">
        <v>95</v>
      </c>
      <c r="B36" s="236"/>
      <c r="C36" s="234"/>
      <c r="D36" t="s">
        <v>96</v>
      </c>
      <c r="F36" s="85" t="s">
        <v>97</v>
      </c>
      <c r="G36" s="82"/>
      <c r="H36" s="26" t="s">
        <v>87</v>
      </c>
      <c r="I36" s="250"/>
      <c r="J36" s="289" t="s">
        <v>98</v>
      </c>
      <c r="K36" s="289"/>
      <c r="L36" s="285"/>
      <c r="V36" s="290"/>
    </row>
    <row r="37" spans="1:22" ht="27.75" customHeight="1">
      <c r="A37" s="26" t="s">
        <v>886</v>
      </c>
      <c r="C37" s="235"/>
      <c r="D37" t="s">
        <v>99</v>
      </c>
      <c r="F37" s="86"/>
      <c r="G37" s="327"/>
      <c r="H37" s="26" t="s">
        <v>100</v>
      </c>
      <c r="I37" s="250"/>
      <c r="J37" s="289" t="s">
        <v>519</v>
      </c>
      <c r="K37" s="289"/>
      <c r="L37" s="444" t="s">
        <v>102</v>
      </c>
      <c r="M37" s="445"/>
      <c r="N37" s="445"/>
      <c r="O37" s="445"/>
      <c r="P37" s="445"/>
      <c r="Q37" s="445"/>
      <c r="R37" s="445"/>
      <c r="S37" s="445"/>
      <c r="T37" s="445"/>
      <c r="U37" s="445"/>
      <c r="V37" s="446"/>
    </row>
    <row r="38" spans="1:22" ht="21.75" customHeight="1">
      <c r="A38" s="240"/>
      <c r="B38" s="241"/>
      <c r="C38" s="242"/>
      <c r="D38" s="124"/>
      <c r="E38" s="241"/>
      <c r="F38" s="447" t="s">
        <v>911</v>
      </c>
      <c r="G38" s="448"/>
      <c r="H38" s="447" t="s">
        <v>910</v>
      </c>
      <c r="I38" s="448"/>
      <c r="J38" s="293" t="s">
        <v>103</v>
      </c>
      <c r="K38" s="293"/>
      <c r="L38" s="449" t="s">
        <v>104</v>
      </c>
      <c r="M38" s="450"/>
      <c r="N38" s="450"/>
      <c r="O38" s="450"/>
      <c r="P38" s="450"/>
      <c r="Q38" s="450"/>
      <c r="R38" s="450"/>
      <c r="S38" s="450"/>
      <c r="T38" s="450"/>
      <c r="U38" s="450"/>
      <c r="V38" s="451"/>
    </row>
    <row r="43" spans="1:22" ht="31.5" customHeight="1">
      <c r="A43" s="160" t="s">
        <v>533</v>
      </c>
      <c r="B43" s="160"/>
      <c r="D43" s="158"/>
      <c r="G43" s="159" t="s">
        <v>887</v>
      </c>
    </row>
    <row r="44" spans="1:22" ht="18.649999999999999" customHeight="1">
      <c r="A44" s="160" t="s">
        <v>890</v>
      </c>
      <c r="B44" s="160"/>
      <c r="D44" s="158"/>
    </row>
    <row r="45" spans="1:22" ht="18.649999999999999" customHeight="1">
      <c r="A45" s="160" t="s">
        <v>888</v>
      </c>
      <c r="B45" s="160"/>
      <c r="D45" s="158"/>
    </row>
    <row r="46" spans="1:22" ht="18.649999999999999" customHeight="1">
      <c r="A46" s="160" t="s">
        <v>531</v>
      </c>
      <c r="B46" s="160"/>
      <c r="D46" s="158"/>
    </row>
    <row r="47" spans="1:22" ht="18.649999999999999" customHeight="1">
      <c r="A47" s="160" t="s">
        <v>532</v>
      </c>
      <c r="B47" s="160"/>
      <c r="D47" s="158"/>
    </row>
    <row r="48" spans="1:22" ht="15.75" customHeight="1"/>
    <row r="51" spans="1:4" ht="14">
      <c r="A51" s="328"/>
      <c r="B51" s="247"/>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329"/>
      <c r="D64" s="330"/>
    </row>
    <row r="65" spans="1:4" ht="14">
      <c r="A65" s="328"/>
      <c r="B65" s="247"/>
      <c r="C65" s="329"/>
      <c r="D65" s="330"/>
    </row>
    <row r="66" spans="1:4" ht="14">
      <c r="A66" s="328"/>
      <c r="B66" s="247"/>
      <c r="C66" s="329"/>
      <c r="D66" s="330"/>
    </row>
    <row r="67" spans="1:4" ht="14">
      <c r="A67" s="328"/>
      <c r="B67" s="247"/>
      <c r="C67" s="247"/>
      <c r="D67" s="330"/>
    </row>
    <row r="68" spans="1:4" ht="14">
      <c r="A68" s="328"/>
      <c r="B68" s="247"/>
      <c r="C68" s="247"/>
      <c r="D68" s="330"/>
    </row>
    <row r="69" spans="1:4" ht="14">
      <c r="A69" s="247"/>
      <c r="B69" s="247"/>
      <c r="C69" s="247"/>
      <c r="D69" s="330"/>
    </row>
  </sheetData>
  <mergeCells count="18">
    <mergeCell ref="F33:G33"/>
    <mergeCell ref="F34:G34"/>
    <mergeCell ref="N18:T18"/>
    <mergeCell ref="N20:T20"/>
    <mergeCell ref="N22:T22"/>
    <mergeCell ref="N24:T24"/>
    <mergeCell ref="N19:T19"/>
    <mergeCell ref="N23:T23"/>
    <mergeCell ref="N25:T25"/>
    <mergeCell ref="N21:T21"/>
    <mergeCell ref="N26:T26"/>
    <mergeCell ref="N27:T27"/>
    <mergeCell ref="L32:V32"/>
    <mergeCell ref="F35:G35"/>
    <mergeCell ref="L37:V37"/>
    <mergeCell ref="F38:G38"/>
    <mergeCell ref="H38:I38"/>
    <mergeCell ref="L38:V38"/>
  </mergeCells>
  <pageMargins left="0.19685039370078741" right="0.19685039370078741" top="0.35433070866141736" bottom="0.74803149606299213" header="0.47244094488188981" footer="0.31496062992125984"/>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7BBD-3873-4F6A-835E-8F646E1DEEEB}">
  <dimension ref="A1:Z76"/>
  <sheetViews>
    <sheetView zoomScale="70" zoomScaleNormal="70" workbookViewId="0">
      <selection activeCell="F18" sqref="F18"/>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26" t="s">
        <v>54</v>
      </c>
      <c r="J9" s="235"/>
      <c r="K9" s="285" t="s">
        <v>55</v>
      </c>
      <c r="L9" s="289"/>
      <c r="N9" s="235"/>
      <c r="O9" s="158" t="s">
        <v>56</v>
      </c>
      <c r="V9" s="290"/>
    </row>
    <row r="10" spans="1:22" ht="13">
      <c r="A10" s="26" t="s">
        <v>874</v>
      </c>
      <c r="C10" s="56" t="s">
        <v>875</v>
      </c>
      <c r="D10" s="120" t="s">
        <v>876</v>
      </c>
      <c r="F10" s="285"/>
      <c r="G10" s="286"/>
      <c r="H10" s="364"/>
      <c r="I10" s="365"/>
      <c r="J10" s="237"/>
      <c r="K10" s="285"/>
      <c r="L10" s="289"/>
      <c r="N10" s="235"/>
      <c r="V10" s="290"/>
    </row>
    <row r="11" spans="1:22" ht="13">
      <c r="A11" s="26" t="s">
        <v>877</v>
      </c>
      <c r="C11" s="235"/>
      <c r="D11" s="255"/>
      <c r="E11" s="239"/>
      <c r="F11" s="285" t="s">
        <v>58</v>
      </c>
      <c r="G11" s="286"/>
      <c r="H11" s="26" t="s">
        <v>59</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6"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6" s="307" customFormat="1" ht="19" customHeight="1">
      <c r="A18" s="295"/>
      <c r="B18" s="296" t="s">
        <v>927</v>
      </c>
      <c r="C18" s="297" t="str">
        <f>IF(D18="","",VLOOKUP(B18,Data!$B$5:$L$501,2,FALSE))</f>
        <v/>
      </c>
      <c r="D18" s="298"/>
      <c r="E18" s="299"/>
      <c r="F18" s="297" t="str">
        <f>IF(D18="","",VLOOKUP(B18,Data!$B$5:$L$501,11,FALSE))</f>
        <v/>
      </c>
      <c r="G18" s="300" t="str">
        <f t="shared" ref="G18:G37"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6" s="307" customFormat="1" ht="19" customHeight="1">
      <c r="A19" s="337">
        <v>1</v>
      </c>
      <c r="B19" s="338" t="s">
        <v>590</v>
      </c>
      <c r="C19" s="310" t="str">
        <f>IF(D19="","",VLOOKUP(B19,Data!$B$5:$L$501,2,FALSE))</f>
        <v>WS36780</v>
      </c>
      <c r="D19" s="309">
        <v>28</v>
      </c>
      <c r="E19" s="299"/>
      <c r="F19" s="297">
        <f>IF(D19="","",VLOOKUP(B19,Data!$B$5:$M$501,11,FALSE))</f>
        <v>6.24</v>
      </c>
      <c r="G19" s="300">
        <f t="shared" si="0"/>
        <v>174.72</v>
      </c>
      <c r="H19" s="301" t="str">
        <f>IF(D19="","",VLOOKUP(B19,Data!$B$5:$D$501,3,FALSE))</f>
        <v>C/T</v>
      </c>
      <c r="I19" s="301" t="str">
        <f>IF(D19="","",VLOOKUP(B19,Data!$B$5:$M$501,12,FALSE))</f>
        <v>Indonesia</v>
      </c>
      <c r="J19" s="302"/>
      <c r="K19" s="297">
        <v>77</v>
      </c>
      <c r="L19" s="297">
        <f>IF(D19="","",VLOOKUP(B19,Data!$B$5:$F$501,5,FALSE)*D19)</f>
        <v>14</v>
      </c>
      <c r="M19" s="303"/>
      <c r="N19" s="455" t="s">
        <v>889</v>
      </c>
      <c r="O19" s="453"/>
      <c r="P19" s="453"/>
      <c r="Q19" s="453"/>
      <c r="R19" s="453"/>
      <c r="S19" s="453"/>
      <c r="T19" s="454"/>
      <c r="U19" s="304"/>
      <c r="V19" s="305">
        <f>L19/$K$19*$Y$19</f>
        <v>6.2640000000000005E-3</v>
      </c>
      <c r="W19" s="306"/>
      <c r="X19" s="158"/>
      <c r="Y19" s="266">
        <f>99*58*60/10000000</f>
        <v>3.4452000000000003E-2</v>
      </c>
      <c r="Z19" s="158"/>
    </row>
    <row r="20" spans="1:26" s="307" customFormat="1" ht="19" customHeight="1">
      <c r="A20" s="337"/>
      <c r="B20" s="338" t="s">
        <v>588</v>
      </c>
      <c r="C20" s="310" t="str">
        <f>IF(D20="","",VLOOKUP(B20,Data!$B$5:$L$501,2,FALSE))</f>
        <v>WS42690</v>
      </c>
      <c r="D20" s="309">
        <v>8</v>
      </c>
      <c r="E20" s="299"/>
      <c r="F20" s="297">
        <f>IF(D20="","",VLOOKUP(B20,Data!$B$5:$L$501,11,FALSE))</f>
        <v>8.73</v>
      </c>
      <c r="G20" s="300">
        <f t="shared" si="0"/>
        <v>69.84</v>
      </c>
      <c r="H20" s="301"/>
      <c r="I20" s="301" t="str">
        <f>IF(D20="","",VLOOKUP(B20,Data!$B$5:$M$501,12,FALSE))</f>
        <v>Indonesia</v>
      </c>
      <c r="J20" s="302"/>
      <c r="K20" s="297"/>
      <c r="L20" s="297">
        <f>IF(D20="","",VLOOKUP(B20,Data!$B$5:$F$501,5,FALSE)*D20)</f>
        <v>2</v>
      </c>
      <c r="M20" s="303"/>
      <c r="N20" s="455"/>
      <c r="O20" s="453"/>
      <c r="P20" s="453"/>
      <c r="Q20" s="453"/>
      <c r="R20" s="453"/>
      <c r="S20" s="453"/>
      <c r="T20" s="454"/>
      <c r="U20" s="304"/>
      <c r="V20" s="305">
        <f>L20/$K$19*$Y$22</f>
        <v>1.5035844155844155E-2</v>
      </c>
      <c r="W20" s="306"/>
      <c r="X20" s="158"/>
      <c r="Y20" s="331"/>
      <c r="Z20" s="158"/>
    </row>
    <row r="21" spans="1:26" s="307" customFormat="1" ht="19" customHeight="1">
      <c r="A21" s="337"/>
      <c r="B21" s="338" t="s">
        <v>589</v>
      </c>
      <c r="C21" s="310" t="str">
        <f>IF(D21="","",VLOOKUP(B21,Data!$B$5:$L$501,2,FALSE))</f>
        <v>WS44160</v>
      </c>
      <c r="D21" s="309">
        <v>16</v>
      </c>
      <c r="E21" s="299"/>
      <c r="F21" s="297">
        <f>IF(D21="","",VLOOKUP(B21,Data!$B$5:$M$501,11,FALSE))</f>
        <v>6.24</v>
      </c>
      <c r="G21" s="300">
        <f t="shared" si="0"/>
        <v>99.84</v>
      </c>
      <c r="H21" s="301"/>
      <c r="I21" s="301" t="str">
        <f>IF(D21="","",VLOOKUP(B21,Data!$B$5:$M$501,12,FALSE))</f>
        <v>Indonesia</v>
      </c>
      <c r="J21" s="302"/>
      <c r="K21" s="297"/>
      <c r="L21" s="297">
        <f>IF(D21="","",VLOOKUP(B21,Data!$B$5:$F$501,5,FALSE)*D21)</f>
        <v>8</v>
      </c>
      <c r="M21" s="303"/>
      <c r="N21" s="455"/>
      <c r="O21" s="453"/>
      <c r="P21" s="453"/>
      <c r="Q21" s="453"/>
      <c r="R21" s="453"/>
      <c r="S21" s="453"/>
      <c r="T21" s="454"/>
      <c r="U21" s="304"/>
      <c r="V21" s="305">
        <f>L21/$K$19*$Y$22</f>
        <v>6.014337662337662E-2</v>
      </c>
      <c r="W21" s="306"/>
      <c r="X21" s="158"/>
      <c r="Y21" s="158"/>
      <c r="Z21" s="158"/>
    </row>
    <row r="22" spans="1:26" s="307" customFormat="1" ht="19" customHeight="1">
      <c r="A22" s="337"/>
      <c r="B22" s="338" t="s">
        <v>0</v>
      </c>
      <c r="C22" s="310" t="str">
        <f>IF(D22="","",VLOOKUP(B22,Data!$B$5:$L$501,2,FALSE))</f>
        <v>WS42700</v>
      </c>
      <c r="D22" s="309">
        <v>4</v>
      </c>
      <c r="E22" s="299"/>
      <c r="F22" s="297">
        <f>IF(D22="","",VLOOKUP(B22,Data!$B$5:$L$501,11,FALSE))</f>
        <v>17.03</v>
      </c>
      <c r="G22" s="300">
        <f t="shared" si="0"/>
        <v>68.12</v>
      </c>
      <c r="H22" s="301"/>
      <c r="I22" s="301" t="str">
        <f>IF(D22="","",VLOOKUP(B22,Data!$B$5:$M$501,12,FALSE))</f>
        <v>Indonesia</v>
      </c>
      <c r="J22" s="302"/>
      <c r="K22" s="297"/>
      <c r="L22" s="297">
        <f>IF(D22="","",VLOOKUP(B22,Data!$B$5:$F$501,5,FALSE)*D22)</f>
        <v>14</v>
      </c>
      <c r="M22" s="303"/>
      <c r="N22" s="455"/>
      <c r="O22" s="453"/>
      <c r="P22" s="453"/>
      <c r="Q22" s="453"/>
      <c r="R22" s="453"/>
      <c r="S22" s="453"/>
      <c r="T22" s="454"/>
      <c r="U22" s="304"/>
      <c r="V22" s="305">
        <f>L22/$K$19*$Y$22</f>
        <v>0.10525090909090909</v>
      </c>
      <c r="W22" s="306"/>
      <c r="X22" s="158"/>
      <c r="Y22" s="266">
        <f>96*67*90/1000000</f>
        <v>0.57887999999999995</v>
      </c>
      <c r="Z22" s="158"/>
    </row>
    <row r="23" spans="1:26" s="307" customFormat="1" ht="19" customHeight="1">
      <c r="A23" s="337"/>
      <c r="B23" s="338" t="s">
        <v>2</v>
      </c>
      <c r="C23" s="310" t="str">
        <f>IF(D23="","",VLOOKUP(B23,Data!$B$5:$L$501,2,FALSE))</f>
        <v>WS23920</v>
      </c>
      <c r="D23" s="309">
        <v>14</v>
      </c>
      <c r="E23" s="299"/>
      <c r="F23" s="297">
        <f>IF(D23="","",VLOOKUP(B23,Data!$B$5:$M$501,11,FALSE))</f>
        <v>16.59</v>
      </c>
      <c r="G23" s="300">
        <f t="shared" si="0"/>
        <v>232.26</v>
      </c>
      <c r="H23" s="301"/>
      <c r="I23" s="301" t="str">
        <f>IF(D23="","",VLOOKUP(B23,Data!$B$5:$M$501,12,FALSE))</f>
        <v>Indonesia</v>
      </c>
      <c r="J23" s="302"/>
      <c r="K23" s="297"/>
      <c r="L23" s="297">
        <f>IF(D23="","",VLOOKUP(B23,Data!$B$5:$F$501,5,FALSE)*D23)</f>
        <v>21</v>
      </c>
      <c r="M23" s="303"/>
      <c r="N23" s="455"/>
      <c r="O23" s="453"/>
      <c r="P23" s="453"/>
      <c r="Q23" s="453"/>
      <c r="R23" s="453"/>
      <c r="S23" s="453"/>
      <c r="T23" s="454"/>
      <c r="U23" s="304"/>
      <c r="V23" s="305">
        <f>L23/$K$19*$Y$22</f>
        <v>0.15787636363636362</v>
      </c>
      <c r="W23" s="306"/>
      <c r="X23" s="158"/>
      <c r="Y23" s="158"/>
      <c r="Z23" s="158"/>
    </row>
    <row r="24" spans="1:26" s="307" customFormat="1" ht="19" customHeight="1">
      <c r="A24" s="337"/>
      <c r="B24" s="338" t="s">
        <v>1</v>
      </c>
      <c r="C24" s="310" t="str">
        <f>IF(D24="","",VLOOKUP(B24,Data!$B$5:$L$501,2,FALSE))</f>
        <v>WS23930</v>
      </c>
      <c r="D24" s="309">
        <v>8</v>
      </c>
      <c r="E24" s="299"/>
      <c r="F24" s="297">
        <f>IF(D24="","",VLOOKUP(B24,Data!$B$5:$M$501,11,FALSE))</f>
        <v>15.12</v>
      </c>
      <c r="G24" s="300">
        <f t="shared" si="0"/>
        <v>120.96</v>
      </c>
      <c r="H24" s="301"/>
      <c r="I24" s="301" t="str">
        <f>IF(D24="","",VLOOKUP(B24,Data!$B$5:$M$501,12,FALSE))</f>
        <v>Indonesia</v>
      </c>
      <c r="J24" s="302"/>
      <c r="K24" s="297"/>
      <c r="L24" s="297">
        <f>IF(D24="","",VLOOKUP(B24,Data!$B$5:$F$501,5,FALSE)*D24)</f>
        <v>8</v>
      </c>
      <c r="M24" s="303"/>
      <c r="N24" s="455"/>
      <c r="O24" s="453"/>
      <c r="P24" s="453"/>
      <c r="Q24" s="453"/>
      <c r="R24" s="453"/>
      <c r="S24" s="453"/>
      <c r="T24" s="454"/>
      <c r="U24" s="304"/>
      <c r="V24" s="305">
        <f>L24/$K$19*$Y$22</f>
        <v>6.014337662337662E-2</v>
      </c>
      <c r="W24" s="306"/>
      <c r="X24" s="158"/>
      <c r="Y24" s="158"/>
      <c r="Z24" s="158"/>
    </row>
    <row r="25" spans="1:26" s="307" customFormat="1" ht="19" customHeight="1">
      <c r="A25" s="295">
        <v>2</v>
      </c>
      <c r="B25" s="308" t="s">
        <v>12</v>
      </c>
      <c r="C25" s="297" t="str">
        <f>IF(D25="","",VLOOKUP(B25,Data!$B$5:$L$501,2,FALSE))</f>
        <v>WV87770</v>
      </c>
      <c r="D25" s="309">
        <v>50</v>
      </c>
      <c r="E25" s="299"/>
      <c r="F25" s="297">
        <f>IF(D25="","",VLOOKUP(B25,Data!$B$5:$M$501,11,FALSE))</f>
        <v>16.59</v>
      </c>
      <c r="G25" s="300">
        <f t="shared" si="0"/>
        <v>829.5</v>
      </c>
      <c r="H25" s="301" t="str">
        <f>IF(D25="","",VLOOKUP(B25,Data!$B$5:$D$501,3,FALSE))</f>
        <v>BDL</v>
      </c>
      <c r="I25" s="301" t="str">
        <f>IF(D25="","",VLOOKUP(B25,Data!$B$5:$M$501,12,FALSE))</f>
        <v>Indonesia</v>
      </c>
      <c r="J25" s="302"/>
      <c r="K25" s="297">
        <f>IF(D25="","",VLOOKUP(B25,Data!$B$5:$E$501,4,FALSE)*D25)</f>
        <v>441</v>
      </c>
      <c r="L25" s="297">
        <f>IF(D25="","",VLOOKUP(B25,Data!$B$5:$F$501,5,FALSE)*D25)</f>
        <v>436.00000000000006</v>
      </c>
      <c r="M25" s="303"/>
      <c r="N25" s="455" t="s">
        <v>913</v>
      </c>
      <c r="O25" s="453"/>
      <c r="P25" s="453"/>
      <c r="Q25" s="453"/>
      <c r="R25" s="453"/>
      <c r="S25" s="453"/>
      <c r="T25" s="454"/>
      <c r="U25" s="304"/>
      <c r="V25" s="305">
        <f>IF(D25="","",VLOOKUP(B25,Data!$B$5:$J$501,9,FALSE)*D25)</f>
        <v>0.79299999999999993</v>
      </c>
      <c r="W25" s="306"/>
      <c r="X25" s="158"/>
      <c r="Y25" s="158"/>
      <c r="Z25" s="158"/>
    </row>
    <row r="26" spans="1:26" s="307" customFormat="1" ht="19" customHeight="1">
      <c r="A26" s="295">
        <v>3</v>
      </c>
      <c r="B26" s="308" t="s">
        <v>813</v>
      </c>
      <c r="C26" s="297" t="str">
        <f>IF(D26="","",VLOOKUP(B26,Data!$B$5:$L$501,2,FALSE))</f>
        <v>ZJ90820</v>
      </c>
      <c r="D26" s="309">
        <v>100</v>
      </c>
      <c r="E26" s="299"/>
      <c r="F26" s="297">
        <f>IF(D26="","",VLOOKUP(B26,Data!$B$5:$M$501,11,FALSE))</f>
        <v>1.1200000000000001</v>
      </c>
      <c r="G26" s="300">
        <f t="shared" si="0"/>
        <v>112.00000000000001</v>
      </c>
      <c r="H26" s="301" t="str">
        <f>IF(D26="","",VLOOKUP(B26,Data!$B$5:$D$501,3,FALSE))</f>
        <v>C/T</v>
      </c>
      <c r="I26" s="301" t="str">
        <f>IF(D26="","",VLOOKUP(B26,Data!$B$5:$M$501,12,FALSE))</f>
        <v>Indonesia</v>
      </c>
      <c r="J26" s="302"/>
      <c r="K26" s="297">
        <f>IF(D26="","",VLOOKUP(B26,Data!$B$5:$E$501,4,FALSE)*D26)</f>
        <v>3</v>
      </c>
      <c r="L26" s="297">
        <f>IF(D26="","",VLOOKUP(B26,Data!$B$5:$F$501,5,FALSE)*D26)</f>
        <v>2</v>
      </c>
      <c r="M26" s="303"/>
      <c r="N26" s="455" t="s">
        <v>914</v>
      </c>
      <c r="O26" s="453"/>
      <c r="P26" s="453"/>
      <c r="Q26" s="453"/>
      <c r="R26" s="453"/>
      <c r="S26" s="453"/>
      <c r="T26" s="454"/>
      <c r="U26" s="304"/>
      <c r="V26" s="305">
        <f>IF(D26="","",VLOOKUP(B26,Data!$B$5:$J$501,9,FALSE)*D26)</f>
        <v>1.8000000000000002E-2</v>
      </c>
      <c r="W26" s="306"/>
      <c r="X26" s="158"/>
      <c r="Y26" s="158"/>
      <c r="Z26" s="158"/>
    </row>
    <row r="27" spans="1:26" s="307" customFormat="1" ht="19" customHeight="1">
      <c r="A27" s="295"/>
      <c r="B27" s="296" t="s">
        <v>926</v>
      </c>
      <c r="C27" s="297" t="str">
        <f>IF(D27="","",VLOOKUP(B27,Data!$B$5:$L$501,2,FALSE))</f>
        <v/>
      </c>
      <c r="D27" s="298"/>
      <c r="E27" s="299"/>
      <c r="F27" s="297" t="str">
        <f>IF(D27="","",VLOOKUP(B27,Data!$B$5:$L$501,11,FALSE))</f>
        <v/>
      </c>
      <c r="G27" s="300" t="str">
        <f t="shared" ref="G27:G34" si="1">IF(D27&gt;0,D27*F27,"-")</f>
        <v>-</v>
      </c>
      <c r="H27" s="301" t="str">
        <f>IF(D27="","",VLOOKUP(B27,Data!$B$5:$D$501,3,FALSE))</f>
        <v/>
      </c>
      <c r="I27" s="301" t="str">
        <f>IF(D27="","",VLOOKUP(B27,Data!$B$5:$M$501,12,FALSE))</f>
        <v/>
      </c>
      <c r="J27" s="302"/>
      <c r="K27" s="297" t="str">
        <f>IF(D27="","",VLOOKUP(B27,Data!$B$5:$E$501,4,FALSE)*D27)</f>
        <v/>
      </c>
      <c r="L27" s="297" t="str">
        <f>IF(D27="","",VLOOKUP(B27,Data!$B$5:$F$501,5,FALSE)*D27)</f>
        <v/>
      </c>
      <c r="M27" s="303"/>
      <c r="N27" s="452"/>
      <c r="O27" s="453"/>
      <c r="P27" s="453"/>
      <c r="Q27" s="453"/>
      <c r="R27" s="453"/>
      <c r="S27" s="453"/>
      <c r="T27" s="454"/>
      <c r="U27" s="304"/>
      <c r="V27" s="305" t="str">
        <f>IF(D27="","",VLOOKUP(B27,Data!$B$5:$J$501,9,FALSE)*D27)</f>
        <v/>
      </c>
      <c r="W27" s="306"/>
      <c r="X27" s="158"/>
      <c r="Y27" s="158"/>
      <c r="Z27" s="158"/>
    </row>
    <row r="28" spans="1:26" s="307" customFormat="1" ht="19" customHeight="1">
      <c r="A28" s="337">
        <v>4</v>
      </c>
      <c r="B28" s="338" t="s">
        <v>588</v>
      </c>
      <c r="C28" s="310" t="str">
        <f>IF(D28="","",VLOOKUP(B28,Data!$B$5:$L$501,2,FALSE))</f>
        <v>WS42690</v>
      </c>
      <c r="D28" s="309">
        <v>40</v>
      </c>
      <c r="E28" s="299"/>
      <c r="F28" s="297">
        <f>IF(D28="","",VLOOKUP(B28,Data!$B$5:$M$501,11,FALSE))</f>
        <v>8.73</v>
      </c>
      <c r="G28" s="300">
        <f t="shared" si="1"/>
        <v>349.20000000000005</v>
      </c>
      <c r="H28" s="301" t="str">
        <f>IF(D28="","",VLOOKUP(B28,Data!$B$5:$D$501,3,FALSE))</f>
        <v>C/T</v>
      </c>
      <c r="I28" s="301" t="str">
        <f>IF(D28="","",VLOOKUP(B28,Data!$B$5:$M$501,12,FALSE))</f>
        <v>Indonesia</v>
      </c>
      <c r="J28" s="302"/>
      <c r="K28" s="297">
        <v>208</v>
      </c>
      <c r="L28" s="297">
        <f>IF(D28="","",VLOOKUP(B28,Data!$B$5:$F$501,5,FALSE)*D28)</f>
        <v>10</v>
      </c>
      <c r="M28" s="303"/>
      <c r="N28" s="455" t="s">
        <v>889</v>
      </c>
      <c r="O28" s="453"/>
      <c r="P28" s="453"/>
      <c r="Q28" s="453"/>
      <c r="R28" s="453"/>
      <c r="S28" s="453"/>
      <c r="T28" s="454"/>
      <c r="U28" s="304"/>
      <c r="V28" s="305">
        <f>L28/$K$19*$Y$19</f>
        <v>4.4742857142857145E-3</v>
      </c>
      <c r="W28" s="306"/>
      <c r="X28" s="158"/>
      <c r="Y28" s="266">
        <f>99*58*60/10000000</f>
        <v>3.4452000000000003E-2</v>
      </c>
      <c r="Z28" s="158"/>
    </row>
    <row r="29" spans="1:26" s="307" customFormat="1" ht="19" customHeight="1">
      <c r="A29" s="337"/>
      <c r="B29" s="338" t="s">
        <v>0</v>
      </c>
      <c r="C29" s="310" t="str">
        <f>IF(D29="","",VLOOKUP(B29,Data!$B$5:$L$501,2,FALSE))</f>
        <v>WS42700</v>
      </c>
      <c r="D29" s="309">
        <v>20</v>
      </c>
      <c r="E29" s="299"/>
      <c r="F29" s="297">
        <f>IF(D29="","",VLOOKUP(B29,Data!$B$5:$L$501,11,FALSE))</f>
        <v>17.03</v>
      </c>
      <c r="G29" s="300">
        <f t="shared" si="1"/>
        <v>340.6</v>
      </c>
      <c r="H29" s="301"/>
      <c r="I29" s="301" t="str">
        <f>IF(D29="","",VLOOKUP(B29,Data!$B$5:$M$501,12,FALSE))</f>
        <v>Indonesia</v>
      </c>
      <c r="J29" s="302"/>
      <c r="K29" s="297"/>
      <c r="L29" s="297">
        <f>IF(D29="","",VLOOKUP(B29,Data!$B$5:$F$501,5,FALSE)*D29)</f>
        <v>70</v>
      </c>
      <c r="M29" s="303"/>
      <c r="N29" s="455"/>
      <c r="O29" s="453"/>
      <c r="P29" s="453"/>
      <c r="Q29" s="453"/>
      <c r="R29" s="453"/>
      <c r="S29" s="453"/>
      <c r="T29" s="454"/>
      <c r="U29" s="304"/>
      <c r="V29" s="305">
        <f>L29/$K$19*$Y$22</f>
        <v>0.52625454545454542</v>
      </c>
      <c r="W29" s="306"/>
      <c r="X29" s="158"/>
      <c r="Y29" s="266">
        <f>96*67*90/1000000</f>
        <v>0.57887999999999995</v>
      </c>
      <c r="Z29" s="158"/>
    </row>
    <row r="30" spans="1:26" s="307" customFormat="1" ht="19" customHeight="1">
      <c r="A30" s="337"/>
      <c r="B30" s="338" t="s">
        <v>1</v>
      </c>
      <c r="C30" s="310" t="str">
        <f>IF(D30="","",VLOOKUP(B30,Data!$B$5:$L$501,2,FALSE))</f>
        <v>WS23930</v>
      </c>
      <c r="D30" s="309">
        <v>30</v>
      </c>
      <c r="E30" s="299"/>
      <c r="F30" s="297">
        <f>IF(D30="","",VLOOKUP(B30,Data!$B$5:$M$501,11,FALSE))</f>
        <v>15.12</v>
      </c>
      <c r="G30" s="300">
        <f t="shared" si="1"/>
        <v>453.59999999999997</v>
      </c>
      <c r="H30" s="301"/>
      <c r="I30" s="301" t="str">
        <f>IF(D30="","",VLOOKUP(B30,Data!$B$5:$M$501,12,FALSE))</f>
        <v>Indonesia</v>
      </c>
      <c r="J30" s="302"/>
      <c r="K30" s="297"/>
      <c r="L30" s="297">
        <f>IF(D30="","",VLOOKUP(B30,Data!$B$5:$F$501,5,FALSE)*D30)</f>
        <v>30</v>
      </c>
      <c r="M30" s="303"/>
      <c r="N30" s="455"/>
      <c r="O30" s="453"/>
      <c r="P30" s="453"/>
      <c r="Q30" s="453"/>
      <c r="R30" s="453"/>
      <c r="S30" s="453"/>
      <c r="T30" s="454"/>
      <c r="U30" s="304"/>
      <c r="V30" s="305">
        <f>L30/$K$19*$Y$22</f>
        <v>0.22553766233766234</v>
      </c>
      <c r="W30" s="306"/>
      <c r="X30" s="158"/>
      <c r="Y30" s="158"/>
      <c r="Z30" s="158"/>
    </row>
    <row r="31" spans="1:26" s="307" customFormat="1" ht="19" customHeight="1">
      <c r="A31" s="337"/>
      <c r="B31" s="338" t="s">
        <v>590</v>
      </c>
      <c r="C31" s="310" t="str">
        <f>IF(D31="","",VLOOKUP(B31,Data!$B$5:$L$501,2,FALSE))</f>
        <v>WS36780</v>
      </c>
      <c r="D31" s="309">
        <v>56</v>
      </c>
      <c r="E31" s="299"/>
      <c r="F31" s="297">
        <f>IF(D31="","",VLOOKUP(B31,Data!$B$5:$L$501,11,FALSE))</f>
        <v>6.24</v>
      </c>
      <c r="G31" s="300">
        <f>IF(D31&gt;0,D31*F31,"-")</f>
        <v>349.44</v>
      </c>
      <c r="H31" s="301"/>
      <c r="I31" s="301" t="str">
        <f>IF(D31="","",VLOOKUP(B31,Data!$B$5:$M$501,12,FALSE))</f>
        <v>Indonesia</v>
      </c>
      <c r="J31" s="302"/>
      <c r="K31" s="297"/>
      <c r="L31" s="297">
        <f>IF(D31="","",VLOOKUP(B31,Data!$B$5:$F$501,5,FALSE)*D31)</f>
        <v>28</v>
      </c>
      <c r="M31" s="303"/>
      <c r="N31" s="455"/>
      <c r="O31" s="453"/>
      <c r="P31" s="453"/>
      <c r="Q31" s="453"/>
      <c r="R31" s="453"/>
      <c r="S31" s="453"/>
      <c r="T31" s="454"/>
      <c r="U31" s="304"/>
      <c r="V31" s="305">
        <f>L31/$K$19*$Y$22</f>
        <v>0.21050181818181818</v>
      </c>
      <c r="W31" s="306"/>
      <c r="X31" s="158"/>
      <c r="Y31" s="331"/>
      <c r="Z31" s="158"/>
    </row>
    <row r="32" spans="1:26" s="307" customFormat="1" ht="19" customHeight="1">
      <c r="A32" s="337"/>
      <c r="B32" s="338" t="s">
        <v>2</v>
      </c>
      <c r="C32" s="310" t="str">
        <f>IF(D32="","",VLOOKUP(B32,Data!$B$5:$L$501,2,FALSE))</f>
        <v>WS23920</v>
      </c>
      <c r="D32" s="309">
        <v>40</v>
      </c>
      <c r="E32" s="299"/>
      <c r="F32" s="297">
        <f>IF(D32="","",VLOOKUP(B32,Data!$B$5:$M$501,11,FALSE))</f>
        <v>16.59</v>
      </c>
      <c r="G32" s="300">
        <f>IF(D32&gt;0,D32*F32,"-")</f>
        <v>663.6</v>
      </c>
      <c r="H32" s="301"/>
      <c r="I32" s="301" t="str">
        <f>IF(D32="","",VLOOKUP(B32,Data!$B$5:$M$501,12,FALSE))</f>
        <v>Indonesia</v>
      </c>
      <c r="J32" s="302"/>
      <c r="K32" s="297"/>
      <c r="L32" s="297">
        <f>IF(D32="","",VLOOKUP(B32,Data!$B$5:$F$501,5,FALSE)*D32)</f>
        <v>60</v>
      </c>
      <c r="M32" s="303"/>
      <c r="N32" s="455"/>
      <c r="O32" s="453"/>
      <c r="P32" s="453"/>
      <c r="Q32" s="453"/>
      <c r="R32" s="453"/>
      <c r="S32" s="453"/>
      <c r="T32" s="454"/>
      <c r="U32" s="304"/>
      <c r="V32" s="305">
        <f>L32/$K$19*$Y$22</f>
        <v>0.45107532467532468</v>
      </c>
      <c r="W32" s="306"/>
      <c r="X32" s="158"/>
      <c r="Y32" s="158"/>
      <c r="Z32" s="158"/>
    </row>
    <row r="33" spans="1:26" s="307" customFormat="1" ht="19" customHeight="1">
      <c r="A33" s="337">
        <v>5</v>
      </c>
      <c r="B33" s="338" t="s">
        <v>589</v>
      </c>
      <c r="C33" s="310" t="str">
        <f>IF(D33="","",VLOOKUP(B33,Data!$B$5:$L$501,2,FALSE))</f>
        <v>WS44160</v>
      </c>
      <c r="D33" s="309">
        <v>56</v>
      </c>
      <c r="E33" s="299"/>
      <c r="F33" s="297">
        <f>IF(D33="","",VLOOKUP(B33,Data!$B$5:$M$501,11,FALSE))</f>
        <v>6.24</v>
      </c>
      <c r="G33" s="300">
        <f>IF(D33&gt;0,D33*F33,"-")</f>
        <v>349.44</v>
      </c>
      <c r="H33" s="301" t="str">
        <f>IF(D33="","",VLOOKUP(B33,Data!$B$5:$D$501,3,FALSE))</f>
        <v>C/T</v>
      </c>
      <c r="I33" s="301" t="str">
        <f>IF(D33="","",VLOOKUP(B33,Data!$B$5:$M$501,12,FALSE))</f>
        <v>Indonesia</v>
      </c>
      <c r="J33" s="302"/>
      <c r="K33" s="297">
        <v>34</v>
      </c>
      <c r="L33" s="297">
        <f>IF(D33="","",VLOOKUP(B33,Data!$B$5:$F$501,5,FALSE)*D33)</f>
        <v>28</v>
      </c>
      <c r="M33" s="303"/>
      <c r="N33" s="455" t="s">
        <v>889</v>
      </c>
      <c r="O33" s="453"/>
      <c r="P33" s="453"/>
      <c r="Q33" s="453"/>
      <c r="R33" s="453"/>
      <c r="S33" s="453"/>
      <c r="T33" s="454"/>
      <c r="U33" s="304"/>
      <c r="V33" s="305">
        <f>L33/$K$19*$Y$22</f>
        <v>0.21050181818181818</v>
      </c>
      <c r="W33" s="306"/>
      <c r="X33" s="158"/>
      <c r="Y33" s="158"/>
      <c r="Z33" s="158"/>
    </row>
    <row r="34" spans="1:26" s="307" customFormat="1" ht="19" customHeight="1">
      <c r="A34" s="295">
        <v>6</v>
      </c>
      <c r="B34" s="308" t="s">
        <v>12</v>
      </c>
      <c r="C34" s="297" t="str">
        <f>IF(D34="","",VLOOKUP(B34,Data!$B$5:$L$501,2,FALSE))</f>
        <v>WV87770</v>
      </c>
      <c r="D34" s="309">
        <v>50</v>
      </c>
      <c r="E34" s="299"/>
      <c r="F34" s="297">
        <f>IF(D34="","",VLOOKUP(B34,Data!$B$5:$M$501,11,FALSE))</f>
        <v>16.59</v>
      </c>
      <c r="G34" s="300">
        <f t="shared" si="1"/>
        <v>829.5</v>
      </c>
      <c r="H34" s="301" t="str">
        <f>IF(D34="","",VLOOKUP(B34,Data!$B$5:$D$501,3,FALSE))</f>
        <v>BDL</v>
      </c>
      <c r="I34" s="301" t="str">
        <f>IF(D34="","",VLOOKUP(B34,Data!$B$5:$M$501,12,FALSE))</f>
        <v>Indonesia</v>
      </c>
      <c r="J34" s="302"/>
      <c r="K34" s="297">
        <f>IF(D34="","",VLOOKUP(B34,Data!$B$5:$E$501,4,FALSE)*D34)</f>
        <v>441</v>
      </c>
      <c r="L34" s="297">
        <f>IF(D34="","",VLOOKUP(B34,Data!$B$5:$F$501,5,FALSE)*D34)</f>
        <v>436.00000000000006</v>
      </c>
      <c r="M34" s="303"/>
      <c r="N34" s="455" t="s">
        <v>913</v>
      </c>
      <c r="O34" s="453"/>
      <c r="P34" s="453"/>
      <c r="Q34" s="453"/>
      <c r="R34" s="453"/>
      <c r="S34" s="453"/>
      <c r="T34" s="454"/>
      <c r="U34" s="304"/>
      <c r="V34" s="305">
        <f>IF(D34="","",VLOOKUP(B34,Data!$B$5:$J$501,9,FALSE)*D34)</f>
        <v>0.79299999999999993</v>
      </c>
      <c r="W34" s="306"/>
      <c r="X34" s="158"/>
      <c r="Y34" s="158"/>
      <c r="Z34" s="158"/>
    </row>
    <row r="35" spans="1:26" s="307" customFormat="1" ht="19" customHeight="1">
      <c r="A35" s="295"/>
      <c r="B35" s="308"/>
      <c r="C35" s="310" t="str">
        <f>IF(D35="","",VLOOKUP(B35,Data!$B$5:$L$501,2,FALSE))</f>
        <v/>
      </c>
      <c r="D35" s="309"/>
      <c r="E35" s="299"/>
      <c r="F35" s="297" t="str">
        <f>IF(D35="","",VLOOKUP(B35,Data!$B$5:$L$501,11,FALSE))</f>
        <v/>
      </c>
      <c r="G35" s="300" t="str">
        <f t="shared" si="0"/>
        <v>-</v>
      </c>
      <c r="H35" s="301" t="str">
        <f>IF(D35="","",VLOOKUP(B35,Data!$B$5:$D$501,3,FALSE))</f>
        <v/>
      </c>
      <c r="I35" s="301" t="str">
        <f>IF(D35="","",VLOOKUP(B35,Data!$B$5:$M$501,12,FALSE))</f>
        <v/>
      </c>
      <c r="J35" s="302"/>
      <c r="K35" s="297" t="str">
        <f>IF(D35="","",VLOOKUP(B35,Data!$B$5:$E$501,4,FALSE)*D35)</f>
        <v/>
      </c>
      <c r="L35" s="297" t="str">
        <f>IF(D35="","",VLOOKUP(B35,Data!$B$5:$F$501,5,FALSE)*D35)</f>
        <v/>
      </c>
      <c r="M35" s="303"/>
      <c r="N35" s="455"/>
      <c r="O35" s="453"/>
      <c r="P35" s="453"/>
      <c r="Q35" s="453"/>
      <c r="R35" s="453"/>
      <c r="S35" s="453"/>
      <c r="T35" s="454"/>
      <c r="U35" s="304"/>
      <c r="V35" s="305" t="str">
        <f>IF(D35="","",VLOOKUP(B35,Data!$B$5:$J$501,9,FALSE)*D35)</f>
        <v/>
      </c>
      <c r="W35" s="306"/>
      <c r="X35" s="158"/>
      <c r="Y35" s="158"/>
      <c r="Z35" s="158"/>
    </row>
    <row r="36" spans="1:26" s="307" customFormat="1" ht="19" customHeight="1">
      <c r="A36" s="295"/>
      <c r="B36" s="311"/>
      <c r="C36" s="297" t="str">
        <f>IF(D36="","",VLOOKUP(B36,Data!$B$5:$L$501,2,FALSE))</f>
        <v/>
      </c>
      <c r="D36" s="298"/>
      <c r="E36" s="299"/>
      <c r="F36" s="297" t="str">
        <f>IF(D36="","",VLOOKUP(B36,Data!$B$5:$L$501,11,FALSE))</f>
        <v/>
      </c>
      <c r="G36" s="300" t="str">
        <f t="shared" si="0"/>
        <v>-</v>
      </c>
      <c r="H36" s="301" t="str">
        <f>IF(D36="","",VLOOKUP(B36,Data!$B$5:$D$501,3,FALSE))</f>
        <v/>
      </c>
      <c r="I36" s="301" t="str">
        <f>IF(D36="","",VLOOKUP(B36,Data!$B$5:$M$501,12,FALSE))</f>
        <v/>
      </c>
      <c r="J36" s="302"/>
      <c r="K36" s="297" t="str">
        <f>IF(D36="","",VLOOKUP(B36,Data!$B$5:$E$501,4,FALSE)*D36)</f>
        <v/>
      </c>
      <c r="L36" s="297" t="str">
        <f>IF(D36="","",VLOOKUP(B36,Data!$B$5:$F$501,5,FALSE)*D36)</f>
        <v/>
      </c>
      <c r="M36" s="303"/>
      <c r="N36" s="361"/>
      <c r="O36" s="362"/>
      <c r="P36" s="304"/>
      <c r="Q36" s="362"/>
      <c r="R36" s="362"/>
      <c r="S36" s="304"/>
      <c r="T36" s="363"/>
      <c r="U36" s="304"/>
      <c r="V36" s="305" t="str">
        <f>IF(D36="","",VLOOKUP(B36,Data!$B$5:$J$501,9,FALSE)*D36)</f>
        <v/>
      </c>
      <c r="W36" s="306"/>
      <c r="X36" s="158"/>
      <c r="Y36" s="158"/>
      <c r="Z36" s="158"/>
    </row>
    <row r="37" spans="1:26" ht="17.5">
      <c r="A37" s="312"/>
      <c r="B37" s="313"/>
      <c r="C37" s="314"/>
      <c r="D37" s="315"/>
      <c r="E37" s="316"/>
      <c r="F37" s="317" t="s">
        <v>478</v>
      </c>
      <c r="G37" s="318" t="str">
        <f t="shared" si="0"/>
        <v>-</v>
      </c>
      <c r="H37" s="319"/>
      <c r="I37" s="316"/>
      <c r="J37" s="316"/>
      <c r="K37" s="297" t="s">
        <v>478</v>
      </c>
      <c r="L37" s="297" t="s">
        <v>478</v>
      </c>
      <c r="M37" s="303"/>
      <c r="N37" s="361"/>
      <c r="O37" s="362"/>
      <c r="P37" s="304"/>
      <c r="Q37" s="362"/>
      <c r="R37" s="362"/>
      <c r="S37" s="304"/>
      <c r="T37" s="363"/>
      <c r="U37" s="304"/>
      <c r="V37" s="305" t="s">
        <v>478</v>
      </c>
      <c r="W37" s="306"/>
    </row>
    <row r="38" spans="1:26" ht="17.5">
      <c r="A38" s="316"/>
      <c r="B38" s="320"/>
      <c r="C38" s="314"/>
      <c r="D38" s="321">
        <f>SUM(D18:D35)</f>
        <v>520</v>
      </c>
      <c r="E38" s="322"/>
      <c r="F38" s="323"/>
      <c r="G38" s="323">
        <f>SUM(G18:G36)</f>
        <v>5042.62</v>
      </c>
      <c r="H38" s="316"/>
      <c r="I38" s="316"/>
      <c r="J38" s="316"/>
      <c r="K38" s="323">
        <f>SUM(K18:K36)</f>
        <v>1204</v>
      </c>
      <c r="L38" s="323">
        <f>SUM(L18:L36)</f>
        <v>1167</v>
      </c>
      <c r="M38" s="323">
        <f>SUM(M16:M37)</f>
        <v>0</v>
      </c>
      <c r="N38" s="323"/>
      <c r="O38" s="323"/>
      <c r="P38" s="323"/>
      <c r="Q38" s="323"/>
      <c r="R38" s="323"/>
      <c r="S38" s="323"/>
      <c r="T38" s="323"/>
      <c r="U38" s="323">
        <f>SUM(U16:U37)</f>
        <v>0</v>
      </c>
      <c r="V38" s="324">
        <f>SUM(V18:V37)</f>
        <v>3.6370593246753247</v>
      </c>
    </row>
    <row r="39" spans="1:26">
      <c r="A39" s="259"/>
      <c r="B39" s="240"/>
      <c r="C39" s="242"/>
      <c r="D39" s="260"/>
      <c r="E39" s="240"/>
      <c r="F39" s="325" t="s">
        <v>883</v>
      </c>
      <c r="G39" s="292"/>
      <c r="H39" s="259"/>
      <c r="I39" s="259"/>
      <c r="J39" s="259"/>
      <c r="K39" s="326"/>
      <c r="L39" s="292"/>
      <c r="M39" s="242"/>
      <c r="N39" s="241"/>
      <c r="O39" s="241"/>
      <c r="P39" s="241"/>
      <c r="Q39" s="241"/>
      <c r="R39" s="241"/>
      <c r="S39" s="241"/>
      <c r="T39" s="242"/>
      <c r="U39" s="242"/>
      <c r="V39" s="294"/>
    </row>
    <row r="40" spans="1:26" ht="13">
      <c r="A40" s="10" t="s">
        <v>518</v>
      </c>
      <c r="B40" s="11"/>
      <c r="C40" s="1"/>
      <c r="D40" s="261" t="s">
        <v>520</v>
      </c>
      <c r="E40" s="236"/>
      <c r="F40" s="77" t="s">
        <v>81</v>
      </c>
      <c r="G40" s="81"/>
      <c r="H40" s="238" t="s">
        <v>82</v>
      </c>
      <c r="I40" s="249"/>
      <c r="J40" s="287" t="s">
        <v>83</v>
      </c>
      <c r="K40" s="287"/>
      <c r="L40" s="456" t="s">
        <v>84</v>
      </c>
      <c r="M40" s="457"/>
      <c r="N40" s="457"/>
      <c r="O40" s="457"/>
      <c r="P40" s="457"/>
      <c r="Q40" s="457"/>
      <c r="R40" s="457"/>
      <c r="S40" s="457"/>
      <c r="T40" s="457"/>
      <c r="U40" s="457"/>
      <c r="V40" s="458"/>
    </row>
    <row r="41" spans="1:26" ht="13">
      <c r="A41" s="26" t="s">
        <v>884</v>
      </c>
      <c r="C41" s="56"/>
      <c r="D41" t="s">
        <v>86</v>
      </c>
      <c r="F41" s="442"/>
      <c r="G41" s="443"/>
      <c r="H41" s="26" t="s">
        <v>87</v>
      </c>
      <c r="I41" s="250"/>
      <c r="J41" s="289" t="s">
        <v>88</v>
      </c>
      <c r="K41" s="289"/>
      <c r="L41" s="285"/>
      <c r="V41" s="290"/>
    </row>
    <row r="42" spans="1:26">
      <c r="A42" s="26" t="s">
        <v>885</v>
      </c>
      <c r="C42" s="235"/>
      <c r="F42" s="442"/>
      <c r="G42" s="443"/>
      <c r="H42" s="26"/>
      <c r="I42" s="250"/>
      <c r="J42" s="289" t="s">
        <v>92</v>
      </c>
      <c r="K42" s="289"/>
      <c r="L42" s="285"/>
      <c r="V42" s="290"/>
    </row>
    <row r="43" spans="1:26">
      <c r="A43" s="240"/>
      <c r="B43" s="241"/>
      <c r="C43" s="251"/>
      <c r="D43" t="s">
        <v>93</v>
      </c>
      <c r="F43" s="442"/>
      <c r="G43" s="443"/>
      <c r="H43" s="26" t="s">
        <v>94</v>
      </c>
      <c r="I43" s="250"/>
      <c r="J43" s="289"/>
      <c r="K43" s="289"/>
      <c r="L43" s="285"/>
      <c r="V43" s="290"/>
    </row>
    <row r="44" spans="1:26" ht="13">
      <c r="A44" s="10" t="s">
        <v>95</v>
      </c>
      <c r="B44" s="236"/>
      <c r="C44" s="234"/>
      <c r="D44" t="s">
        <v>96</v>
      </c>
      <c r="F44" s="85" t="s">
        <v>97</v>
      </c>
      <c r="G44" s="82"/>
      <c r="H44" s="26" t="s">
        <v>87</v>
      </c>
      <c r="I44" s="250"/>
      <c r="J44" s="289" t="s">
        <v>98</v>
      </c>
      <c r="K44" s="289"/>
      <c r="L44" s="285"/>
      <c r="V44" s="290"/>
    </row>
    <row r="45" spans="1:26" ht="27.75" customHeight="1">
      <c r="A45" s="26" t="s">
        <v>886</v>
      </c>
      <c r="C45" s="235"/>
      <c r="D45" t="s">
        <v>99</v>
      </c>
      <c r="F45" s="86"/>
      <c r="G45" s="327"/>
      <c r="H45" s="26" t="s">
        <v>100</v>
      </c>
      <c r="I45" s="250"/>
      <c r="J45" s="289" t="s">
        <v>519</v>
      </c>
      <c r="K45" s="289"/>
      <c r="L45" s="444" t="s">
        <v>102</v>
      </c>
      <c r="M45" s="445"/>
      <c r="N45" s="445"/>
      <c r="O45" s="445"/>
      <c r="P45" s="445"/>
      <c r="Q45" s="445"/>
      <c r="R45" s="445"/>
      <c r="S45" s="445"/>
      <c r="T45" s="445"/>
      <c r="U45" s="445"/>
      <c r="V45" s="446"/>
    </row>
    <row r="46" spans="1:26" ht="21.75" customHeight="1">
      <c r="A46" s="240"/>
      <c r="B46" s="241"/>
      <c r="C46" s="242"/>
      <c r="D46" s="124"/>
      <c r="E46" s="241"/>
      <c r="F46" s="447" t="s">
        <v>916</v>
      </c>
      <c r="G46" s="448"/>
      <c r="H46" s="447" t="s">
        <v>915</v>
      </c>
      <c r="I46" s="448"/>
      <c r="J46" s="293" t="s">
        <v>103</v>
      </c>
      <c r="K46" s="293"/>
      <c r="L46" s="449" t="s">
        <v>104</v>
      </c>
      <c r="M46" s="450"/>
      <c r="N46" s="450"/>
      <c r="O46" s="450"/>
      <c r="P46" s="450"/>
      <c r="Q46" s="450"/>
      <c r="R46" s="450"/>
      <c r="S46" s="450"/>
      <c r="T46" s="450"/>
      <c r="U46" s="450"/>
      <c r="V46" s="451"/>
    </row>
    <row r="49" spans="1:7" ht="19.5" customHeight="1"/>
    <row r="50" spans="1:7" ht="18.5" customHeight="1">
      <c r="A50" s="160" t="s">
        <v>918</v>
      </c>
      <c r="B50" s="160"/>
      <c r="C50" s="366" t="s">
        <v>917</v>
      </c>
      <c r="D50" s="158"/>
      <c r="G50" s="159" t="s">
        <v>887</v>
      </c>
    </row>
    <row r="51" spans="1:7" ht="18.649999999999999" customHeight="1">
      <c r="A51" s="160" t="s">
        <v>919</v>
      </c>
      <c r="B51" s="160"/>
      <c r="C51" s="366" t="s">
        <v>917</v>
      </c>
      <c r="D51" s="158"/>
    </row>
    <row r="52" spans="1:7" ht="18.649999999999999" customHeight="1">
      <c r="A52" s="160" t="s">
        <v>920</v>
      </c>
      <c r="B52" s="160"/>
      <c r="C52" s="366" t="s">
        <v>917</v>
      </c>
      <c r="D52" s="158"/>
    </row>
    <row r="53" spans="1:7" ht="18.649999999999999" customHeight="1">
      <c r="A53" s="160" t="s">
        <v>921</v>
      </c>
      <c r="B53" s="160"/>
      <c r="C53" s="366" t="s">
        <v>917</v>
      </c>
      <c r="D53" s="158"/>
    </row>
    <row r="54" spans="1:7" ht="18.649999999999999" customHeight="1">
      <c r="A54" s="160" t="s">
        <v>922</v>
      </c>
      <c r="B54" s="160"/>
      <c r="C54" s="366" t="s">
        <v>917</v>
      </c>
      <c r="D54" s="158"/>
    </row>
    <row r="55" spans="1:7" ht="15.75" customHeight="1"/>
    <row r="58" spans="1:7" ht="14">
      <c r="A58" s="328"/>
      <c r="B58" s="247"/>
    </row>
    <row r="59" spans="1:7" ht="14">
      <c r="A59" s="328"/>
      <c r="B59" s="247"/>
      <c r="C59" s="329"/>
      <c r="D59" s="330"/>
    </row>
    <row r="60" spans="1:7" ht="14">
      <c r="A60" s="328"/>
      <c r="B60" s="247"/>
      <c r="C60" s="329"/>
      <c r="D60" s="330"/>
    </row>
    <row r="61" spans="1:7" ht="14">
      <c r="A61" s="328"/>
      <c r="B61" s="247"/>
      <c r="C61" s="329"/>
      <c r="D61" s="330"/>
    </row>
    <row r="62" spans="1:7" ht="14">
      <c r="A62" s="328"/>
      <c r="B62" s="247"/>
      <c r="C62" s="329"/>
      <c r="D62" s="330"/>
    </row>
    <row r="63" spans="1:7" ht="14">
      <c r="A63" s="328"/>
      <c r="B63" s="247"/>
      <c r="C63" s="329"/>
      <c r="D63" s="330"/>
    </row>
    <row r="64" spans="1:7" ht="14">
      <c r="A64" s="328"/>
      <c r="B64" s="247"/>
      <c r="C64" s="329"/>
      <c r="D64" s="330"/>
    </row>
    <row r="65" spans="1:4" ht="14">
      <c r="A65" s="328"/>
      <c r="B65" s="247"/>
      <c r="C65" s="329"/>
      <c r="D65" s="330"/>
    </row>
    <row r="66" spans="1:4" ht="14">
      <c r="A66" s="328"/>
      <c r="B66" s="247"/>
      <c r="C66" s="329"/>
      <c r="D66" s="330"/>
    </row>
    <row r="67" spans="1:4" ht="14">
      <c r="A67" s="328"/>
      <c r="B67" s="247"/>
      <c r="C67" s="329"/>
      <c r="D67" s="330"/>
    </row>
    <row r="68" spans="1:4" ht="14">
      <c r="A68" s="328"/>
      <c r="B68" s="247"/>
      <c r="C68" s="329"/>
      <c r="D68" s="330"/>
    </row>
    <row r="69" spans="1:4" ht="14">
      <c r="A69" s="328"/>
      <c r="B69" s="247"/>
      <c r="C69" s="329"/>
      <c r="D69" s="330"/>
    </row>
    <row r="70" spans="1:4" ht="14">
      <c r="A70" s="328"/>
      <c r="B70" s="247"/>
      <c r="C70" s="329"/>
      <c r="D70" s="330"/>
    </row>
    <row r="71" spans="1:4" ht="14">
      <c r="A71" s="328"/>
      <c r="B71" s="247"/>
      <c r="C71" s="329"/>
      <c r="D71" s="330"/>
    </row>
    <row r="72" spans="1:4" ht="14">
      <c r="A72" s="328"/>
      <c r="B72" s="247"/>
      <c r="C72" s="329"/>
      <c r="D72" s="330"/>
    </row>
    <row r="73" spans="1:4" ht="14">
      <c r="A73" s="328"/>
      <c r="B73" s="247"/>
      <c r="C73" s="329"/>
      <c r="D73" s="330"/>
    </row>
    <row r="74" spans="1:4" ht="14">
      <c r="A74" s="328"/>
      <c r="B74" s="247"/>
      <c r="C74" s="247"/>
      <c r="D74" s="330"/>
    </row>
    <row r="75" spans="1:4" ht="14">
      <c r="A75" s="328"/>
      <c r="B75" s="247"/>
      <c r="C75" s="247"/>
      <c r="D75" s="330"/>
    </row>
    <row r="76" spans="1:4" ht="14">
      <c r="A76" s="247"/>
      <c r="B76" s="247"/>
      <c r="C76" s="247"/>
      <c r="D76" s="330"/>
    </row>
  </sheetData>
  <mergeCells count="26">
    <mergeCell ref="F43:G43"/>
    <mergeCell ref="L45:V45"/>
    <mergeCell ref="F46:G46"/>
    <mergeCell ref="H46:I46"/>
    <mergeCell ref="L46:V46"/>
    <mergeCell ref="N35:T35"/>
    <mergeCell ref="L40:V40"/>
    <mergeCell ref="F42:G42"/>
    <mergeCell ref="F41:G41"/>
    <mergeCell ref="N32:T32"/>
    <mergeCell ref="N34:T34"/>
    <mergeCell ref="N18:T18"/>
    <mergeCell ref="N19:T19"/>
    <mergeCell ref="N20:T20"/>
    <mergeCell ref="N21:T21"/>
    <mergeCell ref="N22:T22"/>
    <mergeCell ref="N23:T23"/>
    <mergeCell ref="N27:T27"/>
    <mergeCell ref="N28:T28"/>
    <mergeCell ref="N31:T31"/>
    <mergeCell ref="N33:T33"/>
    <mergeCell ref="N29:T29"/>
    <mergeCell ref="N30:T30"/>
    <mergeCell ref="N24:T24"/>
    <mergeCell ref="N25:T25"/>
    <mergeCell ref="N26:T26"/>
  </mergeCells>
  <pageMargins left="0.19685039370078741" right="0.19685039370078741" top="0.15748031496062992" bottom="0.15748031496062992" header="0.47244094488188981" footer="0.15748031496062992"/>
  <pageSetup paperSize="9" scale="66" orientation="landscape" r:id="rId1"/>
  <rowBreaks count="1" manualBreakCount="1">
    <brk id="54" max="2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0385C-B896-4A4C-B951-02115C3984BB}">
  <dimension ref="A1:Z67"/>
  <sheetViews>
    <sheetView zoomScale="70" zoomScaleNormal="70" workbookViewId="0">
      <selection activeCell="B18" sqref="B18"/>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26" t="s">
        <v>54</v>
      </c>
      <c r="J9" s="235"/>
      <c r="K9" s="285" t="s">
        <v>55</v>
      </c>
      <c r="L9" s="289"/>
      <c r="N9" s="235"/>
      <c r="O9" s="158" t="s">
        <v>56</v>
      </c>
      <c r="V9" s="290"/>
    </row>
    <row r="10" spans="1:22" ht="13">
      <c r="A10" s="26" t="s">
        <v>874</v>
      </c>
      <c r="C10" s="56" t="s">
        <v>875</v>
      </c>
      <c r="D10" s="120" t="s">
        <v>876</v>
      </c>
      <c r="F10" s="285"/>
      <c r="G10" s="286"/>
      <c r="H10" s="367"/>
      <c r="I10" s="368"/>
      <c r="J10" s="237"/>
      <c r="K10" s="285"/>
      <c r="L10" s="289"/>
      <c r="N10" s="235"/>
      <c r="V10" s="290"/>
    </row>
    <row r="11" spans="1:22" ht="13">
      <c r="A11" s="26" t="s">
        <v>877</v>
      </c>
      <c r="C11" s="235"/>
      <c r="D11" s="255"/>
      <c r="E11" s="239"/>
      <c r="F11" s="285" t="s">
        <v>58</v>
      </c>
      <c r="G11" s="286"/>
      <c r="H11" s="26" t="s">
        <v>59</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6"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6" s="307" customFormat="1" ht="19" customHeight="1">
      <c r="A18" s="295"/>
      <c r="B18" s="296" t="s">
        <v>925</v>
      </c>
      <c r="C18" s="297" t="str">
        <f>IF(D18="","",VLOOKUP(B18,Data!$B$5:$L$501,2,FALSE))</f>
        <v/>
      </c>
      <c r="D18" s="298"/>
      <c r="E18" s="299"/>
      <c r="F18" s="297" t="str">
        <f>IF(D18="","",VLOOKUP(B18,Data!$B$5:$L$501,11,FALSE))</f>
        <v/>
      </c>
      <c r="G18" s="300" t="str">
        <f t="shared" ref="G18:G28"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6" s="307" customFormat="1" ht="19" customHeight="1">
      <c r="A19" s="337">
        <v>1</v>
      </c>
      <c r="B19" s="338" t="s">
        <v>2</v>
      </c>
      <c r="C19" s="310" t="str">
        <f>IF(D19="","",VLOOKUP(B19,Data!$B$5:$L$501,2,FALSE))</f>
        <v>WS23920</v>
      </c>
      <c r="D19" s="309">
        <v>28</v>
      </c>
      <c r="E19" s="299"/>
      <c r="F19" s="297">
        <f>IF(D19="","",VLOOKUP(B19,Data!$B$5:$M$501,11,FALSE))</f>
        <v>16.59</v>
      </c>
      <c r="G19" s="300">
        <f t="shared" si="0"/>
        <v>464.52</v>
      </c>
      <c r="H19" s="301" t="str">
        <f>IF(D19="","",VLOOKUP(B19,Data!$B$5:$D$501,3,FALSE))</f>
        <v>C/T</v>
      </c>
      <c r="I19" s="301" t="str">
        <f>IF(D19="","",VLOOKUP(B19,Data!$B$5:$M$501,12,FALSE))</f>
        <v>Indonesia</v>
      </c>
      <c r="J19" s="302"/>
      <c r="K19" s="297">
        <v>79</v>
      </c>
      <c r="L19" s="297">
        <f>IF(D19="","",VLOOKUP(B19,Data!$B$5:$F$501,5,FALSE)*D19)</f>
        <v>42</v>
      </c>
      <c r="M19" s="303"/>
      <c r="N19" s="455" t="s">
        <v>889</v>
      </c>
      <c r="O19" s="453"/>
      <c r="P19" s="453"/>
      <c r="Q19" s="453"/>
      <c r="R19" s="453"/>
      <c r="S19" s="453"/>
      <c r="T19" s="454"/>
      <c r="U19" s="304"/>
      <c r="V19" s="305">
        <f>L19/$K$19*$Y$19</f>
        <v>1.8316253164556963E-2</v>
      </c>
      <c r="W19" s="306"/>
      <c r="X19" s="158"/>
      <c r="Y19" s="266">
        <f>99*58*60/10000000</f>
        <v>3.4452000000000003E-2</v>
      </c>
      <c r="Z19" s="158"/>
    </row>
    <row r="20" spans="1:26" s="307" customFormat="1" ht="19" customHeight="1">
      <c r="A20" s="337"/>
      <c r="B20" s="338" t="s">
        <v>590</v>
      </c>
      <c r="C20" s="310" t="str">
        <f>IF(D20="","",VLOOKUP(B20,Data!$B$5:$L$501,2,FALSE))</f>
        <v>WS36780</v>
      </c>
      <c r="D20" s="309">
        <v>56</v>
      </c>
      <c r="E20" s="299"/>
      <c r="F20" s="297">
        <f>IF(D20="","",VLOOKUP(B20,Data!$B$5:$M$501,11,FALSE))</f>
        <v>6.24</v>
      </c>
      <c r="G20" s="300">
        <f>IF(D20&gt;0,D20*F20,"-")</f>
        <v>349.44</v>
      </c>
      <c r="H20" s="301"/>
      <c r="I20" s="301" t="str">
        <f>IF(D20="","",VLOOKUP(B20,Data!$B$5:$M$501,12,FALSE))</f>
        <v>Indonesia</v>
      </c>
      <c r="J20" s="302"/>
      <c r="K20" s="297"/>
      <c r="L20" s="297">
        <f>IF(D20="","",VLOOKUP(B20,Data!$B$5:$F$501,5,FALSE)*D20)</f>
        <v>28</v>
      </c>
      <c r="M20" s="303"/>
      <c r="N20" s="455"/>
      <c r="O20" s="453"/>
      <c r="P20" s="453"/>
      <c r="Q20" s="453"/>
      <c r="R20" s="453"/>
      <c r="S20" s="453"/>
      <c r="T20" s="454"/>
      <c r="U20" s="304"/>
      <c r="V20" s="305">
        <f>L20/$K$19*$Y$22</f>
        <v>0.20517265822784808</v>
      </c>
      <c r="W20" s="306"/>
      <c r="X20" s="158"/>
      <c r="Y20" s="158"/>
      <c r="Z20" s="158"/>
    </row>
    <row r="21" spans="1:26" s="307" customFormat="1" ht="19" customHeight="1">
      <c r="A21" s="337">
        <v>2</v>
      </c>
      <c r="B21" s="338" t="s">
        <v>1</v>
      </c>
      <c r="C21" s="310" t="str">
        <f>IF(D21="","",VLOOKUP(B21,Data!$B$5:$L$501,2,FALSE))</f>
        <v>WS23930</v>
      </c>
      <c r="D21" s="309">
        <v>28</v>
      </c>
      <c r="E21" s="299"/>
      <c r="F21" s="297">
        <f>IF(D21="","",VLOOKUP(B21,Data!$B$5:$L$501,11,FALSE))</f>
        <v>15.12</v>
      </c>
      <c r="G21" s="300">
        <f t="shared" si="0"/>
        <v>423.35999999999996</v>
      </c>
      <c r="H21" s="301" t="str">
        <f>IF(D21="","",VLOOKUP(B21,Data!$B$5:$D$501,3,FALSE))</f>
        <v>C/T</v>
      </c>
      <c r="I21" s="301" t="str">
        <f>IF(D21="","",VLOOKUP(B21,Data!$B$5:$M$501,12,FALSE))</f>
        <v>Indonesia</v>
      </c>
      <c r="J21" s="302"/>
      <c r="K21" s="297">
        <v>65</v>
      </c>
      <c r="L21" s="297">
        <f>IF(D21="","",VLOOKUP(B21,Data!$B$5:$F$501,5,FALSE)*D21)</f>
        <v>28</v>
      </c>
      <c r="M21" s="303"/>
      <c r="N21" s="455" t="s">
        <v>889</v>
      </c>
      <c r="O21" s="453"/>
      <c r="P21" s="453"/>
      <c r="Q21" s="453"/>
      <c r="R21" s="453"/>
      <c r="S21" s="453"/>
      <c r="T21" s="454"/>
      <c r="U21" s="304"/>
      <c r="V21" s="305">
        <f>L21/$K$19*$Y$22</f>
        <v>0.20517265822784808</v>
      </c>
      <c r="W21" s="306"/>
      <c r="X21" s="158"/>
      <c r="Y21" s="331"/>
      <c r="Z21" s="158"/>
    </row>
    <row r="22" spans="1:26" s="307" customFormat="1" ht="19" customHeight="1">
      <c r="A22" s="337"/>
      <c r="B22" s="338" t="s">
        <v>589</v>
      </c>
      <c r="C22" s="310" t="str">
        <f>IF(D22="","",VLOOKUP(B22,Data!$B$5:$L$501,2,FALSE))</f>
        <v>WS44160</v>
      </c>
      <c r="D22" s="309">
        <v>56</v>
      </c>
      <c r="E22" s="299"/>
      <c r="F22" s="297">
        <f>IF(D22="","",VLOOKUP(B22,Data!$B$5:$L$501,11,FALSE))</f>
        <v>6.24</v>
      </c>
      <c r="G22" s="300">
        <f t="shared" si="0"/>
        <v>349.44</v>
      </c>
      <c r="H22" s="301"/>
      <c r="I22" s="301" t="str">
        <f>IF(D22="","",VLOOKUP(B22,Data!$B$5:$M$501,12,FALSE))</f>
        <v>Indonesia</v>
      </c>
      <c r="J22" s="302"/>
      <c r="K22" s="297"/>
      <c r="L22" s="297">
        <f>IF(D22="","",VLOOKUP(B22,Data!$B$5:$F$501,5,FALSE)*D22)</f>
        <v>28</v>
      </c>
      <c r="M22" s="303"/>
      <c r="N22" s="455"/>
      <c r="O22" s="453"/>
      <c r="P22" s="453"/>
      <c r="Q22" s="453"/>
      <c r="R22" s="453"/>
      <c r="S22" s="453"/>
      <c r="T22" s="454"/>
      <c r="U22" s="304"/>
      <c r="V22" s="305">
        <f>L22/$K$19*$Y$22</f>
        <v>0.20517265822784808</v>
      </c>
      <c r="W22" s="306"/>
      <c r="X22" s="158"/>
      <c r="Y22" s="266">
        <f>96*67*90/1000000</f>
        <v>0.57887999999999995</v>
      </c>
      <c r="Z22" s="158"/>
    </row>
    <row r="23" spans="1:26" s="307" customFormat="1" ht="19" customHeight="1">
      <c r="A23" s="337">
        <v>3</v>
      </c>
      <c r="B23" s="308" t="s">
        <v>12</v>
      </c>
      <c r="C23" s="310" t="str">
        <f>IF(D23="","",VLOOKUP(B23,Data!$B$5:$L$501,2,FALSE))</f>
        <v>WV87770</v>
      </c>
      <c r="D23" s="309">
        <v>50</v>
      </c>
      <c r="E23" s="299"/>
      <c r="F23" s="297">
        <f>IF(D23="","",VLOOKUP(B23,Data!$B$5:$M$501,11,FALSE))</f>
        <v>16.59</v>
      </c>
      <c r="G23" s="300">
        <f t="shared" si="0"/>
        <v>829.5</v>
      </c>
      <c r="H23" s="301" t="str">
        <f>IF(D23="","",VLOOKUP(B23,Data!$B$5:$D$501,3,FALSE))</f>
        <v>BDL</v>
      </c>
      <c r="I23" s="301" t="str">
        <f>IF(D23="","",VLOOKUP(B23,Data!$B$5:$M$501,12,FALSE))</f>
        <v>Indonesia</v>
      </c>
      <c r="J23" s="302"/>
      <c r="K23" s="297">
        <f>IF(D23="","",VLOOKUP(B23,Data!$B$5:$E$501,4,FALSE)*D23)</f>
        <v>441</v>
      </c>
      <c r="L23" s="297">
        <f>IF(D23="","",VLOOKUP(B23,Data!$B$5:$F$501,5,FALSE)*D23)</f>
        <v>436.00000000000006</v>
      </c>
      <c r="M23" s="303"/>
      <c r="N23" s="455" t="s">
        <v>913</v>
      </c>
      <c r="O23" s="453"/>
      <c r="P23" s="453"/>
      <c r="Q23" s="453"/>
      <c r="R23" s="453"/>
      <c r="S23" s="453"/>
      <c r="T23" s="454"/>
      <c r="U23" s="304"/>
      <c r="V23" s="305">
        <f>L23/$K$19*$Y$22</f>
        <v>3.1948313924050638</v>
      </c>
      <c r="W23" s="306"/>
      <c r="X23" s="158"/>
      <c r="Y23" s="158"/>
      <c r="Z23" s="158"/>
    </row>
    <row r="24" spans="1:26" s="307" customFormat="1" ht="19" customHeight="1">
      <c r="A24" s="295"/>
      <c r="B24" s="296" t="s">
        <v>924</v>
      </c>
      <c r="C24" s="297" t="str">
        <f>IF(D24="","",VLOOKUP(B24,Data!$B$5:$L$501,2,FALSE))</f>
        <v/>
      </c>
      <c r="D24" s="298"/>
      <c r="E24" s="299"/>
      <c r="F24" s="297" t="str">
        <f>IF(D24="","",VLOOKUP(B24,Data!$B$5:$L$501,11,FALSE))</f>
        <v/>
      </c>
      <c r="G24" s="300" t="str">
        <f t="shared" si="0"/>
        <v>-</v>
      </c>
      <c r="H24" s="301" t="str">
        <f>IF(D24="","",VLOOKUP(B24,Data!$B$5:$D$501,3,FALSE))</f>
        <v/>
      </c>
      <c r="I24" s="301" t="str">
        <f>IF(D24="","",VLOOKUP(B24,Data!$B$5:$M$501,12,FALSE))</f>
        <v/>
      </c>
      <c r="J24" s="302"/>
      <c r="K24" s="297" t="str">
        <f>IF(D24="","",VLOOKUP(B24,Data!$B$5:$E$501,4,FALSE)*D24)</f>
        <v/>
      </c>
      <c r="L24" s="297" t="str">
        <f>IF(D24="","",VLOOKUP(B24,Data!$B$5:$F$501,5,FALSE)*D24)</f>
        <v/>
      </c>
      <c r="M24" s="303"/>
      <c r="N24" s="452"/>
      <c r="O24" s="453"/>
      <c r="P24" s="453"/>
      <c r="Q24" s="453"/>
      <c r="R24" s="453"/>
      <c r="S24" s="453"/>
      <c r="T24" s="454"/>
      <c r="U24" s="304"/>
      <c r="V24" s="305" t="str">
        <f>IF(D24="","",VLOOKUP(B24,Data!$B$5:$J$501,9,FALSE)*D24)</f>
        <v/>
      </c>
      <c r="W24" s="306"/>
      <c r="X24" s="158"/>
      <c r="Y24" s="158"/>
      <c r="Z24" s="158"/>
    </row>
    <row r="25" spans="1:26" s="307" customFormat="1" ht="19" customHeight="1">
      <c r="A25" s="337">
        <v>4</v>
      </c>
      <c r="B25" s="308" t="s">
        <v>813</v>
      </c>
      <c r="C25" s="310" t="str">
        <f>IF(D25="","",VLOOKUP(B25,Data!$B$5:$L$501,2,FALSE))</f>
        <v>ZJ90820</v>
      </c>
      <c r="D25" s="309">
        <v>100</v>
      </c>
      <c r="E25" s="299"/>
      <c r="F25" s="297">
        <f>IF(D25="","",VLOOKUP(B25,Data!$B$5:$M$501,11,FALSE))</f>
        <v>1.1200000000000001</v>
      </c>
      <c r="G25" s="300">
        <f t="shared" si="0"/>
        <v>112.00000000000001</v>
      </c>
      <c r="H25" s="301" t="str">
        <f>IF(D25="","",VLOOKUP(B25,Data!$B$5:$D$501,3,FALSE))</f>
        <v>C/T</v>
      </c>
      <c r="I25" s="301" t="str">
        <f>IF(D25="","",VLOOKUP(B25,Data!$B$5:$M$501,12,FALSE))</f>
        <v>Indonesia</v>
      </c>
      <c r="J25" s="302"/>
      <c r="K25" s="297">
        <f>IF(D25="","",VLOOKUP(B25,Data!$B$5:$E$501,4,FALSE)*D25)</f>
        <v>3</v>
      </c>
      <c r="L25" s="297">
        <f>IF(D25="","",VLOOKUP(B25,Data!$B$5:$F$501,5,FALSE)*D25)</f>
        <v>2</v>
      </c>
      <c r="M25" s="303"/>
      <c r="N25" s="455" t="s">
        <v>914</v>
      </c>
      <c r="O25" s="453"/>
      <c r="P25" s="453"/>
      <c r="Q25" s="453"/>
      <c r="R25" s="453"/>
      <c r="S25" s="453"/>
      <c r="T25" s="454"/>
      <c r="U25" s="304"/>
      <c r="V25" s="305">
        <f>L25/$K$19*$Y$19</f>
        <v>8.7220253164556967E-4</v>
      </c>
      <c r="W25" s="306"/>
      <c r="X25" s="158"/>
      <c r="Y25" s="266">
        <f>99*58*60/10000000</f>
        <v>3.4452000000000003E-2</v>
      </c>
      <c r="Z25" s="158"/>
    </row>
    <row r="26" spans="1:26" s="307" customFormat="1" ht="19" customHeight="1">
      <c r="A26" s="295"/>
      <c r="B26" s="308"/>
      <c r="C26" s="310" t="str">
        <f>IF(D26="","",VLOOKUP(B26,Data!$B$5:$L$501,2,FALSE))</f>
        <v/>
      </c>
      <c r="D26" s="309"/>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455"/>
      <c r="O26" s="453"/>
      <c r="P26" s="453"/>
      <c r="Q26" s="453"/>
      <c r="R26" s="453"/>
      <c r="S26" s="453"/>
      <c r="T26" s="454"/>
      <c r="U26" s="304"/>
      <c r="V26" s="305" t="str">
        <f>IF(D26="","",VLOOKUP(B26,Data!$B$5:$J$501,9,FALSE)*D26)</f>
        <v/>
      </c>
      <c r="W26" s="306"/>
      <c r="X26" s="158"/>
      <c r="Y26" s="158"/>
      <c r="Z26" s="158"/>
    </row>
    <row r="27" spans="1:26" s="307" customFormat="1" ht="19" customHeight="1">
      <c r="A27" s="295"/>
      <c r="B27" s="311"/>
      <c r="C27" s="297" t="str">
        <f>IF(D27="","",VLOOKUP(B27,Data!$B$5:$L$501,2,FALSE))</f>
        <v/>
      </c>
      <c r="D27" s="298"/>
      <c r="E27" s="299"/>
      <c r="F27" s="297" t="str">
        <f>IF(D27="","",VLOOKUP(B27,Data!$B$5:$L$501,11,FALSE))</f>
        <v/>
      </c>
      <c r="G27" s="300" t="str">
        <f t="shared" si="0"/>
        <v>-</v>
      </c>
      <c r="H27" s="301" t="str">
        <f>IF(D27="","",VLOOKUP(B27,Data!$B$5:$D$501,3,FALSE))</f>
        <v/>
      </c>
      <c r="I27" s="301" t="str">
        <f>IF(D27="","",VLOOKUP(B27,Data!$B$5:$M$501,12,FALSE))</f>
        <v/>
      </c>
      <c r="J27" s="302"/>
      <c r="K27" s="297" t="str">
        <f>IF(D27="","",VLOOKUP(B27,Data!$B$5:$E$501,4,FALSE)*D27)</f>
        <v/>
      </c>
      <c r="L27" s="297" t="str">
        <f>IF(D27="","",VLOOKUP(B27,Data!$B$5:$F$501,5,FALSE)*D27)</f>
        <v/>
      </c>
      <c r="M27" s="303"/>
      <c r="N27" s="369"/>
      <c r="O27" s="370"/>
      <c r="P27" s="304"/>
      <c r="Q27" s="370"/>
      <c r="R27" s="370"/>
      <c r="S27" s="304"/>
      <c r="T27" s="371"/>
      <c r="U27" s="304"/>
      <c r="V27" s="305" t="str">
        <f>IF(D27="","",VLOOKUP(B27,Data!$B$5:$J$501,9,FALSE)*D27)</f>
        <v/>
      </c>
      <c r="W27" s="306"/>
      <c r="X27" s="158"/>
      <c r="Y27" s="158"/>
      <c r="Z27" s="158"/>
    </row>
    <row r="28" spans="1:26" ht="17.5">
      <c r="A28" s="312"/>
      <c r="B28" s="313"/>
      <c r="C28" s="314"/>
      <c r="D28" s="315"/>
      <c r="E28" s="316"/>
      <c r="F28" s="317" t="s">
        <v>478</v>
      </c>
      <c r="G28" s="318" t="str">
        <f t="shared" si="0"/>
        <v>-</v>
      </c>
      <c r="H28" s="319"/>
      <c r="I28" s="316"/>
      <c r="J28" s="316"/>
      <c r="K28" s="297" t="s">
        <v>478</v>
      </c>
      <c r="L28" s="297" t="s">
        <v>478</v>
      </c>
      <c r="M28" s="303"/>
      <c r="N28" s="369"/>
      <c r="O28" s="370"/>
      <c r="P28" s="304"/>
      <c r="Q28" s="370"/>
      <c r="R28" s="370"/>
      <c r="S28" s="304"/>
      <c r="T28" s="371"/>
      <c r="U28" s="304"/>
      <c r="V28" s="305" t="s">
        <v>478</v>
      </c>
      <c r="W28" s="306"/>
    </row>
    <row r="29" spans="1:26" ht="17.5">
      <c r="A29" s="316"/>
      <c r="B29" s="320"/>
      <c r="C29" s="314"/>
      <c r="D29" s="321">
        <f>SUM(D18:D26)</f>
        <v>318</v>
      </c>
      <c r="E29" s="322"/>
      <c r="F29" s="323"/>
      <c r="G29" s="323">
        <f>SUM(G18:G27)</f>
        <v>2528.2600000000002</v>
      </c>
      <c r="H29" s="316"/>
      <c r="I29" s="316"/>
      <c r="J29" s="316"/>
      <c r="K29" s="323">
        <f>SUM(K18:K27)</f>
        <v>588</v>
      </c>
      <c r="L29" s="323">
        <f>SUM(L18:L27)</f>
        <v>564</v>
      </c>
      <c r="M29" s="323">
        <f>SUM(M16:M28)</f>
        <v>0</v>
      </c>
      <c r="N29" s="323"/>
      <c r="O29" s="323"/>
      <c r="P29" s="323"/>
      <c r="Q29" s="323"/>
      <c r="R29" s="323"/>
      <c r="S29" s="323"/>
      <c r="T29" s="323"/>
      <c r="U29" s="323">
        <f>SUM(U16:U28)</f>
        <v>0</v>
      </c>
      <c r="V29" s="324">
        <f>SUM(V18:V28)</f>
        <v>3.8295378227848107</v>
      </c>
    </row>
    <row r="30" spans="1:26">
      <c r="A30" s="259"/>
      <c r="B30" s="240"/>
      <c r="C30" s="242"/>
      <c r="D30" s="260"/>
      <c r="E30" s="240"/>
      <c r="F30" s="325" t="s">
        <v>883</v>
      </c>
      <c r="G30" s="292"/>
      <c r="H30" s="259"/>
      <c r="I30" s="259"/>
      <c r="J30" s="259"/>
      <c r="K30" s="326"/>
      <c r="L30" s="292"/>
      <c r="M30" s="242"/>
      <c r="N30" s="241"/>
      <c r="O30" s="241"/>
      <c r="P30" s="241"/>
      <c r="Q30" s="241"/>
      <c r="R30" s="241"/>
      <c r="S30" s="241"/>
      <c r="T30" s="242"/>
      <c r="U30" s="242"/>
      <c r="V30" s="294"/>
    </row>
    <row r="31" spans="1:26" ht="13">
      <c r="A31" s="10" t="s">
        <v>518</v>
      </c>
      <c r="B31" s="11"/>
      <c r="C31" s="1"/>
      <c r="D31" s="261" t="s">
        <v>520</v>
      </c>
      <c r="E31" s="236"/>
      <c r="F31" s="77" t="s">
        <v>81</v>
      </c>
      <c r="G31" s="81"/>
      <c r="H31" s="238" t="s">
        <v>82</v>
      </c>
      <c r="I31" s="249"/>
      <c r="J31" s="287" t="s">
        <v>83</v>
      </c>
      <c r="K31" s="287"/>
      <c r="L31" s="456" t="s">
        <v>84</v>
      </c>
      <c r="M31" s="457"/>
      <c r="N31" s="457"/>
      <c r="O31" s="457"/>
      <c r="P31" s="457"/>
      <c r="Q31" s="457"/>
      <c r="R31" s="457"/>
      <c r="S31" s="457"/>
      <c r="T31" s="457"/>
      <c r="U31" s="457"/>
      <c r="V31" s="458"/>
    </row>
    <row r="32" spans="1:26" ht="13">
      <c r="A32" s="26" t="s">
        <v>884</v>
      </c>
      <c r="C32" s="56"/>
      <c r="D32" t="s">
        <v>86</v>
      </c>
      <c r="F32" s="442"/>
      <c r="G32" s="443"/>
      <c r="H32" s="26" t="s">
        <v>87</v>
      </c>
      <c r="I32" s="250"/>
      <c r="J32" s="289" t="s">
        <v>88</v>
      </c>
      <c r="K32" s="289"/>
      <c r="L32" s="285"/>
      <c r="V32" s="290"/>
    </row>
    <row r="33" spans="1:22">
      <c r="A33" s="26" t="s">
        <v>885</v>
      </c>
      <c r="C33" s="235"/>
      <c r="F33" s="442"/>
      <c r="G33" s="443"/>
      <c r="H33" s="26"/>
      <c r="I33" s="250"/>
      <c r="J33" s="289" t="s">
        <v>92</v>
      </c>
      <c r="K33" s="289"/>
      <c r="L33" s="285"/>
      <c r="V33" s="290"/>
    </row>
    <row r="34" spans="1:22">
      <c r="A34" s="240"/>
      <c r="B34" s="241"/>
      <c r="C34" s="251"/>
      <c r="D34" t="s">
        <v>93</v>
      </c>
      <c r="F34" s="442"/>
      <c r="G34" s="443"/>
      <c r="H34" s="26" t="s">
        <v>94</v>
      </c>
      <c r="I34" s="250"/>
      <c r="J34" s="289"/>
      <c r="K34" s="289"/>
      <c r="L34" s="285"/>
      <c r="V34" s="290"/>
    </row>
    <row r="35" spans="1:22" ht="13">
      <c r="A35" s="10" t="s">
        <v>95</v>
      </c>
      <c r="B35" s="236"/>
      <c r="C35" s="234"/>
      <c r="D35" t="s">
        <v>96</v>
      </c>
      <c r="F35" s="85" t="s">
        <v>97</v>
      </c>
      <c r="G35" s="82"/>
      <c r="H35" s="26" t="s">
        <v>87</v>
      </c>
      <c r="I35" s="250"/>
      <c r="J35" s="289" t="s">
        <v>98</v>
      </c>
      <c r="K35" s="289"/>
      <c r="L35" s="285"/>
      <c r="V35" s="290"/>
    </row>
    <row r="36" spans="1:22" ht="27.75" customHeight="1">
      <c r="A36" s="26" t="s">
        <v>886</v>
      </c>
      <c r="C36" s="235"/>
      <c r="D36" t="s">
        <v>99</v>
      </c>
      <c r="F36" s="86"/>
      <c r="G36" s="327"/>
      <c r="H36" s="26" t="s">
        <v>100</v>
      </c>
      <c r="I36" s="250"/>
      <c r="J36" s="289" t="s">
        <v>519</v>
      </c>
      <c r="K36" s="289"/>
      <c r="L36" s="444" t="s">
        <v>102</v>
      </c>
      <c r="M36" s="445"/>
      <c r="N36" s="445"/>
      <c r="O36" s="445"/>
      <c r="P36" s="445"/>
      <c r="Q36" s="445"/>
      <c r="R36" s="445"/>
      <c r="S36" s="445"/>
      <c r="T36" s="445"/>
      <c r="U36" s="445"/>
      <c r="V36" s="446"/>
    </row>
    <row r="37" spans="1:22" ht="21.75" customHeight="1">
      <c r="A37" s="240"/>
      <c r="B37" s="241"/>
      <c r="C37" s="242"/>
      <c r="D37" s="124"/>
      <c r="E37" s="241"/>
      <c r="F37" s="447" t="s">
        <v>923</v>
      </c>
      <c r="G37" s="448"/>
      <c r="H37" s="447" t="s">
        <v>953</v>
      </c>
      <c r="I37" s="448"/>
      <c r="J37" s="293" t="s">
        <v>103</v>
      </c>
      <c r="K37" s="293"/>
      <c r="L37" s="449" t="s">
        <v>104</v>
      </c>
      <c r="M37" s="450"/>
      <c r="N37" s="450"/>
      <c r="O37" s="450"/>
      <c r="P37" s="450"/>
      <c r="Q37" s="450"/>
      <c r="R37" s="450"/>
      <c r="S37" s="450"/>
      <c r="T37" s="450"/>
      <c r="U37" s="450"/>
      <c r="V37" s="451"/>
    </row>
    <row r="40" spans="1:22" ht="19.5" customHeight="1"/>
    <row r="41" spans="1:22" ht="18.5" customHeight="1">
      <c r="A41" s="160" t="s">
        <v>918</v>
      </c>
      <c r="B41" s="160"/>
      <c r="C41" s="366" t="s">
        <v>917</v>
      </c>
      <c r="D41" s="158"/>
      <c r="G41" s="159" t="s">
        <v>887</v>
      </c>
    </row>
    <row r="42" spans="1:22" ht="18.649999999999999" customHeight="1">
      <c r="A42" s="160" t="s">
        <v>919</v>
      </c>
      <c r="B42" s="160"/>
      <c r="C42" s="366" t="s">
        <v>917</v>
      </c>
      <c r="D42" s="158"/>
    </row>
    <row r="43" spans="1:22" ht="18.649999999999999" customHeight="1">
      <c r="A43" s="160" t="s">
        <v>920</v>
      </c>
      <c r="B43" s="160"/>
      <c r="C43" s="366" t="s">
        <v>917</v>
      </c>
      <c r="D43" s="158"/>
    </row>
    <row r="44" spans="1:22" ht="18.649999999999999" customHeight="1">
      <c r="A44" s="160" t="s">
        <v>921</v>
      </c>
      <c r="B44" s="160"/>
      <c r="C44" s="366" t="s">
        <v>917</v>
      </c>
      <c r="D44" s="158"/>
    </row>
    <row r="45" spans="1:22" ht="18.649999999999999" customHeight="1">
      <c r="A45" s="160" t="s">
        <v>922</v>
      </c>
      <c r="B45" s="160"/>
      <c r="C45" s="366" t="s">
        <v>917</v>
      </c>
      <c r="D45" s="158"/>
    </row>
    <row r="46" spans="1:22" ht="15.75" customHeight="1"/>
    <row r="49" spans="1:4" ht="14">
      <c r="A49" s="328"/>
      <c r="B49" s="247"/>
    </row>
    <row r="50" spans="1:4" ht="14">
      <c r="A50" s="328"/>
      <c r="B50" s="247"/>
      <c r="C50" s="329"/>
      <c r="D50" s="330"/>
    </row>
    <row r="51" spans="1:4" ht="14">
      <c r="A51" s="328"/>
      <c r="B51" s="247"/>
      <c r="C51" s="329"/>
      <c r="D51" s="330"/>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329"/>
      <c r="D64" s="330"/>
    </row>
    <row r="65" spans="1:4" ht="14">
      <c r="A65" s="328"/>
      <c r="B65" s="247"/>
      <c r="C65" s="247"/>
      <c r="D65" s="330"/>
    </row>
    <row r="66" spans="1:4" ht="14">
      <c r="A66" s="328"/>
      <c r="B66" s="247"/>
      <c r="C66" s="247"/>
      <c r="D66" s="330"/>
    </row>
    <row r="67" spans="1:4" ht="14">
      <c r="A67" s="247"/>
      <c r="B67" s="247"/>
      <c r="C67" s="247"/>
      <c r="D67" s="330"/>
    </row>
  </sheetData>
  <mergeCells count="17">
    <mergeCell ref="N24:T24"/>
    <mergeCell ref="N18:T18"/>
    <mergeCell ref="N19:T19"/>
    <mergeCell ref="N21:T21"/>
    <mergeCell ref="N20:T20"/>
    <mergeCell ref="N22:T22"/>
    <mergeCell ref="N23:T23"/>
    <mergeCell ref="F37:G37"/>
    <mergeCell ref="H37:I37"/>
    <mergeCell ref="L37:V37"/>
    <mergeCell ref="N26:T26"/>
    <mergeCell ref="N25:T25"/>
    <mergeCell ref="L31:V31"/>
    <mergeCell ref="F32:G32"/>
    <mergeCell ref="F33:G33"/>
    <mergeCell ref="F34:G34"/>
    <mergeCell ref="L36:V36"/>
  </mergeCells>
  <pageMargins left="0.19685039370078741" right="0.19685039370078741" top="0.15748031496062992" bottom="0.15748031496062992" header="0.47244094488188981" footer="0.15748031496062992"/>
  <pageSetup paperSize="9" scale="66" orientation="landscape" r:id="rId1"/>
  <rowBreaks count="1" manualBreakCount="1">
    <brk id="45" max="2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DCD8-9737-4CF8-9A55-932BC3AD9A41}">
  <dimension ref="A1:AO67"/>
  <sheetViews>
    <sheetView zoomScale="70" zoomScaleNormal="70" workbookViewId="0">
      <selection activeCell="J27" sqref="J27"/>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390"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390" t="s">
        <v>955</v>
      </c>
      <c r="J9" s="235"/>
      <c r="K9" s="285" t="s">
        <v>55</v>
      </c>
      <c r="L9" s="289"/>
      <c r="N9" s="235"/>
      <c r="O9" s="158" t="s">
        <v>56</v>
      </c>
      <c r="V9" s="290"/>
    </row>
    <row r="10" spans="1:22" ht="13">
      <c r="A10" s="26" t="s">
        <v>874</v>
      </c>
      <c r="C10" s="56" t="s">
        <v>875</v>
      </c>
      <c r="D10" s="120" t="s">
        <v>876</v>
      </c>
      <c r="F10" s="285"/>
      <c r="G10" s="286"/>
      <c r="H10" s="372"/>
      <c r="I10" s="373"/>
      <c r="J10" s="237"/>
      <c r="K10" s="285"/>
      <c r="L10" s="289"/>
      <c r="N10" s="235"/>
      <c r="V10" s="290"/>
    </row>
    <row r="11" spans="1:22" ht="13">
      <c r="A11" s="390" t="s">
        <v>954</v>
      </c>
      <c r="C11" s="235"/>
      <c r="D11" s="255"/>
      <c r="E11" s="239"/>
      <c r="F11" s="285" t="s">
        <v>58</v>
      </c>
      <c r="G11" s="286"/>
      <c r="H11" s="390" t="s">
        <v>956</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41" ht="11.75" customHeight="1" thickBo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41" s="307" customFormat="1" ht="19" customHeight="1" thickBot="1">
      <c r="A18" s="295"/>
      <c r="B18" s="296" t="s">
        <v>925</v>
      </c>
      <c r="C18" s="297" t="str">
        <f>IF(D18="","",VLOOKUP(B18,Data!$B$5:$L$501,2,FALSE))</f>
        <v/>
      </c>
      <c r="D18" s="298"/>
      <c r="E18" s="299"/>
      <c r="F18" s="297" t="str">
        <f>IF(D18="","",VLOOKUP(B18,Data!$B$5:$L$501,11,FALSE))</f>
        <v/>
      </c>
      <c r="G18" s="300" t="str">
        <f t="shared" ref="G18:G28"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c r="AD18" s="459" t="s">
        <v>928</v>
      </c>
      <c r="AE18" s="459" t="s">
        <v>929</v>
      </c>
      <c r="AF18" s="459" t="s">
        <v>930</v>
      </c>
      <c r="AG18" s="459" t="s">
        <v>931</v>
      </c>
      <c r="AH18" s="459" t="s">
        <v>932</v>
      </c>
      <c r="AI18" s="459" t="s">
        <v>933</v>
      </c>
      <c r="AJ18" s="459" t="s">
        <v>68</v>
      </c>
      <c r="AK18" s="461" t="s">
        <v>934</v>
      </c>
      <c r="AL18" s="462"/>
      <c r="AM18" s="463"/>
      <c r="AN18" s="377" t="s">
        <v>935</v>
      </c>
      <c r="AO18" s="379" t="s">
        <v>936</v>
      </c>
    </row>
    <row r="19" spans="1:41" s="307" customFormat="1" ht="19" customHeight="1" thickBot="1">
      <c r="A19" s="337">
        <v>1</v>
      </c>
      <c r="B19" s="338" t="s">
        <v>942</v>
      </c>
      <c r="C19" s="310" t="s">
        <v>941</v>
      </c>
      <c r="D19" s="309">
        <v>1</v>
      </c>
      <c r="E19" s="299"/>
      <c r="F19" s="297">
        <v>103.13</v>
      </c>
      <c r="G19" s="300">
        <f t="shared" si="0"/>
        <v>103.13</v>
      </c>
      <c r="H19" s="301" t="s">
        <v>189</v>
      </c>
      <c r="I19" s="389" t="s">
        <v>952</v>
      </c>
      <c r="J19" s="302"/>
      <c r="K19" s="297">
        <v>21</v>
      </c>
      <c r="L19" s="297">
        <v>10</v>
      </c>
      <c r="M19" s="303"/>
      <c r="N19" s="455" t="s">
        <v>951</v>
      </c>
      <c r="O19" s="453"/>
      <c r="P19" s="453"/>
      <c r="Q19" s="453"/>
      <c r="R19" s="453"/>
      <c r="S19" s="453"/>
      <c r="T19" s="454"/>
      <c r="U19" s="304"/>
      <c r="V19" s="305">
        <v>0.1</v>
      </c>
      <c r="W19" s="306"/>
      <c r="X19" s="158"/>
      <c r="Y19" s="266">
        <f>99*58*60/10000000</f>
        <v>3.4452000000000003E-2</v>
      </c>
      <c r="Z19" s="158"/>
      <c r="AD19" s="460"/>
      <c r="AE19" s="460"/>
      <c r="AF19" s="465"/>
      <c r="AG19" s="465"/>
      <c r="AH19" s="465"/>
      <c r="AI19" s="465"/>
      <c r="AJ19" s="465"/>
      <c r="AK19" s="380" t="s">
        <v>937</v>
      </c>
      <c r="AL19" s="381" t="s">
        <v>938</v>
      </c>
      <c r="AM19" s="381" t="s">
        <v>939</v>
      </c>
      <c r="AN19" s="378" t="s">
        <v>74</v>
      </c>
      <c r="AO19" s="382" t="s">
        <v>940</v>
      </c>
    </row>
    <row r="20" spans="1:41" s="307" customFormat="1" ht="19" customHeight="1" thickBot="1">
      <c r="A20" s="337"/>
      <c r="B20" s="338" t="s">
        <v>949</v>
      </c>
      <c r="C20" s="310" t="s">
        <v>948</v>
      </c>
      <c r="D20" s="309">
        <v>1</v>
      </c>
      <c r="E20" s="299"/>
      <c r="F20" s="297">
        <v>102.34</v>
      </c>
      <c r="G20" s="300">
        <f t="shared" si="0"/>
        <v>102.34</v>
      </c>
      <c r="H20" s="301"/>
      <c r="I20" s="389" t="s">
        <v>952</v>
      </c>
      <c r="J20" s="302"/>
      <c r="K20" s="297"/>
      <c r="L20" s="297">
        <v>10</v>
      </c>
      <c r="M20" s="303"/>
      <c r="N20" s="455"/>
      <c r="O20" s="453"/>
      <c r="P20" s="453"/>
      <c r="Q20" s="453"/>
      <c r="R20" s="453"/>
      <c r="S20" s="453"/>
      <c r="T20" s="454"/>
      <c r="U20" s="304"/>
      <c r="V20" s="305">
        <v>0.11799999999999999</v>
      </c>
      <c r="W20" s="306"/>
      <c r="X20" s="158"/>
      <c r="Y20" s="331"/>
      <c r="Z20" s="158"/>
      <c r="AD20" s="379" t="s">
        <v>941</v>
      </c>
      <c r="AE20" s="383" t="s">
        <v>942</v>
      </c>
      <c r="AF20" s="464">
        <v>1</v>
      </c>
      <c r="AG20" s="384" t="s">
        <v>943</v>
      </c>
      <c r="AH20" s="384" t="s">
        <v>944</v>
      </c>
      <c r="AI20" s="384" t="s">
        <v>945</v>
      </c>
      <c r="AJ20" s="385" t="s">
        <v>946</v>
      </c>
      <c r="AK20" s="459">
        <v>135</v>
      </c>
      <c r="AL20" s="459">
        <v>85</v>
      </c>
      <c r="AM20" s="459">
        <v>18</v>
      </c>
      <c r="AN20" s="459" t="s">
        <v>947</v>
      </c>
      <c r="AO20" s="459">
        <v>21</v>
      </c>
    </row>
    <row r="21" spans="1:41" s="307" customFormat="1" ht="19" customHeight="1" thickBot="1">
      <c r="A21" s="337"/>
      <c r="B21" s="338"/>
      <c r="C21" s="310" t="str">
        <f>IF(D21="","",VLOOKUP(B21,Data!$B$5:$L$501,2,FALSE))</f>
        <v/>
      </c>
      <c r="D21" s="309"/>
      <c r="E21" s="299"/>
      <c r="F21" s="297" t="str">
        <f>IF(D21="","",VLOOKUP(B21,Data!$B$5:$M$501,11,FALSE))</f>
        <v/>
      </c>
      <c r="G21" s="300" t="str">
        <f t="shared" si="0"/>
        <v>-</v>
      </c>
      <c r="H21" s="301"/>
      <c r="I21" s="301" t="str">
        <f>IF(D21="","",VLOOKUP(B21,Data!$B$5:$M$501,12,FALSE))</f>
        <v/>
      </c>
      <c r="J21" s="302"/>
      <c r="K21" s="297"/>
      <c r="L21" s="297" t="str">
        <f>IF(D21="","",VLOOKUP(B21,Data!$B$5:$F$501,5,FALSE)*D21)</f>
        <v/>
      </c>
      <c r="M21" s="303"/>
      <c r="N21" s="455"/>
      <c r="O21" s="453"/>
      <c r="P21" s="453"/>
      <c r="Q21" s="453"/>
      <c r="R21" s="453"/>
      <c r="S21" s="453"/>
      <c r="T21" s="454"/>
      <c r="U21" s="304"/>
      <c r="V21" s="305"/>
      <c r="W21" s="306"/>
      <c r="X21" s="158"/>
      <c r="Y21" s="158"/>
      <c r="Z21" s="158"/>
      <c r="AD21" s="386" t="s">
        <v>948</v>
      </c>
      <c r="AE21" s="387" t="s">
        <v>949</v>
      </c>
      <c r="AF21" s="460"/>
      <c r="AG21" s="384" t="s">
        <v>943</v>
      </c>
      <c r="AH21" s="384" t="s">
        <v>944</v>
      </c>
      <c r="AI21" s="384" t="s">
        <v>950</v>
      </c>
      <c r="AJ21" s="385" t="s">
        <v>946</v>
      </c>
      <c r="AK21" s="460"/>
      <c r="AL21" s="460"/>
      <c r="AM21" s="460"/>
      <c r="AN21" s="460"/>
      <c r="AO21" s="460"/>
    </row>
    <row r="22" spans="1:41" s="307" customFormat="1" ht="19" customHeight="1">
      <c r="A22" s="337"/>
      <c r="B22" s="338"/>
      <c r="C22" s="310" t="str">
        <f>IF(D22="","",VLOOKUP(B22,Data!$B$5:$L$501,2,FALSE))</f>
        <v/>
      </c>
      <c r="D22" s="309"/>
      <c r="E22" s="299"/>
      <c r="F22" s="297" t="str">
        <f>IF(D22="","",VLOOKUP(B22,Data!$B$5:$L$501,11,FALSE))</f>
        <v/>
      </c>
      <c r="G22" s="300" t="str">
        <f t="shared" si="0"/>
        <v>-</v>
      </c>
      <c r="H22" s="301" t="str">
        <f>IF(D22="","",VLOOKUP(B22,Data!$B$5:$D$501,3,FALSE))</f>
        <v/>
      </c>
      <c r="I22" s="301" t="str">
        <f>IF(D22="","",VLOOKUP(B22,Data!$B$5:$M$501,12,FALSE))</f>
        <v/>
      </c>
      <c r="J22" s="302"/>
      <c r="K22" s="297"/>
      <c r="L22" s="297"/>
      <c r="M22" s="303"/>
      <c r="N22" s="455"/>
      <c r="O22" s="453"/>
      <c r="P22" s="453"/>
      <c r="Q22" s="453"/>
      <c r="R22" s="453"/>
      <c r="S22" s="453"/>
      <c r="T22" s="454"/>
      <c r="U22" s="304"/>
      <c r="V22" s="305"/>
      <c r="W22" s="306"/>
      <c r="X22" s="158"/>
      <c r="Y22" s="266">
        <f>96*67*90/1000000</f>
        <v>0.57887999999999995</v>
      </c>
      <c r="Z22" s="158"/>
      <c r="AD22" s="388"/>
      <c r="AE22"/>
      <c r="AF22"/>
      <c r="AG22"/>
      <c r="AH22"/>
      <c r="AI22"/>
      <c r="AJ22"/>
      <c r="AK22"/>
      <c r="AL22"/>
      <c r="AM22"/>
      <c r="AN22"/>
      <c r="AO22"/>
    </row>
    <row r="23" spans="1:41" s="307" customFormat="1" ht="19" customHeight="1">
      <c r="A23" s="337"/>
      <c r="B23" s="308"/>
      <c r="C23" s="310" t="str">
        <f>IF(D23="","",VLOOKUP(B23,Data!$B$5:$L$501,2,FALSE))</f>
        <v/>
      </c>
      <c r="D23" s="309"/>
      <c r="E23" s="299"/>
      <c r="F23" s="297" t="str">
        <f>IF(D23="","",VLOOKUP(B23,Data!$B$5:$M$501,11,FALSE))</f>
        <v/>
      </c>
      <c r="G23" s="300" t="str">
        <f t="shared" si="0"/>
        <v>-</v>
      </c>
      <c r="H23" s="301" t="str">
        <f>IF(D23="","",VLOOKUP(B23,Data!$B$5:$D$501,3,FALSE))</f>
        <v/>
      </c>
      <c r="I23" s="301" t="str">
        <f>IF(D23="","",VLOOKUP(B23,Data!$B$5:$M$501,12,FALSE))</f>
        <v/>
      </c>
      <c r="J23" s="302"/>
      <c r="K23" s="297"/>
      <c r="L23" s="297"/>
      <c r="M23" s="303"/>
      <c r="N23" s="455"/>
      <c r="O23" s="453"/>
      <c r="P23" s="453"/>
      <c r="Q23" s="453"/>
      <c r="R23" s="453"/>
      <c r="S23" s="453"/>
      <c r="T23" s="454"/>
      <c r="U23" s="304"/>
      <c r="V23" s="305"/>
      <c r="W23" s="306"/>
      <c r="X23" s="158"/>
      <c r="Y23" s="158"/>
      <c r="Z23" s="158"/>
    </row>
    <row r="24" spans="1:41" s="307" customFormat="1" ht="19" customHeight="1">
      <c r="A24" s="295"/>
      <c r="B24" s="296"/>
      <c r="C24" s="297" t="str">
        <f>IF(D24="","",VLOOKUP(B24,Data!$B$5:$L$501,2,FALSE))</f>
        <v/>
      </c>
      <c r="D24" s="298"/>
      <c r="E24" s="299"/>
      <c r="F24" s="297" t="str">
        <f>IF(D24="","",VLOOKUP(B24,Data!$B$5:$L$501,11,FALSE))</f>
        <v/>
      </c>
      <c r="G24" s="300" t="str">
        <f t="shared" si="0"/>
        <v>-</v>
      </c>
      <c r="H24" s="301" t="str">
        <f>IF(D24="","",VLOOKUP(B24,Data!$B$5:$D$501,3,FALSE))</f>
        <v/>
      </c>
      <c r="I24" s="301" t="str">
        <f>IF(D24="","",VLOOKUP(B24,Data!$B$5:$M$501,12,FALSE))</f>
        <v/>
      </c>
      <c r="J24" s="302"/>
      <c r="K24" s="297"/>
      <c r="L24" s="297"/>
      <c r="M24" s="303"/>
      <c r="N24" s="452"/>
      <c r="O24" s="453"/>
      <c r="P24" s="453"/>
      <c r="Q24" s="453"/>
      <c r="R24" s="453"/>
      <c r="S24" s="453"/>
      <c r="T24" s="454"/>
      <c r="U24" s="304"/>
      <c r="V24" s="305" t="str">
        <f>IF(D24="","",VLOOKUP(B24,Data!$B$5:$J$501,9,FALSE)*D24)</f>
        <v/>
      </c>
      <c r="W24" s="306"/>
      <c r="X24" s="158"/>
      <c r="Y24" s="158"/>
      <c r="Z24" s="158"/>
    </row>
    <row r="25" spans="1:41" s="307" customFormat="1" ht="19" customHeight="1">
      <c r="A25" s="337"/>
      <c r="B25" s="308"/>
      <c r="C25" s="310" t="str">
        <f>IF(D25="","",VLOOKUP(B25,Data!$B$5:$L$501,2,FALSE))</f>
        <v/>
      </c>
      <c r="D25" s="309"/>
      <c r="E25" s="299"/>
      <c r="F25" s="297" t="str">
        <f>IF(D25="","",VLOOKUP(B25,Data!$B$5:$M$501,11,FALSE))</f>
        <v/>
      </c>
      <c r="G25" s="300" t="str">
        <f t="shared" si="0"/>
        <v>-</v>
      </c>
      <c r="H25" s="301" t="str">
        <f>IF(D25="","",VLOOKUP(B25,Data!$B$5:$D$501,3,FALSE))</f>
        <v/>
      </c>
      <c r="I25" s="301" t="str">
        <f>IF(D25="","",VLOOKUP(B25,Data!$B$5:$M$501,12,FALSE))</f>
        <v/>
      </c>
      <c r="J25" s="302"/>
      <c r="K25" s="297"/>
      <c r="L25" s="297"/>
      <c r="M25" s="303"/>
      <c r="N25" s="455"/>
      <c r="O25" s="453"/>
      <c r="P25" s="453"/>
      <c r="Q25" s="453"/>
      <c r="R25" s="453"/>
      <c r="S25" s="453"/>
      <c r="T25" s="454"/>
      <c r="U25" s="304"/>
      <c r="V25" s="305"/>
      <c r="W25" s="306"/>
      <c r="X25" s="158"/>
      <c r="Y25" s="266">
        <f>99*58*60/10000000</f>
        <v>3.4452000000000003E-2</v>
      </c>
      <c r="Z25" s="158"/>
    </row>
    <row r="26" spans="1:41" s="307" customFormat="1" ht="19" customHeight="1">
      <c r="A26" s="295"/>
      <c r="B26" s="308"/>
      <c r="C26" s="310" t="str">
        <f>IF(D26="","",VLOOKUP(B26,Data!$B$5:$L$501,2,FALSE))</f>
        <v/>
      </c>
      <c r="D26" s="309"/>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455"/>
      <c r="O26" s="453"/>
      <c r="P26" s="453"/>
      <c r="Q26" s="453"/>
      <c r="R26" s="453"/>
      <c r="S26" s="453"/>
      <c r="T26" s="454"/>
      <c r="U26" s="304"/>
      <c r="V26" s="305" t="str">
        <f>IF(D26="","",VLOOKUP(B26,Data!$B$5:$J$501,9,FALSE)*D26)</f>
        <v/>
      </c>
      <c r="W26" s="306"/>
      <c r="X26" s="158"/>
      <c r="Y26" s="158"/>
      <c r="Z26" s="158"/>
    </row>
    <row r="27" spans="1:41" s="307" customFormat="1" ht="19" customHeight="1">
      <c r="A27" s="295"/>
      <c r="B27" s="311"/>
      <c r="C27" s="297" t="str">
        <f>IF(D27="","",VLOOKUP(B27,Data!$B$5:$L$501,2,FALSE))</f>
        <v/>
      </c>
      <c r="D27" s="298"/>
      <c r="E27" s="299"/>
      <c r="F27" s="297" t="str">
        <f>IF(D27="","",VLOOKUP(B27,Data!$B$5:$L$501,11,FALSE))</f>
        <v/>
      </c>
      <c r="G27" s="300" t="str">
        <f t="shared" si="0"/>
        <v>-</v>
      </c>
      <c r="H27" s="301" t="str">
        <f>IF(D27="","",VLOOKUP(B27,Data!$B$5:$D$501,3,FALSE))</f>
        <v/>
      </c>
      <c r="I27" s="301" t="str">
        <f>IF(D27="","",VLOOKUP(B27,Data!$B$5:$M$501,12,FALSE))</f>
        <v/>
      </c>
      <c r="J27" s="302"/>
      <c r="K27" s="297" t="str">
        <f>IF(D27="","",VLOOKUP(B27,Data!$B$5:$E$501,4,FALSE)*D27)</f>
        <v/>
      </c>
      <c r="L27" s="297" t="str">
        <f>IF(D27="","",VLOOKUP(B27,Data!$B$5:$F$501,5,FALSE)*D27)</f>
        <v/>
      </c>
      <c r="M27" s="303"/>
      <c r="N27" s="374"/>
      <c r="O27" s="375"/>
      <c r="P27" s="304"/>
      <c r="Q27" s="375"/>
      <c r="R27" s="375"/>
      <c r="S27" s="304"/>
      <c r="T27" s="376"/>
      <c r="U27" s="304"/>
      <c r="V27" s="305" t="str">
        <f>IF(D27="","",VLOOKUP(B27,Data!$B$5:$J$501,9,FALSE)*D27)</f>
        <v/>
      </c>
      <c r="W27" s="306"/>
      <c r="X27" s="158"/>
      <c r="Y27" s="158"/>
      <c r="Z27" s="158"/>
    </row>
    <row r="28" spans="1:41" ht="17.5">
      <c r="A28" s="312"/>
      <c r="B28" s="313"/>
      <c r="C28" s="314"/>
      <c r="D28" s="315"/>
      <c r="E28" s="316"/>
      <c r="F28" s="317" t="s">
        <v>478</v>
      </c>
      <c r="G28" s="318" t="str">
        <f t="shared" si="0"/>
        <v>-</v>
      </c>
      <c r="H28" s="319"/>
      <c r="I28" s="316"/>
      <c r="J28" s="316"/>
      <c r="K28" s="297" t="s">
        <v>478</v>
      </c>
      <c r="L28" s="297" t="s">
        <v>478</v>
      </c>
      <c r="M28" s="303"/>
      <c r="N28" s="374"/>
      <c r="O28" s="375"/>
      <c r="P28" s="304"/>
      <c r="Q28" s="375"/>
      <c r="R28" s="375"/>
      <c r="S28" s="304"/>
      <c r="T28" s="376"/>
      <c r="U28" s="304"/>
      <c r="V28" s="305" t="s">
        <v>478</v>
      </c>
      <c r="W28" s="306"/>
    </row>
    <row r="29" spans="1:41" ht="17.5">
      <c r="A29" s="316"/>
      <c r="B29" s="320"/>
      <c r="C29" s="314"/>
      <c r="D29" s="321">
        <f>SUM(D18:D26)</f>
        <v>2</v>
      </c>
      <c r="E29" s="322"/>
      <c r="F29" s="323"/>
      <c r="G29" s="323">
        <f>SUM(G18:G27)</f>
        <v>205.47</v>
      </c>
      <c r="H29" s="316"/>
      <c r="I29" s="316"/>
      <c r="J29" s="316"/>
      <c r="K29" s="323">
        <f>SUM(K18:K27)</f>
        <v>21</v>
      </c>
      <c r="L29" s="323">
        <f>SUM(L18:L27)</f>
        <v>20</v>
      </c>
      <c r="M29" s="323">
        <f>SUM(M16:M28)</f>
        <v>0</v>
      </c>
      <c r="N29" s="323"/>
      <c r="O29" s="323"/>
      <c r="P29" s="323"/>
      <c r="Q29" s="323"/>
      <c r="R29" s="323"/>
      <c r="S29" s="323"/>
      <c r="T29" s="323"/>
      <c r="U29" s="323">
        <f>SUM(U16:U28)</f>
        <v>0</v>
      </c>
      <c r="V29" s="324">
        <f>SUM(V18:V28)</f>
        <v>0.218</v>
      </c>
    </row>
    <row r="30" spans="1:41">
      <c r="A30" s="259"/>
      <c r="B30" s="240"/>
      <c r="C30" s="242"/>
      <c r="D30" s="260"/>
      <c r="E30" s="240"/>
      <c r="F30" s="325" t="s">
        <v>883</v>
      </c>
      <c r="G30" s="292"/>
      <c r="H30" s="259"/>
      <c r="I30" s="259"/>
      <c r="J30" s="259"/>
      <c r="K30" s="326"/>
      <c r="L30" s="292"/>
      <c r="M30" s="242"/>
      <c r="N30" s="241"/>
      <c r="O30" s="241"/>
      <c r="P30" s="241"/>
      <c r="Q30" s="241"/>
      <c r="R30" s="241"/>
      <c r="S30" s="241"/>
      <c r="T30" s="242"/>
      <c r="U30" s="242"/>
      <c r="V30" s="294"/>
    </row>
    <row r="31" spans="1:41" ht="13">
      <c r="A31" s="10" t="s">
        <v>518</v>
      </c>
      <c r="B31" s="11"/>
      <c r="C31" s="1"/>
      <c r="D31" s="261" t="s">
        <v>520</v>
      </c>
      <c r="E31" s="236"/>
      <c r="F31" s="77" t="s">
        <v>81</v>
      </c>
      <c r="G31" s="81"/>
      <c r="H31" s="238" t="s">
        <v>82</v>
      </c>
      <c r="I31" s="249"/>
      <c r="J31" s="287" t="s">
        <v>83</v>
      </c>
      <c r="K31" s="287"/>
      <c r="L31" s="456" t="s">
        <v>84</v>
      </c>
      <c r="M31" s="457"/>
      <c r="N31" s="457"/>
      <c r="O31" s="457"/>
      <c r="P31" s="457"/>
      <c r="Q31" s="457"/>
      <c r="R31" s="457"/>
      <c r="S31" s="457"/>
      <c r="T31" s="457"/>
      <c r="U31" s="457"/>
      <c r="V31" s="458"/>
    </row>
    <row r="32" spans="1:41" ht="13">
      <c r="A32" s="26" t="s">
        <v>884</v>
      </c>
      <c r="C32" s="56"/>
      <c r="D32" t="s">
        <v>86</v>
      </c>
      <c r="F32" s="442"/>
      <c r="G32" s="443"/>
      <c r="H32" s="26" t="s">
        <v>87</v>
      </c>
      <c r="I32" s="250"/>
      <c r="J32" s="289" t="s">
        <v>88</v>
      </c>
      <c r="K32" s="289"/>
      <c r="L32" s="285"/>
      <c r="V32" s="290"/>
    </row>
    <row r="33" spans="1:22">
      <c r="A33" s="26" t="s">
        <v>885</v>
      </c>
      <c r="C33" s="235"/>
      <c r="F33" s="442"/>
      <c r="G33" s="443"/>
      <c r="H33" s="26"/>
      <c r="I33" s="250"/>
      <c r="J33" s="289" t="s">
        <v>92</v>
      </c>
      <c r="K33" s="289"/>
      <c r="L33" s="285"/>
      <c r="V33" s="290"/>
    </row>
    <row r="34" spans="1:22">
      <c r="A34" s="240"/>
      <c r="B34" s="241"/>
      <c r="C34" s="251"/>
      <c r="D34" t="s">
        <v>93</v>
      </c>
      <c r="F34" s="442"/>
      <c r="G34" s="443"/>
      <c r="H34" s="26" t="s">
        <v>94</v>
      </c>
      <c r="I34" s="250"/>
      <c r="J34" s="289"/>
      <c r="K34" s="289"/>
      <c r="L34" s="285"/>
      <c r="V34" s="290"/>
    </row>
    <row r="35" spans="1:22" ht="13">
      <c r="A35" s="10" t="s">
        <v>95</v>
      </c>
      <c r="B35" s="236"/>
      <c r="C35" s="234"/>
      <c r="D35" t="s">
        <v>96</v>
      </c>
      <c r="F35" s="85" t="s">
        <v>97</v>
      </c>
      <c r="G35" s="82"/>
      <c r="H35" s="26" t="s">
        <v>87</v>
      </c>
      <c r="I35" s="250"/>
      <c r="J35" s="289" t="s">
        <v>98</v>
      </c>
      <c r="K35" s="289"/>
      <c r="L35" s="285"/>
      <c r="V35" s="290"/>
    </row>
    <row r="36" spans="1:22" ht="27.75" customHeight="1">
      <c r="A36" s="26" t="s">
        <v>886</v>
      </c>
      <c r="C36" s="235"/>
      <c r="D36" t="s">
        <v>99</v>
      </c>
      <c r="F36" s="86"/>
      <c r="G36" s="327"/>
      <c r="H36" s="26" t="s">
        <v>100</v>
      </c>
      <c r="I36" s="250"/>
      <c r="J36" s="289" t="s">
        <v>519</v>
      </c>
      <c r="K36" s="289"/>
      <c r="L36" s="444" t="s">
        <v>102</v>
      </c>
      <c r="M36" s="445"/>
      <c r="N36" s="445"/>
      <c r="O36" s="445"/>
      <c r="P36" s="445"/>
      <c r="Q36" s="445"/>
      <c r="R36" s="445"/>
      <c r="S36" s="445"/>
      <c r="T36" s="445"/>
      <c r="U36" s="445"/>
      <c r="V36" s="446"/>
    </row>
    <row r="37" spans="1:22" ht="21.75" customHeight="1">
      <c r="A37" s="240"/>
      <c r="B37" s="241"/>
      <c r="C37" s="242"/>
      <c r="D37" s="124"/>
      <c r="E37" s="241"/>
      <c r="F37" s="447" t="s">
        <v>960</v>
      </c>
      <c r="G37" s="448"/>
      <c r="H37" s="447" t="s">
        <v>959</v>
      </c>
      <c r="I37" s="448"/>
      <c r="J37" s="293" t="s">
        <v>103</v>
      </c>
      <c r="K37" s="293"/>
      <c r="L37" s="449" t="s">
        <v>104</v>
      </c>
      <c r="M37" s="450"/>
      <c r="N37" s="450"/>
      <c r="O37" s="450"/>
      <c r="P37" s="450"/>
      <c r="Q37" s="450"/>
      <c r="R37" s="450"/>
      <c r="S37" s="450"/>
      <c r="T37" s="450"/>
      <c r="U37" s="450"/>
      <c r="V37" s="451"/>
    </row>
    <row r="40" spans="1:22" ht="19.5" customHeight="1"/>
    <row r="41" spans="1:22" ht="18.5" customHeight="1">
      <c r="A41" s="160" t="s">
        <v>918</v>
      </c>
      <c r="B41" s="160"/>
      <c r="C41" s="366" t="s">
        <v>917</v>
      </c>
      <c r="D41" s="158"/>
      <c r="G41" s="159" t="s">
        <v>887</v>
      </c>
    </row>
    <row r="42" spans="1:22" ht="18.649999999999999" customHeight="1">
      <c r="A42" s="160" t="s">
        <v>919</v>
      </c>
      <c r="B42" s="160"/>
      <c r="C42" s="366" t="s">
        <v>917</v>
      </c>
      <c r="D42" s="158"/>
    </row>
    <row r="43" spans="1:22" ht="18.649999999999999" customHeight="1">
      <c r="A43" s="160" t="s">
        <v>920</v>
      </c>
      <c r="B43" s="160"/>
      <c r="C43" s="366" t="s">
        <v>917</v>
      </c>
      <c r="D43" s="158"/>
    </row>
    <row r="44" spans="1:22" ht="18.649999999999999" customHeight="1">
      <c r="A44" s="160" t="s">
        <v>921</v>
      </c>
      <c r="B44" s="160"/>
      <c r="C44" s="366" t="s">
        <v>917</v>
      </c>
      <c r="D44" s="158"/>
    </row>
    <row r="45" spans="1:22" ht="18.649999999999999" customHeight="1">
      <c r="A45" s="160" t="s">
        <v>922</v>
      </c>
      <c r="B45" s="160"/>
      <c r="C45" s="366" t="s">
        <v>917</v>
      </c>
      <c r="D45" s="158"/>
    </row>
    <row r="46" spans="1:22" ht="15.75" customHeight="1"/>
    <row r="49" spans="1:4" ht="14">
      <c r="A49" s="328"/>
      <c r="B49" s="247"/>
    </row>
    <row r="50" spans="1:4" ht="14">
      <c r="A50" s="328"/>
      <c r="B50" s="247"/>
      <c r="C50" s="329"/>
      <c r="D50" s="330"/>
    </row>
    <row r="51" spans="1:4" ht="14">
      <c r="A51" s="328"/>
      <c r="B51" s="247"/>
      <c r="C51" s="329"/>
      <c r="D51" s="330"/>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329"/>
      <c r="D64" s="330"/>
    </row>
    <row r="65" spans="1:4" ht="14">
      <c r="A65" s="328"/>
      <c r="B65" s="247"/>
      <c r="C65" s="247"/>
      <c r="D65" s="330"/>
    </row>
    <row r="66" spans="1:4" ht="14">
      <c r="A66" s="328"/>
      <c r="B66" s="247"/>
      <c r="C66" s="247"/>
      <c r="D66" s="330"/>
    </row>
    <row r="67" spans="1:4" ht="14">
      <c r="A67" s="247"/>
      <c r="B67" s="247"/>
      <c r="C67" s="247"/>
      <c r="D67" s="330"/>
    </row>
  </sheetData>
  <mergeCells count="31">
    <mergeCell ref="F32:G32"/>
    <mergeCell ref="F33:G33"/>
    <mergeCell ref="N18:T18"/>
    <mergeCell ref="N19:T19"/>
    <mergeCell ref="N20:T20"/>
    <mergeCell ref="N21:T21"/>
    <mergeCell ref="N22:T22"/>
    <mergeCell ref="N23:T23"/>
    <mergeCell ref="AD18:AD19"/>
    <mergeCell ref="N24:T24"/>
    <mergeCell ref="N25:T25"/>
    <mergeCell ref="N26:T26"/>
    <mergeCell ref="L31:V31"/>
    <mergeCell ref="F34:G34"/>
    <mergeCell ref="L36:V36"/>
    <mergeCell ref="F37:G37"/>
    <mergeCell ref="H37:I37"/>
    <mergeCell ref="L37:V37"/>
    <mergeCell ref="AE18:AE19"/>
    <mergeCell ref="AF18:AF19"/>
    <mergeCell ref="AG18:AG19"/>
    <mergeCell ref="AH18:AH19"/>
    <mergeCell ref="AI18:AI19"/>
    <mergeCell ref="AO20:AO21"/>
    <mergeCell ref="AK18:AM18"/>
    <mergeCell ref="AF20:AF21"/>
    <mergeCell ref="AK20:AK21"/>
    <mergeCell ref="AL20:AL21"/>
    <mergeCell ref="AM20:AM21"/>
    <mergeCell ref="AN20:AN21"/>
    <mergeCell ref="AJ18:AJ19"/>
  </mergeCells>
  <pageMargins left="0.19685039370078741" right="0.19685039370078741" top="0.15748031496062992" bottom="0.15748031496062992" header="0.47244094488188981" footer="0.15748031496062992"/>
  <pageSetup paperSize="9" scale="66" orientation="landscape" r:id="rId1"/>
  <rowBreaks count="1" manualBreakCount="1">
    <brk id="45" max="2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5BA0-7BCD-451C-AD36-8C3F57A5D9E4}">
  <dimension ref="A1:Z66"/>
  <sheetViews>
    <sheetView zoomScale="70" zoomScaleNormal="70" workbookViewId="0">
      <selection activeCell="N25" sqref="N25:T25"/>
    </sheetView>
  </sheetViews>
  <sheetFormatPr defaultColWidth="9.1796875" defaultRowHeight="12.5"/>
  <cols>
    <col min="1" max="1" width="5.453125" style="158" customWidth="1"/>
    <col min="2" max="2" width="47.36328125" style="158" customWidth="1"/>
    <col min="3" max="3" width="14.36328125" style="158" bestFit="1" customWidth="1"/>
    <col min="4" max="4" width="9.1796875" style="279"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406"/>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407"/>
      <c r="E6" s="11"/>
      <c r="F6" s="77" t="s">
        <v>44</v>
      </c>
      <c r="G6" s="70"/>
      <c r="H6" s="13" t="s">
        <v>45</v>
      </c>
      <c r="I6" s="14"/>
      <c r="J6" s="15"/>
      <c r="K6" s="77" t="s">
        <v>46</v>
      </c>
      <c r="L6" s="70"/>
      <c r="M6" s="15"/>
      <c r="N6" s="15"/>
      <c r="O6" s="10"/>
      <c r="P6" s="15"/>
      <c r="Q6" s="15"/>
      <c r="R6" s="15"/>
      <c r="S6" s="15"/>
      <c r="T6" s="11"/>
      <c r="U6" s="11"/>
      <c r="V6" s="154"/>
    </row>
    <row r="7" spans="1:22" ht="13">
      <c r="A7" s="26" t="s">
        <v>869</v>
      </c>
      <c r="C7" s="235"/>
      <c r="D7" s="408"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409"/>
      <c r="F8" s="285"/>
      <c r="G8" s="286"/>
      <c r="H8" s="26"/>
      <c r="J8" s="234"/>
      <c r="K8" s="285"/>
      <c r="L8" s="287"/>
      <c r="N8" s="234"/>
      <c r="T8" s="236"/>
      <c r="U8" s="236"/>
      <c r="V8" s="288"/>
    </row>
    <row r="9" spans="1:22">
      <c r="A9" s="26" t="s">
        <v>871</v>
      </c>
      <c r="C9" s="235"/>
      <c r="D9" s="409" t="s">
        <v>872</v>
      </c>
      <c r="F9" s="285" t="s">
        <v>873</v>
      </c>
      <c r="G9" s="286"/>
      <c r="H9" s="26" t="s">
        <v>54</v>
      </c>
      <c r="J9" s="235"/>
      <c r="K9" s="285" t="s">
        <v>55</v>
      </c>
      <c r="L9" s="289"/>
      <c r="N9" s="235"/>
      <c r="O9" s="158" t="s">
        <v>56</v>
      </c>
      <c r="V9" s="290"/>
    </row>
    <row r="10" spans="1:22" ht="13">
      <c r="A10" s="26" t="s">
        <v>874</v>
      </c>
      <c r="C10" s="56" t="s">
        <v>875</v>
      </c>
      <c r="D10" s="409" t="s">
        <v>876</v>
      </c>
      <c r="F10" s="285"/>
      <c r="G10" s="286"/>
      <c r="H10" s="399"/>
      <c r="I10" s="400"/>
      <c r="J10" s="237"/>
      <c r="K10" s="285"/>
      <c r="L10" s="289"/>
      <c r="N10" s="235"/>
      <c r="V10" s="290"/>
    </row>
    <row r="11" spans="1:22" ht="13">
      <c r="A11" s="26" t="s">
        <v>877</v>
      </c>
      <c r="C11" s="235"/>
      <c r="D11" s="410"/>
      <c r="E11" s="239"/>
      <c r="F11" s="285" t="s">
        <v>58</v>
      </c>
      <c r="G11" s="286"/>
      <c r="H11" s="26" t="s">
        <v>59</v>
      </c>
      <c r="J11" s="235"/>
      <c r="K11" s="285" t="s">
        <v>498</v>
      </c>
      <c r="L11" s="289"/>
      <c r="N11" s="235"/>
      <c r="O11" s="158" t="s">
        <v>61</v>
      </c>
      <c r="V11" s="290"/>
    </row>
    <row r="12" spans="1:22">
      <c r="A12" s="26" t="s">
        <v>878</v>
      </c>
      <c r="C12" s="235"/>
      <c r="D12" s="409" t="s">
        <v>879</v>
      </c>
      <c r="F12" s="285"/>
      <c r="G12" s="286"/>
      <c r="H12" s="26"/>
      <c r="J12" s="235"/>
      <c r="K12" s="285"/>
      <c r="L12" s="289"/>
      <c r="N12" s="235"/>
      <c r="V12" s="290"/>
    </row>
    <row r="13" spans="1:22">
      <c r="A13" s="240" t="s">
        <v>880</v>
      </c>
      <c r="B13" s="241"/>
      <c r="C13" s="242"/>
      <c r="D13" s="409"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411"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412"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413"/>
      <c r="E16" s="102"/>
      <c r="F16" s="155"/>
      <c r="G16" s="155"/>
      <c r="H16" s="102"/>
      <c r="I16" s="102"/>
      <c r="J16" s="102"/>
      <c r="K16" s="155"/>
      <c r="L16" s="156"/>
      <c r="M16" s="101"/>
      <c r="N16" s="247"/>
      <c r="O16" s="247"/>
      <c r="P16" s="247"/>
      <c r="Q16" s="247"/>
      <c r="R16" s="247"/>
      <c r="S16" s="247"/>
      <c r="T16" s="101"/>
      <c r="U16" s="101"/>
      <c r="V16" s="157"/>
    </row>
    <row r="17" spans="1:26" ht="11.75" customHeight="1">
      <c r="A17" s="102"/>
      <c r="B17" s="100"/>
      <c r="C17" s="247"/>
      <c r="D17" s="413"/>
      <c r="E17" s="102"/>
      <c r="F17" s="155"/>
      <c r="G17" s="155"/>
      <c r="H17" s="114"/>
      <c r="I17" s="114"/>
      <c r="J17" s="114"/>
      <c r="K17" s="103"/>
      <c r="L17" s="115"/>
      <c r="M17" s="116"/>
      <c r="N17" s="248"/>
      <c r="O17" s="248"/>
      <c r="P17" s="248"/>
      <c r="Q17" s="248"/>
      <c r="R17" s="248"/>
      <c r="S17" s="248"/>
      <c r="T17" s="116"/>
      <c r="U17" s="116"/>
      <c r="V17" s="118"/>
    </row>
    <row r="18" spans="1:26" s="307" customFormat="1" ht="19" customHeight="1">
      <c r="A18" s="295"/>
      <c r="B18" s="296" t="s">
        <v>958</v>
      </c>
      <c r="C18" s="297" t="str">
        <f>IF(D18="","",VLOOKUP(B18,Data!$B$5:$L$501,2,FALSE))</f>
        <v/>
      </c>
      <c r="D18" s="298"/>
      <c r="E18" s="299"/>
      <c r="F18" s="297" t="str">
        <f>IF(D18="","",VLOOKUP(B18,Data!$B$5:$L$501,11,FALSE))</f>
        <v/>
      </c>
      <c r="G18" s="300" t="str">
        <f t="shared" ref="G18:G27"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6" s="307" customFormat="1" ht="19" customHeight="1">
      <c r="A19" s="337">
        <v>1</v>
      </c>
      <c r="B19" s="338" t="s">
        <v>2</v>
      </c>
      <c r="C19" s="310" t="str">
        <f>IF(D19="","",VLOOKUP(B19,Data!$B$5:$L$501,2,FALSE))</f>
        <v>WS23920</v>
      </c>
      <c r="D19" s="298">
        <v>16</v>
      </c>
      <c r="E19" s="299"/>
      <c r="F19" s="297">
        <f>IF(D19="","",VLOOKUP(B19,Data!$B$5:$M$501,11,FALSE))</f>
        <v>16.59</v>
      </c>
      <c r="G19" s="300">
        <f t="shared" si="0"/>
        <v>265.44</v>
      </c>
      <c r="H19" s="301" t="str">
        <f>IF(D19="","",VLOOKUP(B19,Data!$B$5:$D$501,3,FALSE))</f>
        <v>C/T</v>
      </c>
      <c r="I19" s="301" t="str">
        <f>IF(D19="","",VLOOKUP(B19,Data!$B$5:$M$501,12,FALSE))</f>
        <v>Indonesia</v>
      </c>
      <c r="J19" s="302"/>
      <c r="K19" s="297">
        <v>28</v>
      </c>
      <c r="L19" s="297">
        <f>IF(D19="","",VLOOKUP(B19,Data!$B$5:$F$501,5,FALSE)*D19)</f>
        <v>24</v>
      </c>
      <c r="M19" s="303"/>
      <c r="N19" s="455" t="s">
        <v>889</v>
      </c>
      <c r="O19" s="453"/>
      <c r="P19" s="453"/>
      <c r="Q19" s="453"/>
      <c r="R19" s="453"/>
      <c r="S19" s="453"/>
      <c r="T19" s="454"/>
      <c r="U19" s="304"/>
      <c r="V19" s="305">
        <v>8.3000000000000004E-2</v>
      </c>
      <c r="W19" s="306"/>
      <c r="X19" s="158"/>
      <c r="Y19" s="266">
        <f>99*58*60/10000000</f>
        <v>3.4452000000000003E-2</v>
      </c>
      <c r="Z19" s="158"/>
    </row>
    <row r="20" spans="1:26" s="307" customFormat="1" ht="19" customHeight="1">
      <c r="A20" s="337"/>
      <c r="B20" s="338" t="s">
        <v>1</v>
      </c>
      <c r="C20" s="310" t="str">
        <f>IF(D20="","",VLOOKUP(B20,Data!$B$5:$L$501,2,FALSE))</f>
        <v>WS23930</v>
      </c>
      <c r="D20" s="298">
        <v>8</v>
      </c>
      <c r="E20" s="299"/>
      <c r="F20" s="297">
        <f>IF(D20="","",VLOOKUP(B20,Data!$B$5:$L$501,11,FALSE))</f>
        <v>15.12</v>
      </c>
      <c r="G20" s="300">
        <f>IF(D20&gt;0,D20*F20,"-")</f>
        <v>120.96</v>
      </c>
      <c r="H20" s="301"/>
      <c r="I20" s="301" t="str">
        <f>IF(D20="","",VLOOKUP(B20,Data!$B$5:$M$501,12,FALSE))</f>
        <v>Indonesia</v>
      </c>
      <c r="J20" s="302"/>
      <c r="K20" s="297">
        <v>10</v>
      </c>
      <c r="L20" s="297">
        <f>IF(D20="","",VLOOKUP(B20,Data!$B$5:$F$501,5,FALSE)*D20)</f>
        <v>8</v>
      </c>
      <c r="M20" s="303"/>
      <c r="N20" s="455"/>
      <c r="O20" s="453"/>
      <c r="P20" s="453"/>
      <c r="Q20" s="453"/>
      <c r="R20" s="453"/>
      <c r="S20" s="453"/>
      <c r="T20" s="454"/>
      <c r="U20" s="304"/>
      <c r="V20" s="305">
        <v>8.5999999999999993E-2</v>
      </c>
      <c r="W20" s="306"/>
      <c r="X20" s="158"/>
      <c r="Y20" s="331"/>
      <c r="Z20" s="158"/>
    </row>
    <row r="21" spans="1:26" s="307" customFormat="1" ht="19" customHeight="1">
      <c r="A21" s="337"/>
      <c r="B21" s="308" t="s">
        <v>0</v>
      </c>
      <c r="C21" s="310" t="str">
        <f>IF(D21="","",VLOOKUP(B21,Data!$B$5:$L$501,2,FALSE))</f>
        <v>WS42700</v>
      </c>
      <c r="D21" s="298">
        <v>16</v>
      </c>
      <c r="E21" s="299"/>
      <c r="F21" s="297">
        <f>IF(D21="","",VLOOKUP(B21,Data!$B$5:$M$501,11,FALSE))</f>
        <v>17.03</v>
      </c>
      <c r="G21" s="300">
        <f>IF(D21&gt;0,D21*F21,"-")</f>
        <v>272.48</v>
      </c>
      <c r="H21" s="301"/>
      <c r="I21" s="301" t="str">
        <f>IF(D21="","",VLOOKUP(B21,Data!$B$5:$M$501,12,FALSE))</f>
        <v>Indonesia</v>
      </c>
      <c r="J21" s="302"/>
      <c r="K21" s="297">
        <v>60</v>
      </c>
      <c r="L21" s="297">
        <f>IF(D21="","",VLOOKUP(B21,Data!$B$5:$F$501,5,FALSE)*D21)</f>
        <v>56</v>
      </c>
      <c r="M21" s="303"/>
      <c r="N21" s="455"/>
      <c r="O21" s="453"/>
      <c r="P21" s="453"/>
      <c r="Q21" s="453"/>
      <c r="R21" s="453"/>
      <c r="S21" s="453"/>
      <c r="T21" s="454"/>
      <c r="U21" s="304"/>
      <c r="V21" s="305">
        <v>8.5999999999999993E-2</v>
      </c>
      <c r="W21" s="306"/>
      <c r="X21" s="158"/>
      <c r="Y21" s="266">
        <f>99*58*60/10000000</f>
        <v>3.4452000000000003E-2</v>
      </c>
      <c r="Z21" s="158"/>
    </row>
    <row r="22" spans="1:26" s="307" customFormat="1" ht="19" customHeight="1">
      <c r="A22" s="337">
        <v>2</v>
      </c>
      <c r="B22" s="308" t="s">
        <v>588</v>
      </c>
      <c r="C22" s="310" t="str">
        <f>IF(D22="","",VLOOKUP(B22,Data!$B$5:$L$501,2,FALSE))</f>
        <v>WS42690</v>
      </c>
      <c r="D22" s="298">
        <v>32</v>
      </c>
      <c r="E22" s="299"/>
      <c r="F22" s="297">
        <f>IF(D22="","",VLOOKUP(B22,Data!$B$5:$M$501,11,FALSE))</f>
        <v>8.73</v>
      </c>
      <c r="G22" s="300">
        <f>IF(D22&gt;0,D22*F22,"-")</f>
        <v>279.36</v>
      </c>
      <c r="H22" s="301" t="str">
        <f>IF(D22="","",VLOOKUP(B22,Data!$B$5:$D$501,3,FALSE))</f>
        <v>C/T</v>
      </c>
      <c r="I22" s="301" t="str">
        <f>IF(D22="","",VLOOKUP(B22,Data!$B$5:$M$501,12,FALSE))</f>
        <v>Indonesia</v>
      </c>
      <c r="J22" s="302"/>
      <c r="K22" s="297">
        <v>11</v>
      </c>
      <c r="L22" s="297">
        <f>IF(D22="","",VLOOKUP(B22,Data!$B$5:$F$501,5,FALSE)*D22)</f>
        <v>8</v>
      </c>
      <c r="M22" s="303"/>
      <c r="N22" s="455" t="s">
        <v>889</v>
      </c>
      <c r="O22" s="453"/>
      <c r="P22" s="453"/>
      <c r="Q22" s="453"/>
      <c r="R22" s="453"/>
      <c r="S22" s="453"/>
      <c r="T22" s="454"/>
      <c r="U22" s="304"/>
      <c r="V22" s="305">
        <v>0.104</v>
      </c>
      <c r="W22" s="306"/>
      <c r="X22" s="158"/>
      <c r="Y22" s="158"/>
      <c r="Z22" s="158"/>
    </row>
    <row r="23" spans="1:26" s="307" customFormat="1" ht="19" customHeight="1">
      <c r="A23" s="337"/>
      <c r="B23" s="338" t="s">
        <v>589</v>
      </c>
      <c r="C23" s="310" t="str">
        <f>IF(D23="","",VLOOKUP(B23,Data!$B$5:$L$501,2,FALSE))</f>
        <v>WS44160</v>
      </c>
      <c r="D23" s="298">
        <v>16</v>
      </c>
      <c r="E23" s="299"/>
      <c r="F23" s="297">
        <f>IF(D23="","",VLOOKUP(B23,Data!$B$5:$L$501,11,FALSE))</f>
        <v>6.24</v>
      </c>
      <c r="G23" s="300">
        <f>IF(D23&gt;0,D23*F23,"-")</f>
        <v>99.84</v>
      </c>
      <c r="H23" s="301"/>
      <c r="I23" s="301" t="str">
        <f>IF(D23="","",VLOOKUP(B23,Data!$B$5:$M$501,12,FALSE))</f>
        <v>Indonesia</v>
      </c>
      <c r="J23" s="302"/>
      <c r="K23" s="297">
        <v>11</v>
      </c>
      <c r="L23" s="297">
        <f>IF(D23="","",VLOOKUP(B23,Data!$B$5:$F$501,5,FALSE)*D23)</f>
        <v>8</v>
      </c>
      <c r="M23" s="303"/>
      <c r="N23" s="455"/>
      <c r="O23" s="453"/>
      <c r="P23" s="453"/>
      <c r="Q23" s="453"/>
      <c r="R23" s="453"/>
      <c r="S23" s="453"/>
      <c r="T23" s="454"/>
      <c r="U23" s="304"/>
      <c r="V23" s="305">
        <v>0.104</v>
      </c>
      <c r="W23" s="306"/>
      <c r="X23" s="158"/>
      <c r="Y23" s="266">
        <f>96*67*90/1000000</f>
        <v>0.57887999999999995</v>
      </c>
      <c r="Z23" s="158"/>
    </row>
    <row r="24" spans="1:26" s="307" customFormat="1" ht="19" customHeight="1">
      <c r="A24" s="337"/>
      <c r="B24" s="338" t="s">
        <v>590</v>
      </c>
      <c r="C24" s="310" t="str">
        <f>IF(D24="","",VLOOKUP(B24,Data!$B$5:$L$501,2,FALSE))</f>
        <v>WS36780</v>
      </c>
      <c r="D24" s="298">
        <v>32</v>
      </c>
      <c r="E24" s="299"/>
      <c r="F24" s="297">
        <f>IF(D24="","",VLOOKUP(B24,Data!$B$5:$M$501,11,FALSE))</f>
        <v>6.24</v>
      </c>
      <c r="G24" s="300">
        <f>IF(D24&gt;0,D24*F24,"-")</f>
        <v>199.68</v>
      </c>
      <c r="H24" s="301"/>
      <c r="I24" s="301" t="str">
        <f>IF(D24="","",VLOOKUP(B24,Data!$B$5:$M$501,12,FALSE))</f>
        <v>Indonesia</v>
      </c>
      <c r="J24" s="302"/>
      <c r="K24" s="297">
        <v>20</v>
      </c>
      <c r="L24" s="297">
        <f>IF(D24="","",VLOOKUP(B24,Data!$B$5:$F$501,5,FALSE)*D24)</f>
        <v>16</v>
      </c>
      <c r="M24" s="303"/>
      <c r="N24" s="455"/>
      <c r="O24" s="466"/>
      <c r="P24" s="466"/>
      <c r="Q24" s="466"/>
      <c r="R24" s="466"/>
      <c r="S24" s="466"/>
      <c r="T24" s="467"/>
      <c r="U24" s="304"/>
      <c r="V24" s="305">
        <v>0.221</v>
      </c>
      <c r="W24" s="306"/>
      <c r="X24" s="158"/>
      <c r="Y24" s="158"/>
      <c r="Z24" s="158"/>
    </row>
    <row r="25" spans="1:26" s="307" customFormat="1" ht="19" customHeight="1">
      <c r="A25" s="295"/>
      <c r="B25" s="308"/>
      <c r="C25" s="310" t="str">
        <f>IF(D25="","",VLOOKUP(B25,Data!$B$5:$L$501,2,FALSE))</f>
        <v/>
      </c>
      <c r="D25" s="298"/>
      <c r="E25" s="299"/>
      <c r="F25" s="297" t="str">
        <f>IF(D25="","",VLOOKUP(B25,Data!$B$5:$L$501,11,FALSE))</f>
        <v/>
      </c>
      <c r="G25" s="300" t="str">
        <f t="shared" si="0"/>
        <v>-</v>
      </c>
      <c r="H25" s="301" t="str">
        <f>IF(D25="","",VLOOKUP(B25,Data!$B$5:$D$501,3,FALSE))</f>
        <v/>
      </c>
      <c r="I25" s="301" t="str">
        <f>IF(D25="","",VLOOKUP(B25,Data!$B$5:$M$501,12,FALSE))</f>
        <v/>
      </c>
      <c r="J25" s="302"/>
      <c r="K25" s="297" t="str">
        <f>IF(D25="","",VLOOKUP(B25,Data!$B$5:$E$501,4,FALSE)*D25)</f>
        <v/>
      </c>
      <c r="L25" s="297" t="str">
        <f>IF(D25="","",VLOOKUP(B25,Data!$B$5:$F$501,5,FALSE)*D25)</f>
        <v/>
      </c>
      <c r="M25" s="303"/>
      <c r="N25" s="455"/>
      <c r="O25" s="453"/>
      <c r="P25" s="453"/>
      <c r="Q25" s="453"/>
      <c r="R25" s="453"/>
      <c r="S25" s="453"/>
      <c r="T25" s="454"/>
      <c r="U25" s="304"/>
      <c r="V25" s="305" t="str">
        <f>IF(D25="","",VLOOKUP(B25,Data!$B$5:$J$501,9,FALSE)*D25)</f>
        <v/>
      </c>
      <c r="W25" s="306"/>
      <c r="X25" s="158"/>
      <c r="Y25" s="158"/>
      <c r="Z25" s="158"/>
    </row>
    <row r="26" spans="1:26" s="307" customFormat="1" ht="19" customHeight="1">
      <c r="A26" s="295"/>
      <c r="B26" s="311"/>
      <c r="C26" s="297" t="str">
        <f>IF(D26="","",VLOOKUP(B26,Data!$B$5:$L$501,2,FALSE))</f>
        <v/>
      </c>
      <c r="D26" s="298"/>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396"/>
      <c r="O26" s="397"/>
      <c r="P26" s="304"/>
      <c r="Q26" s="397"/>
      <c r="R26" s="397"/>
      <c r="S26" s="304"/>
      <c r="T26" s="398"/>
      <c r="U26" s="304"/>
      <c r="V26" s="305" t="str">
        <f>IF(D26="","",VLOOKUP(B26,Data!$B$5:$J$501,9,FALSE)*D26)</f>
        <v/>
      </c>
      <c r="W26" s="306"/>
      <c r="X26" s="158"/>
      <c r="Y26" s="158"/>
      <c r="Z26" s="158"/>
    </row>
    <row r="27" spans="1:26" ht="17.5">
      <c r="A27" s="312"/>
      <c r="B27" s="313"/>
      <c r="C27" s="314"/>
      <c r="D27" s="414"/>
      <c r="E27" s="316"/>
      <c r="F27" s="317" t="s">
        <v>478</v>
      </c>
      <c r="G27" s="318" t="str">
        <f t="shared" si="0"/>
        <v>-</v>
      </c>
      <c r="H27" s="319"/>
      <c r="I27" s="316"/>
      <c r="J27" s="316"/>
      <c r="K27" s="297" t="s">
        <v>478</v>
      </c>
      <c r="L27" s="297" t="s">
        <v>478</v>
      </c>
      <c r="M27" s="303"/>
      <c r="N27" s="396"/>
      <c r="O27" s="397"/>
      <c r="P27" s="304"/>
      <c r="Q27" s="397"/>
      <c r="R27" s="397"/>
      <c r="S27" s="304"/>
      <c r="T27" s="398"/>
      <c r="U27" s="304"/>
      <c r="V27" s="305" t="s">
        <v>478</v>
      </c>
      <c r="W27" s="306"/>
    </row>
    <row r="28" spans="1:26" ht="17.5">
      <c r="A28" s="316"/>
      <c r="B28" s="320"/>
      <c r="C28" s="314"/>
      <c r="D28" s="415">
        <f>SUM(D18:D27)</f>
        <v>120</v>
      </c>
      <c r="E28" s="322"/>
      <c r="F28" s="323"/>
      <c r="G28" s="323">
        <f>SUM(G18:G27)</f>
        <v>1237.76</v>
      </c>
      <c r="H28" s="316"/>
      <c r="I28" s="316"/>
      <c r="J28" s="316"/>
      <c r="K28" s="323">
        <f>SUM(K18:K27)</f>
        <v>140</v>
      </c>
      <c r="L28" s="323">
        <f>SUM(L18:L27)</f>
        <v>120</v>
      </c>
      <c r="M28" s="323">
        <f>SUM(M16:M27)</f>
        <v>0</v>
      </c>
      <c r="N28" s="323"/>
      <c r="O28" s="323"/>
      <c r="P28" s="323"/>
      <c r="Q28" s="323"/>
      <c r="R28" s="323"/>
      <c r="S28" s="323"/>
      <c r="T28" s="323"/>
      <c r="U28" s="323">
        <f>SUM(U16:U27)</f>
        <v>0</v>
      </c>
      <c r="V28" s="324">
        <f>SUM(V18:V27)</f>
        <v>0.68399999999999994</v>
      </c>
    </row>
    <row r="29" spans="1:26">
      <c r="A29" s="259"/>
      <c r="B29" s="240"/>
      <c r="C29" s="242"/>
      <c r="D29" s="416"/>
      <c r="E29" s="240"/>
      <c r="F29" s="325" t="s">
        <v>883</v>
      </c>
      <c r="G29" s="292"/>
      <c r="H29" s="259"/>
      <c r="I29" s="259"/>
      <c r="J29" s="259"/>
      <c r="K29" s="326"/>
      <c r="L29" s="292"/>
      <c r="M29" s="242"/>
      <c r="N29" s="241"/>
      <c r="O29" s="241"/>
      <c r="P29" s="241"/>
      <c r="Q29" s="241"/>
      <c r="R29" s="241"/>
      <c r="S29" s="241"/>
      <c r="T29" s="242"/>
      <c r="U29" s="242"/>
      <c r="V29" s="294"/>
    </row>
    <row r="30" spans="1:26" ht="13">
      <c r="A30" s="10" t="s">
        <v>518</v>
      </c>
      <c r="B30" s="11"/>
      <c r="C30" s="1"/>
      <c r="D30" s="417" t="s">
        <v>520</v>
      </c>
      <c r="E30" s="236"/>
      <c r="F30" s="77" t="s">
        <v>81</v>
      </c>
      <c r="G30" s="81"/>
      <c r="H30" s="238" t="s">
        <v>82</v>
      </c>
      <c r="I30" s="249"/>
      <c r="J30" s="287" t="s">
        <v>83</v>
      </c>
      <c r="K30" s="287"/>
      <c r="L30" s="456" t="s">
        <v>84</v>
      </c>
      <c r="M30" s="457"/>
      <c r="N30" s="457"/>
      <c r="O30" s="457"/>
      <c r="P30" s="457"/>
      <c r="Q30" s="457"/>
      <c r="R30" s="457"/>
      <c r="S30" s="457"/>
      <c r="T30" s="457"/>
      <c r="U30" s="457"/>
      <c r="V30" s="458"/>
    </row>
    <row r="31" spans="1:26" ht="13">
      <c r="A31" s="26" t="s">
        <v>884</v>
      </c>
      <c r="C31" s="56"/>
      <c r="D31" s="279" t="s">
        <v>86</v>
      </c>
      <c r="F31" s="442"/>
      <c r="G31" s="443"/>
      <c r="H31" s="26" t="s">
        <v>87</v>
      </c>
      <c r="I31" s="250"/>
      <c r="J31" s="289" t="s">
        <v>88</v>
      </c>
      <c r="K31" s="289"/>
      <c r="L31" s="285"/>
      <c r="V31" s="290"/>
    </row>
    <row r="32" spans="1:26">
      <c r="A32" s="26" t="s">
        <v>885</v>
      </c>
      <c r="C32" s="235"/>
      <c r="F32" s="442"/>
      <c r="G32" s="443"/>
      <c r="H32" s="26"/>
      <c r="I32" s="250"/>
      <c r="J32" s="289" t="s">
        <v>92</v>
      </c>
      <c r="K32" s="289"/>
      <c r="L32" s="285"/>
      <c r="V32" s="290"/>
    </row>
    <row r="33" spans="1:22">
      <c r="A33" s="240"/>
      <c r="B33" s="241"/>
      <c r="C33" s="251"/>
      <c r="D33" s="279" t="s">
        <v>93</v>
      </c>
      <c r="F33" s="442"/>
      <c r="G33" s="443"/>
      <c r="H33" s="26" t="s">
        <v>94</v>
      </c>
      <c r="I33" s="250"/>
      <c r="J33" s="289"/>
      <c r="K33" s="289"/>
      <c r="L33" s="285"/>
      <c r="V33" s="290"/>
    </row>
    <row r="34" spans="1:22" ht="13">
      <c r="A34" s="10" t="s">
        <v>95</v>
      </c>
      <c r="B34" s="236"/>
      <c r="C34" s="234"/>
      <c r="D34" s="279" t="s">
        <v>96</v>
      </c>
      <c r="F34" s="85" t="s">
        <v>97</v>
      </c>
      <c r="G34" s="82"/>
      <c r="H34" s="26" t="s">
        <v>87</v>
      </c>
      <c r="I34" s="250"/>
      <c r="J34" s="289" t="s">
        <v>98</v>
      </c>
      <c r="K34" s="289"/>
      <c r="L34" s="285"/>
      <c r="V34" s="290"/>
    </row>
    <row r="35" spans="1:22" ht="27.75" customHeight="1">
      <c r="A35" s="26" t="s">
        <v>886</v>
      </c>
      <c r="C35" s="235"/>
      <c r="D35" s="279" t="s">
        <v>99</v>
      </c>
      <c r="F35" s="86"/>
      <c r="G35" s="327"/>
      <c r="H35" s="26" t="s">
        <v>100</v>
      </c>
      <c r="I35" s="250"/>
      <c r="J35" s="289" t="s">
        <v>519</v>
      </c>
      <c r="K35" s="289"/>
      <c r="L35" s="444" t="s">
        <v>102</v>
      </c>
      <c r="M35" s="445"/>
      <c r="N35" s="445"/>
      <c r="O35" s="445"/>
      <c r="P35" s="445"/>
      <c r="Q35" s="445"/>
      <c r="R35" s="445"/>
      <c r="S35" s="445"/>
      <c r="T35" s="445"/>
      <c r="U35" s="445"/>
      <c r="V35" s="446"/>
    </row>
    <row r="36" spans="1:22" ht="21.75" customHeight="1">
      <c r="A36" s="240"/>
      <c r="B36" s="241"/>
      <c r="C36" s="242"/>
      <c r="D36" s="418"/>
      <c r="E36" s="241"/>
      <c r="F36" s="447" t="s">
        <v>957</v>
      </c>
      <c r="G36" s="448"/>
      <c r="H36" s="447" t="s">
        <v>961</v>
      </c>
      <c r="I36" s="448"/>
      <c r="J36" s="293" t="s">
        <v>103</v>
      </c>
      <c r="K36" s="293"/>
      <c r="L36" s="449" t="s">
        <v>104</v>
      </c>
      <c r="M36" s="450"/>
      <c r="N36" s="450"/>
      <c r="O36" s="450"/>
      <c r="P36" s="450"/>
      <c r="Q36" s="450"/>
      <c r="R36" s="450"/>
      <c r="S36" s="450"/>
      <c r="T36" s="450"/>
      <c r="U36" s="450"/>
      <c r="V36" s="451"/>
    </row>
    <row r="39" spans="1:22" ht="19.5" customHeight="1"/>
    <row r="40" spans="1:22" ht="18.5" customHeight="1">
      <c r="A40" s="160" t="s">
        <v>918</v>
      </c>
      <c r="B40" s="160"/>
      <c r="C40" s="366" t="s">
        <v>917</v>
      </c>
      <c r="G40" s="159" t="s">
        <v>887</v>
      </c>
    </row>
    <row r="41" spans="1:22" ht="18.649999999999999" customHeight="1">
      <c r="A41" s="160" t="s">
        <v>919</v>
      </c>
      <c r="B41" s="160"/>
      <c r="C41" s="366" t="s">
        <v>917</v>
      </c>
    </row>
    <row r="42" spans="1:22" ht="18.649999999999999" customHeight="1">
      <c r="A42" s="160" t="s">
        <v>920</v>
      </c>
      <c r="B42" s="160"/>
      <c r="C42" s="366" t="s">
        <v>917</v>
      </c>
    </row>
    <row r="43" spans="1:22" ht="18.649999999999999" customHeight="1">
      <c r="A43" s="160" t="s">
        <v>921</v>
      </c>
      <c r="B43" s="160"/>
      <c r="C43" s="366" t="s">
        <v>917</v>
      </c>
    </row>
    <row r="44" spans="1:22" ht="18.649999999999999" customHeight="1">
      <c r="A44" s="160" t="s">
        <v>922</v>
      </c>
      <c r="B44" s="160"/>
      <c r="C44" s="366" t="s">
        <v>917</v>
      </c>
    </row>
    <row r="45" spans="1:22" ht="15.75" customHeight="1"/>
    <row r="48" spans="1:22" ht="14">
      <c r="A48" s="328"/>
      <c r="B48" s="247"/>
    </row>
    <row r="49" spans="1:4" ht="14">
      <c r="A49" s="328"/>
      <c r="B49" s="247"/>
      <c r="C49" s="329"/>
      <c r="D49" s="419"/>
    </row>
    <row r="50" spans="1:4" ht="14">
      <c r="A50" s="328"/>
      <c r="B50" s="247"/>
      <c r="C50" s="329"/>
      <c r="D50" s="419"/>
    </row>
    <row r="51" spans="1:4" ht="14">
      <c r="A51" s="328"/>
      <c r="B51" s="247"/>
      <c r="C51" s="329"/>
      <c r="D51" s="419"/>
    </row>
    <row r="52" spans="1:4" ht="14">
      <c r="A52" s="328"/>
      <c r="B52" s="247"/>
      <c r="C52" s="329"/>
      <c r="D52" s="419"/>
    </row>
    <row r="53" spans="1:4" ht="14">
      <c r="A53" s="328"/>
      <c r="B53" s="247"/>
      <c r="C53" s="329"/>
      <c r="D53" s="419"/>
    </row>
    <row r="54" spans="1:4" ht="14">
      <c r="A54" s="328"/>
      <c r="B54" s="247"/>
      <c r="C54" s="329"/>
      <c r="D54" s="419"/>
    </row>
    <row r="55" spans="1:4" ht="14">
      <c r="A55" s="328"/>
      <c r="B55" s="247"/>
      <c r="C55" s="329"/>
      <c r="D55" s="419"/>
    </row>
    <row r="56" spans="1:4" ht="14">
      <c r="A56" s="328"/>
      <c r="B56" s="247"/>
      <c r="C56" s="329"/>
      <c r="D56" s="419"/>
    </row>
    <row r="57" spans="1:4" ht="14">
      <c r="A57" s="328"/>
      <c r="B57" s="247"/>
      <c r="C57" s="329"/>
      <c r="D57" s="419"/>
    </row>
    <row r="58" spans="1:4" ht="14">
      <c r="A58" s="328"/>
      <c r="B58" s="247"/>
      <c r="C58" s="329"/>
      <c r="D58" s="419"/>
    </row>
    <row r="59" spans="1:4" ht="14">
      <c r="A59" s="328"/>
      <c r="B59" s="247"/>
      <c r="C59" s="329"/>
      <c r="D59" s="419"/>
    </row>
    <row r="60" spans="1:4" ht="14">
      <c r="A60" s="328"/>
      <c r="B60" s="247"/>
      <c r="C60" s="329"/>
      <c r="D60" s="419"/>
    </row>
    <row r="61" spans="1:4" ht="14">
      <c r="A61" s="328"/>
      <c r="B61" s="247"/>
      <c r="C61" s="329"/>
      <c r="D61" s="419"/>
    </row>
    <row r="62" spans="1:4" ht="14">
      <c r="A62" s="328"/>
      <c r="B62" s="247"/>
      <c r="C62" s="329"/>
      <c r="D62" s="419"/>
    </row>
    <row r="63" spans="1:4" ht="14">
      <c r="A63" s="328"/>
      <c r="B63" s="247"/>
      <c r="C63" s="329"/>
      <c r="D63" s="419"/>
    </row>
    <row r="64" spans="1:4" ht="14">
      <c r="A64" s="328"/>
      <c r="B64" s="247"/>
      <c r="C64" s="247"/>
      <c r="D64" s="419"/>
    </row>
    <row r="65" spans="1:4" ht="14">
      <c r="A65" s="328"/>
      <c r="B65" s="247"/>
      <c r="C65" s="247"/>
      <c r="D65" s="419"/>
    </row>
    <row r="66" spans="1:4" ht="14">
      <c r="A66" s="247"/>
      <c r="B66" s="247"/>
      <c r="C66" s="247"/>
      <c r="D66" s="419"/>
    </row>
  </sheetData>
  <mergeCells count="16">
    <mergeCell ref="L35:V35"/>
    <mergeCell ref="F36:G36"/>
    <mergeCell ref="H36:I36"/>
    <mergeCell ref="L36:V36"/>
    <mergeCell ref="N24:T24"/>
    <mergeCell ref="N25:T25"/>
    <mergeCell ref="L30:V30"/>
    <mergeCell ref="F31:G31"/>
    <mergeCell ref="F32:G32"/>
    <mergeCell ref="F33:G33"/>
    <mergeCell ref="N23:T23"/>
    <mergeCell ref="N18:T18"/>
    <mergeCell ref="N19:T19"/>
    <mergeCell ref="N20:T20"/>
    <mergeCell ref="N21:T21"/>
    <mergeCell ref="N22:T22"/>
  </mergeCells>
  <pageMargins left="0.19685039370078741" right="0.19685039370078741" top="0.15748031496062992" bottom="0.15748031496062992" header="0.47244094488188981" footer="0.15748031496062992"/>
  <pageSetup paperSize="9" scale="66" orientation="landscape" r:id="rId1"/>
  <rowBreaks count="1" manualBreakCount="1">
    <brk id="44" max="2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564B-497F-419A-BE86-A32B4546A78F}">
  <dimension ref="A1:Z66"/>
  <sheetViews>
    <sheetView topLeftCell="A7" zoomScale="70" zoomScaleNormal="70" workbookViewId="0">
      <selection activeCell="G25" sqref="G25"/>
    </sheetView>
  </sheetViews>
  <sheetFormatPr defaultColWidth="9.1796875" defaultRowHeight="12.5"/>
  <cols>
    <col min="1" max="1" width="5.453125" style="158" customWidth="1"/>
    <col min="2" max="2" width="47.36328125" style="158" customWidth="1"/>
    <col min="3" max="3" width="14.36328125" style="158" bestFit="1" customWidth="1"/>
    <col min="4" max="4" width="9.1796875" customWidth="1"/>
    <col min="5" max="5" width="10.1796875" style="158" customWidth="1"/>
    <col min="6" max="6" width="12.81640625" style="159" customWidth="1"/>
    <col min="7" max="7" width="13.08984375" style="159" customWidth="1"/>
    <col min="8" max="8" width="7.453125" style="158" customWidth="1"/>
    <col min="9" max="9" width="15.81640625" style="158" customWidth="1"/>
    <col min="10" max="10" width="7.54296875" style="158" customWidth="1"/>
    <col min="11" max="11" width="13.81640625" style="159" customWidth="1"/>
    <col min="12" max="12" width="12.81640625" style="159" customWidth="1"/>
    <col min="13" max="13" width="1.81640625" style="158" hidden="1" customWidth="1"/>
    <col min="14" max="14" width="3" style="158" customWidth="1"/>
    <col min="15" max="15" width="2.54296875" style="158" customWidth="1"/>
    <col min="16" max="17" width="4.81640625" style="158" customWidth="1"/>
    <col min="18" max="18" width="0.54296875" style="158" customWidth="1"/>
    <col min="19" max="19" width="5.81640625" style="158" customWidth="1"/>
    <col min="20" max="20" width="6.1796875" style="158" customWidth="1"/>
    <col min="21" max="21" width="10.453125" style="158" customWidth="1"/>
    <col min="22" max="22" width="14.08984375" style="280" customWidth="1"/>
    <col min="23" max="16384" width="9.1796875" style="158"/>
  </cols>
  <sheetData>
    <row r="1" spans="1:22">
      <c r="A1" s="3"/>
      <c r="B1" s="3"/>
    </row>
    <row r="2" spans="1:22" ht="14">
      <c r="L2" s="281"/>
      <c r="N2" s="281"/>
      <c r="Q2" s="282"/>
      <c r="R2" s="282"/>
      <c r="S2" s="282"/>
      <c r="T2" s="282"/>
    </row>
    <row r="3" spans="1:22" ht="20">
      <c r="A3" s="6" t="s">
        <v>40</v>
      </c>
      <c r="B3" s="6"/>
      <c r="C3" s="6"/>
      <c r="D3" s="252"/>
      <c r="E3" s="6"/>
      <c r="F3" s="63"/>
      <c r="G3" s="63"/>
      <c r="H3" s="6"/>
      <c r="I3" s="6"/>
      <c r="J3" s="6"/>
      <c r="K3" s="63"/>
      <c r="L3" s="63"/>
      <c r="M3" s="6"/>
      <c r="N3" s="6"/>
      <c r="O3" s="6"/>
      <c r="P3" s="6"/>
      <c r="Q3" s="6"/>
      <c r="R3" s="6"/>
      <c r="S3" s="6"/>
      <c r="T3" s="6"/>
      <c r="U3" s="6"/>
      <c r="V3" s="7"/>
    </row>
    <row r="4" spans="1:22" ht="3.75" customHeight="1"/>
    <row r="5" spans="1:22">
      <c r="A5" s="158" t="s">
        <v>497</v>
      </c>
      <c r="H5" s="233" t="s">
        <v>42</v>
      </c>
      <c r="I5" s="161">
        <f ca="1">TODAY()</f>
        <v>44818</v>
      </c>
      <c r="J5" s="161"/>
      <c r="K5" s="283"/>
      <c r="L5" s="284"/>
      <c r="M5" s="233"/>
      <c r="N5" s="233"/>
      <c r="O5" s="233"/>
      <c r="P5" s="233"/>
      <c r="Q5" s="233"/>
      <c r="R5" s="233"/>
      <c r="S5" s="233"/>
      <c r="T5" s="233"/>
      <c r="U5" s="233"/>
    </row>
    <row r="6" spans="1:22" ht="13">
      <c r="A6" s="10" t="s">
        <v>43</v>
      </c>
      <c r="B6" s="11"/>
      <c r="C6" s="234"/>
      <c r="D6" s="253"/>
      <c r="E6" s="11"/>
      <c r="F6" s="77" t="s">
        <v>44</v>
      </c>
      <c r="G6" s="70"/>
      <c r="H6" s="13" t="s">
        <v>45</v>
      </c>
      <c r="I6" s="14"/>
      <c r="J6" s="15"/>
      <c r="K6" s="77" t="s">
        <v>46</v>
      </c>
      <c r="L6" s="70"/>
      <c r="M6" s="15"/>
      <c r="N6" s="15"/>
      <c r="O6" s="10"/>
      <c r="P6" s="15"/>
      <c r="Q6" s="15"/>
      <c r="R6" s="15"/>
      <c r="S6" s="15"/>
      <c r="T6" s="11"/>
      <c r="U6" s="11"/>
      <c r="V6" s="154"/>
    </row>
    <row r="7" spans="1:22" ht="13">
      <c r="A7" s="26" t="s">
        <v>869</v>
      </c>
      <c r="C7" s="235"/>
      <c r="D7" s="254" t="s">
        <v>47</v>
      </c>
      <c r="E7" s="23"/>
      <c r="F7" s="78" t="s">
        <v>48</v>
      </c>
      <c r="G7" s="64"/>
      <c r="H7" s="22" t="s">
        <v>49</v>
      </c>
      <c r="I7" s="24"/>
      <c r="J7" s="23"/>
      <c r="K7" s="78" t="s">
        <v>50</v>
      </c>
      <c r="L7" s="64"/>
      <c r="M7" s="23"/>
      <c r="N7" s="23"/>
      <c r="O7" s="22" t="s">
        <v>51</v>
      </c>
      <c r="P7" s="23"/>
      <c r="Q7" s="23"/>
      <c r="R7" s="23"/>
      <c r="S7" s="23"/>
      <c r="T7" s="23"/>
      <c r="U7" s="23"/>
      <c r="V7" s="25"/>
    </row>
    <row r="8" spans="1:22">
      <c r="A8" s="26" t="s">
        <v>870</v>
      </c>
      <c r="C8" s="235"/>
      <c r="D8" s="120"/>
      <c r="F8" s="285"/>
      <c r="G8" s="286"/>
      <c r="H8" s="26"/>
      <c r="J8" s="234"/>
      <c r="K8" s="285"/>
      <c r="L8" s="287"/>
      <c r="N8" s="234"/>
      <c r="T8" s="236"/>
      <c r="U8" s="236"/>
      <c r="V8" s="288"/>
    </row>
    <row r="9" spans="1:22">
      <c r="A9" s="26" t="s">
        <v>871</v>
      </c>
      <c r="C9" s="235"/>
      <c r="D9" s="120" t="s">
        <v>872</v>
      </c>
      <c r="F9" s="285" t="s">
        <v>873</v>
      </c>
      <c r="G9" s="286"/>
      <c r="H9" s="26" t="s">
        <v>54</v>
      </c>
      <c r="J9" s="235"/>
      <c r="K9" s="285" t="s">
        <v>55</v>
      </c>
      <c r="L9" s="289"/>
      <c r="N9" s="235"/>
      <c r="O9" s="158" t="s">
        <v>56</v>
      </c>
      <c r="V9" s="290"/>
    </row>
    <row r="10" spans="1:22" ht="13">
      <c r="A10" s="26" t="s">
        <v>874</v>
      </c>
      <c r="C10" s="56" t="s">
        <v>875</v>
      </c>
      <c r="D10" s="120" t="s">
        <v>876</v>
      </c>
      <c r="F10" s="285"/>
      <c r="G10" s="286"/>
      <c r="H10" s="394"/>
      <c r="I10" s="395"/>
      <c r="J10" s="237"/>
      <c r="K10" s="285"/>
      <c r="L10" s="289"/>
      <c r="N10" s="235"/>
      <c r="V10" s="290"/>
    </row>
    <row r="11" spans="1:22" ht="13">
      <c r="A11" s="26" t="s">
        <v>877</v>
      </c>
      <c r="C11" s="235"/>
      <c r="D11" s="255"/>
      <c r="E11" s="239"/>
      <c r="F11" s="285" t="s">
        <v>58</v>
      </c>
      <c r="G11" s="286"/>
      <c r="H11" s="26" t="s">
        <v>59</v>
      </c>
      <c r="J11" s="235"/>
      <c r="K11" s="285" t="s">
        <v>498</v>
      </c>
      <c r="L11" s="289"/>
      <c r="N11" s="235"/>
      <c r="O11" s="158" t="s">
        <v>61</v>
      </c>
      <c r="V11" s="290"/>
    </row>
    <row r="12" spans="1:22">
      <c r="A12" s="26" t="s">
        <v>878</v>
      </c>
      <c r="C12" s="235"/>
      <c r="D12" s="120" t="s">
        <v>879</v>
      </c>
      <c r="F12" s="285"/>
      <c r="G12" s="286"/>
      <c r="H12" s="26"/>
      <c r="J12" s="235"/>
      <c r="K12" s="285"/>
      <c r="L12" s="289"/>
      <c r="N12" s="235"/>
      <c r="V12" s="290"/>
    </row>
    <row r="13" spans="1:22">
      <c r="A13" s="240" t="s">
        <v>880</v>
      </c>
      <c r="B13" s="241"/>
      <c r="C13" s="242"/>
      <c r="D13" s="120" t="s">
        <v>881</v>
      </c>
      <c r="F13" s="291"/>
      <c r="G13" s="292"/>
      <c r="H13" s="240"/>
      <c r="I13" s="241"/>
      <c r="J13" s="242"/>
      <c r="K13" s="291"/>
      <c r="L13" s="293"/>
      <c r="M13" s="241"/>
      <c r="N13" s="242"/>
      <c r="O13" s="241"/>
      <c r="P13" s="241"/>
      <c r="Q13" s="241"/>
      <c r="R13" s="241"/>
      <c r="S13" s="241"/>
      <c r="T13" s="241"/>
      <c r="U13" s="241"/>
      <c r="V13" s="294"/>
    </row>
    <row r="14" spans="1:22">
      <c r="A14" s="38" t="s">
        <v>499</v>
      </c>
      <c r="B14" s="243" t="s">
        <v>500</v>
      </c>
      <c r="C14" s="243"/>
      <c r="D14" s="256"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44"/>
      <c r="B15" s="238"/>
      <c r="C15" s="234"/>
      <c r="D15" s="257"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4">
      <c r="A16" s="102"/>
      <c r="B16" s="245" t="s">
        <v>882</v>
      </c>
      <c r="C16" s="246"/>
      <c r="D16" s="258"/>
      <c r="E16" s="102"/>
      <c r="F16" s="155"/>
      <c r="G16" s="155"/>
      <c r="H16" s="102"/>
      <c r="I16" s="102"/>
      <c r="J16" s="102"/>
      <c r="K16" s="155"/>
      <c r="L16" s="156"/>
      <c r="M16" s="101"/>
      <c r="N16" s="247"/>
      <c r="O16" s="247"/>
      <c r="P16" s="247"/>
      <c r="Q16" s="247"/>
      <c r="R16" s="247"/>
      <c r="S16" s="247"/>
      <c r="T16" s="101"/>
      <c r="U16" s="101"/>
      <c r="V16" s="157"/>
    </row>
    <row r="17" spans="1:26" ht="11.75" customHeight="1">
      <c r="A17" s="102"/>
      <c r="B17" s="100"/>
      <c r="C17" s="247"/>
      <c r="D17" s="258"/>
      <c r="E17" s="102"/>
      <c r="F17" s="155"/>
      <c r="G17" s="155"/>
      <c r="H17" s="114"/>
      <c r="I17" s="114"/>
      <c r="J17" s="114"/>
      <c r="K17" s="103"/>
      <c r="L17" s="115"/>
      <c r="M17" s="116"/>
      <c r="N17" s="248"/>
      <c r="O17" s="248"/>
      <c r="P17" s="248"/>
      <c r="Q17" s="248"/>
      <c r="R17" s="248"/>
      <c r="S17" s="248"/>
      <c r="T17" s="116"/>
      <c r="U17" s="116"/>
      <c r="V17" s="118"/>
    </row>
    <row r="18" spans="1:26" s="307" customFormat="1" ht="19" customHeight="1">
      <c r="A18" s="295"/>
      <c r="B18" s="296" t="s">
        <v>958</v>
      </c>
      <c r="C18" s="297" t="str">
        <f>IF(D18="","",VLOOKUP(B18,Data!$B$5:$L$501,2,FALSE))</f>
        <v/>
      </c>
      <c r="D18" s="298"/>
      <c r="E18" s="299"/>
      <c r="F18" s="297" t="str">
        <f>IF(D18="","",VLOOKUP(B18,Data!$B$5:$L$501,11,FALSE))</f>
        <v/>
      </c>
      <c r="G18" s="300" t="str">
        <f t="shared" ref="G18:G27" si="0">IF(D18&gt;0,D18*F18,"-")</f>
        <v>-</v>
      </c>
      <c r="H18" s="301" t="str">
        <f>IF(D18="","",VLOOKUP(B18,Data!$B$5:$D$501,3,FALSE))</f>
        <v/>
      </c>
      <c r="I18" s="301" t="str">
        <f>IF(D18="","",VLOOKUP(B18,Data!$B$5:$M$501,12,FALSE))</f>
        <v/>
      </c>
      <c r="J18" s="302"/>
      <c r="K18" s="297" t="str">
        <f>IF(D18="","",VLOOKUP(B18,Data!$B$5:$E$501,4,FALSE)*D18)</f>
        <v/>
      </c>
      <c r="L18" s="297" t="str">
        <f>IF(D18="","",VLOOKUP(B18,Data!$B$5:$F$501,5,FALSE)*D18)</f>
        <v/>
      </c>
      <c r="M18" s="303"/>
      <c r="N18" s="452"/>
      <c r="O18" s="453"/>
      <c r="P18" s="453"/>
      <c r="Q18" s="453"/>
      <c r="R18" s="453"/>
      <c r="S18" s="453"/>
      <c r="T18" s="454"/>
      <c r="U18" s="304"/>
      <c r="V18" s="305" t="str">
        <f>IF(D18="","",VLOOKUP(B18,Data!$B$5:$J$501,9,FALSE)*D18)</f>
        <v/>
      </c>
      <c r="W18" s="306"/>
      <c r="X18" s="158"/>
      <c r="Y18" s="158"/>
      <c r="Z18" s="158"/>
    </row>
    <row r="19" spans="1:26" s="307" customFormat="1" ht="19" customHeight="1">
      <c r="A19" s="337">
        <v>1</v>
      </c>
      <c r="B19" s="338" t="s">
        <v>2</v>
      </c>
      <c r="C19" s="310" t="str">
        <f>IF(D19="","",VLOOKUP(B19,Data!$B$5:$L$501,2,FALSE))</f>
        <v>WS23920</v>
      </c>
      <c r="D19" s="309">
        <v>16</v>
      </c>
      <c r="E19" s="299"/>
      <c r="F19" s="297">
        <f>IF(D19="","",VLOOKUP(B19,Data!$B$5:$M$501,11,FALSE))</f>
        <v>16.59</v>
      </c>
      <c r="G19" s="300">
        <f t="shared" si="0"/>
        <v>265.44</v>
      </c>
      <c r="H19" s="301" t="str">
        <f>IF(D19="","",VLOOKUP(B19,Data!$B$5:$D$501,3,FALSE))</f>
        <v>C/T</v>
      </c>
      <c r="I19" s="301" t="str">
        <f>IF(D19="","",VLOOKUP(B19,Data!$B$5:$M$501,12,FALSE))</f>
        <v>Indonesia</v>
      </c>
      <c r="J19" s="302"/>
      <c r="K19" s="297">
        <v>98</v>
      </c>
      <c r="L19" s="297">
        <f>IF(D19="","",VLOOKUP(B19,Data!$B$5:$F$501,5,FALSE)*D19)</f>
        <v>24</v>
      </c>
      <c r="M19" s="303"/>
      <c r="N19" s="455" t="s">
        <v>889</v>
      </c>
      <c r="O19" s="453"/>
      <c r="P19" s="453"/>
      <c r="Q19" s="453"/>
      <c r="R19" s="453"/>
      <c r="S19" s="453"/>
      <c r="T19" s="454"/>
      <c r="U19" s="304"/>
      <c r="V19" s="305">
        <v>8.3000000000000004E-2</v>
      </c>
      <c r="W19" s="306"/>
      <c r="X19" s="158"/>
      <c r="Y19" s="266">
        <f>99*58*60/10000000</f>
        <v>3.4452000000000003E-2</v>
      </c>
      <c r="Z19" s="158"/>
    </row>
    <row r="20" spans="1:26" s="307" customFormat="1" ht="19" customHeight="1">
      <c r="A20" s="337"/>
      <c r="B20" s="338" t="s">
        <v>1</v>
      </c>
      <c r="C20" s="310" t="str">
        <f>IF(D20="","",VLOOKUP(B20,Data!$B$5:$L$501,2,FALSE))</f>
        <v>WS23930</v>
      </c>
      <c r="D20" s="309">
        <v>8</v>
      </c>
      <c r="E20" s="299"/>
      <c r="F20" s="297">
        <f>IF(D20="","",VLOOKUP(B20,Data!$B$5:$L$501,11,FALSE))</f>
        <v>15.12</v>
      </c>
      <c r="G20" s="300">
        <f>IF(D20&gt;0,D20*F20,"-")</f>
        <v>120.96</v>
      </c>
      <c r="H20" s="301"/>
      <c r="I20" s="301" t="str">
        <f>IF(D20="","",VLOOKUP(B20,Data!$B$5:$M$501,12,FALSE))</f>
        <v>Indonesia</v>
      </c>
      <c r="J20" s="302"/>
      <c r="K20" s="297"/>
      <c r="L20" s="297">
        <f>IF(D20="","",VLOOKUP(B20,Data!$B$5:$F$501,5,FALSE)*D20)</f>
        <v>8</v>
      </c>
      <c r="M20" s="303"/>
      <c r="N20" s="455"/>
      <c r="O20" s="453"/>
      <c r="P20" s="453"/>
      <c r="Q20" s="453"/>
      <c r="R20" s="453"/>
      <c r="S20" s="453"/>
      <c r="T20" s="454"/>
      <c r="U20" s="304"/>
      <c r="V20" s="305">
        <v>8.5999999999999993E-2</v>
      </c>
      <c r="W20" s="306"/>
      <c r="X20" s="158"/>
      <c r="Y20" s="331"/>
      <c r="Z20" s="158"/>
    </row>
    <row r="21" spans="1:26" s="307" customFormat="1" ht="19" customHeight="1">
      <c r="A21" s="337"/>
      <c r="B21" s="308" t="s">
        <v>0</v>
      </c>
      <c r="C21" s="310" t="str">
        <f>IF(D21="","",VLOOKUP(B21,Data!$B$5:$L$501,2,FALSE))</f>
        <v>WS42700</v>
      </c>
      <c r="D21" s="309">
        <v>16</v>
      </c>
      <c r="E21" s="299"/>
      <c r="F21" s="297">
        <f>IF(D21="","",VLOOKUP(B21,Data!$B$5:$M$501,11,FALSE))</f>
        <v>17.03</v>
      </c>
      <c r="G21" s="300">
        <f>IF(D21&gt;0,D21*F21,"-")</f>
        <v>272.48</v>
      </c>
      <c r="H21" s="301"/>
      <c r="I21" s="301" t="str">
        <f>IF(D21="","",VLOOKUP(B21,Data!$B$5:$M$501,12,FALSE))</f>
        <v>Indonesia</v>
      </c>
      <c r="J21" s="302"/>
      <c r="K21" s="297"/>
      <c r="L21" s="297">
        <f>IF(D21="","",VLOOKUP(B21,Data!$B$5:$F$501,5,FALSE)*D21)</f>
        <v>56</v>
      </c>
      <c r="M21" s="303"/>
      <c r="N21" s="455"/>
      <c r="O21" s="453"/>
      <c r="P21" s="453"/>
      <c r="Q21" s="453"/>
      <c r="R21" s="453"/>
      <c r="S21" s="453"/>
      <c r="T21" s="454"/>
      <c r="U21" s="304"/>
      <c r="V21" s="305">
        <v>8.5999999999999993E-2</v>
      </c>
      <c r="W21" s="306"/>
      <c r="X21" s="158"/>
      <c r="Y21" s="266">
        <f>99*58*60/10000000</f>
        <v>3.4452000000000003E-2</v>
      </c>
      <c r="Z21" s="158"/>
    </row>
    <row r="22" spans="1:26" s="307" customFormat="1" ht="19" customHeight="1">
      <c r="A22" s="337">
        <v>2</v>
      </c>
      <c r="B22" s="308" t="s">
        <v>588</v>
      </c>
      <c r="C22" s="310" t="str">
        <f>IF(D22="","",VLOOKUP(B22,Data!$B$5:$L$501,2,FALSE))</f>
        <v>WS42690</v>
      </c>
      <c r="D22" s="309">
        <v>32</v>
      </c>
      <c r="E22" s="299"/>
      <c r="F22" s="297">
        <f>IF(D22="","",VLOOKUP(B22,Data!$B$5:$M$501,11,FALSE))</f>
        <v>8.73</v>
      </c>
      <c r="G22" s="300">
        <f>IF(D22&gt;0,D22*F22,"-")</f>
        <v>279.36</v>
      </c>
      <c r="H22" s="301" t="str">
        <f>IF(D22="","",VLOOKUP(B22,Data!$B$5:$D$501,3,FALSE))</f>
        <v>C/T</v>
      </c>
      <c r="I22" s="301" t="str">
        <f>IF(D22="","",VLOOKUP(B22,Data!$B$5:$M$501,12,FALSE))</f>
        <v>Indonesia</v>
      </c>
      <c r="J22" s="302"/>
      <c r="K22" s="297">
        <v>42</v>
      </c>
      <c r="L22" s="297">
        <f>IF(D22="","",VLOOKUP(B22,Data!$B$5:$F$501,5,FALSE)*D22)</f>
        <v>8</v>
      </c>
      <c r="M22" s="303"/>
      <c r="N22" s="455" t="s">
        <v>889</v>
      </c>
      <c r="O22" s="453"/>
      <c r="P22" s="453"/>
      <c r="Q22" s="453"/>
      <c r="R22" s="453"/>
      <c r="S22" s="453"/>
      <c r="T22" s="454"/>
      <c r="U22" s="304"/>
      <c r="V22" s="305">
        <v>0.104</v>
      </c>
      <c r="W22" s="306"/>
      <c r="X22" s="158"/>
      <c r="Y22" s="158"/>
      <c r="Z22" s="158"/>
    </row>
    <row r="23" spans="1:26" s="307" customFormat="1" ht="19" customHeight="1">
      <c r="A23" s="337"/>
      <c r="B23" s="338" t="s">
        <v>589</v>
      </c>
      <c r="C23" s="310" t="str">
        <f>IF(D23="","",VLOOKUP(B23,Data!$B$5:$L$501,2,FALSE))</f>
        <v>WS44160</v>
      </c>
      <c r="D23" s="309">
        <v>16</v>
      </c>
      <c r="E23" s="299"/>
      <c r="F23" s="297">
        <f>IF(D23="","",VLOOKUP(B23,Data!$B$5:$L$501,11,FALSE))</f>
        <v>6.24</v>
      </c>
      <c r="G23" s="300">
        <f>IF(D23&gt;0,D23*F23,"-")</f>
        <v>99.84</v>
      </c>
      <c r="H23" s="301"/>
      <c r="I23" s="301" t="str">
        <f>IF(D23="","",VLOOKUP(B23,Data!$B$5:$M$501,12,FALSE))</f>
        <v>Indonesia</v>
      </c>
      <c r="J23" s="302"/>
      <c r="K23" s="297"/>
      <c r="L23" s="297">
        <f>IF(D23="","",VLOOKUP(B23,Data!$B$5:$F$501,5,FALSE)*D23)</f>
        <v>8</v>
      </c>
      <c r="M23" s="303"/>
      <c r="N23" s="455"/>
      <c r="O23" s="453"/>
      <c r="P23" s="453"/>
      <c r="Q23" s="453"/>
      <c r="R23" s="453"/>
      <c r="S23" s="453"/>
      <c r="T23" s="454"/>
      <c r="U23" s="304"/>
      <c r="V23" s="305">
        <v>0.104</v>
      </c>
      <c r="W23" s="306"/>
      <c r="X23" s="158"/>
      <c r="Y23" s="266">
        <f>96*67*90/1000000</f>
        <v>0.57887999999999995</v>
      </c>
      <c r="Z23" s="158"/>
    </row>
    <row r="24" spans="1:26" s="307" customFormat="1" ht="19" customHeight="1">
      <c r="A24" s="337"/>
      <c r="B24" s="338" t="s">
        <v>590</v>
      </c>
      <c r="C24" s="310" t="str">
        <f>IF(D24="","",VLOOKUP(B24,Data!$B$5:$L$501,2,FALSE))</f>
        <v>WS36780</v>
      </c>
      <c r="D24" s="309">
        <v>32</v>
      </c>
      <c r="E24" s="299"/>
      <c r="F24" s="297">
        <f>IF(D24="","",VLOOKUP(B24,Data!$B$5:$M$501,11,FALSE))</f>
        <v>6.24</v>
      </c>
      <c r="G24" s="300">
        <f>IF(D24&gt;0,D24*F24,"-")</f>
        <v>199.68</v>
      </c>
      <c r="H24" s="301"/>
      <c r="I24" s="301" t="str">
        <f>IF(D24="","",VLOOKUP(B24,Data!$B$5:$M$501,12,FALSE))</f>
        <v>Indonesia</v>
      </c>
      <c r="J24" s="302"/>
      <c r="K24" s="297"/>
      <c r="L24" s="297">
        <f>IF(D24="","",VLOOKUP(B24,Data!$B$5:$F$501,5,FALSE)*D24)</f>
        <v>16</v>
      </c>
      <c r="M24" s="303"/>
      <c r="N24" s="455"/>
      <c r="O24" s="466"/>
      <c r="P24" s="466"/>
      <c r="Q24" s="466"/>
      <c r="R24" s="466"/>
      <c r="S24" s="466"/>
      <c r="T24" s="467"/>
      <c r="U24" s="304"/>
      <c r="V24" s="305">
        <v>0.221</v>
      </c>
      <c r="W24" s="306"/>
      <c r="X24" s="158"/>
      <c r="Y24" s="158"/>
      <c r="Z24" s="158"/>
    </row>
    <row r="25" spans="1:26" s="307" customFormat="1" ht="19" customHeight="1">
      <c r="A25" s="295"/>
      <c r="B25" s="308"/>
      <c r="C25" s="310" t="str">
        <f>IF(D25="","",VLOOKUP(B25,Data!$B$5:$L$501,2,FALSE))</f>
        <v/>
      </c>
      <c r="D25" s="309"/>
      <c r="E25" s="299"/>
      <c r="F25" s="297" t="str">
        <f>IF(D25="","",VLOOKUP(B25,Data!$B$5:$L$501,11,FALSE))</f>
        <v/>
      </c>
      <c r="G25" s="300" t="str">
        <f t="shared" si="0"/>
        <v>-</v>
      </c>
      <c r="H25" s="301" t="str">
        <f>IF(D25="","",VLOOKUP(B25,Data!$B$5:$D$501,3,FALSE))</f>
        <v/>
      </c>
      <c r="I25" s="301" t="str">
        <f>IF(D25="","",VLOOKUP(B25,Data!$B$5:$M$501,12,FALSE))</f>
        <v/>
      </c>
      <c r="J25" s="302"/>
      <c r="K25" s="297" t="str">
        <f>IF(D25="","",VLOOKUP(B25,Data!$B$5:$E$501,4,FALSE)*D25)</f>
        <v/>
      </c>
      <c r="L25" s="297" t="str">
        <f>IF(D25="","",VLOOKUP(B25,Data!$B$5:$F$501,5,FALSE)*D25)</f>
        <v/>
      </c>
      <c r="M25" s="303"/>
      <c r="N25" s="455"/>
      <c r="O25" s="453"/>
      <c r="P25" s="453"/>
      <c r="Q25" s="453"/>
      <c r="R25" s="453"/>
      <c r="S25" s="453"/>
      <c r="T25" s="454"/>
      <c r="U25" s="304"/>
      <c r="V25" s="305" t="str">
        <f>IF(D25="","",VLOOKUP(B25,Data!$B$5:$J$501,9,FALSE)*D25)</f>
        <v/>
      </c>
      <c r="W25" s="306"/>
      <c r="X25" s="158"/>
      <c r="Y25" s="158"/>
      <c r="Z25" s="158"/>
    </row>
    <row r="26" spans="1:26" s="307" customFormat="1" ht="19" customHeight="1">
      <c r="A26" s="295"/>
      <c r="B26" s="311"/>
      <c r="C26" s="297" t="str">
        <f>IF(D26="","",VLOOKUP(B26,Data!$B$5:$L$501,2,FALSE))</f>
        <v/>
      </c>
      <c r="D26" s="298"/>
      <c r="E26" s="299"/>
      <c r="F26" s="297" t="str">
        <f>IF(D26="","",VLOOKUP(B26,Data!$B$5:$L$501,11,FALSE))</f>
        <v/>
      </c>
      <c r="G26" s="300" t="str">
        <f t="shared" si="0"/>
        <v>-</v>
      </c>
      <c r="H26" s="301" t="str">
        <f>IF(D26="","",VLOOKUP(B26,Data!$B$5:$D$501,3,FALSE))</f>
        <v/>
      </c>
      <c r="I26" s="301" t="str">
        <f>IF(D26="","",VLOOKUP(B26,Data!$B$5:$M$501,12,FALSE))</f>
        <v/>
      </c>
      <c r="J26" s="302"/>
      <c r="K26" s="297" t="str">
        <f>IF(D26="","",VLOOKUP(B26,Data!$B$5:$E$501,4,FALSE)*D26)</f>
        <v/>
      </c>
      <c r="L26" s="297" t="str">
        <f>IF(D26="","",VLOOKUP(B26,Data!$B$5:$F$501,5,FALSE)*D26)</f>
        <v/>
      </c>
      <c r="M26" s="303"/>
      <c r="N26" s="391"/>
      <c r="O26" s="392"/>
      <c r="P26" s="304"/>
      <c r="Q26" s="392"/>
      <c r="R26" s="392"/>
      <c r="S26" s="304"/>
      <c r="T26" s="393"/>
      <c r="U26" s="304"/>
      <c r="V26" s="305" t="str">
        <f>IF(D26="","",VLOOKUP(B26,Data!$B$5:$J$501,9,FALSE)*D26)</f>
        <v/>
      </c>
      <c r="W26" s="306"/>
      <c r="X26" s="158"/>
      <c r="Y26" s="158"/>
      <c r="Z26" s="158"/>
    </row>
    <row r="27" spans="1:26" ht="17.5">
      <c r="A27" s="312"/>
      <c r="B27" s="313"/>
      <c r="C27" s="314"/>
      <c r="D27" s="315"/>
      <c r="E27" s="316"/>
      <c r="F27" s="317" t="s">
        <v>478</v>
      </c>
      <c r="G27" s="318" t="str">
        <f t="shared" si="0"/>
        <v>-</v>
      </c>
      <c r="H27" s="319"/>
      <c r="I27" s="316"/>
      <c r="J27" s="316"/>
      <c r="K27" s="297" t="s">
        <v>478</v>
      </c>
      <c r="L27" s="297" t="s">
        <v>478</v>
      </c>
      <c r="M27" s="303"/>
      <c r="N27" s="391"/>
      <c r="O27" s="392"/>
      <c r="P27" s="304"/>
      <c r="Q27" s="392"/>
      <c r="R27" s="392"/>
      <c r="S27" s="304"/>
      <c r="T27" s="393"/>
      <c r="U27" s="304"/>
      <c r="V27" s="305" t="s">
        <v>478</v>
      </c>
      <c r="W27" s="306"/>
    </row>
    <row r="28" spans="1:26" ht="17.5">
      <c r="A28" s="316"/>
      <c r="B28" s="320"/>
      <c r="C28" s="314"/>
      <c r="D28" s="321">
        <f>SUM(D18:D27)</f>
        <v>120</v>
      </c>
      <c r="E28" s="322"/>
      <c r="F28" s="323"/>
      <c r="G28" s="323">
        <f>SUM(G18:G27)</f>
        <v>1237.76</v>
      </c>
      <c r="H28" s="316"/>
      <c r="I28" s="316"/>
      <c r="J28" s="316"/>
      <c r="K28" s="323">
        <f>SUM(K18:K27)</f>
        <v>140</v>
      </c>
      <c r="L28" s="323">
        <f>SUM(L18:L27)</f>
        <v>120</v>
      </c>
      <c r="M28" s="323">
        <f>SUM(M16:M27)</f>
        <v>0</v>
      </c>
      <c r="N28" s="323"/>
      <c r="O28" s="323"/>
      <c r="P28" s="323"/>
      <c r="Q28" s="323"/>
      <c r="R28" s="323"/>
      <c r="S28" s="323"/>
      <c r="T28" s="323"/>
      <c r="U28" s="323">
        <f>SUM(U16:U27)</f>
        <v>0</v>
      </c>
      <c r="V28" s="324">
        <f>SUM(V18:V27)</f>
        <v>0.68399999999999994</v>
      </c>
    </row>
    <row r="29" spans="1:26">
      <c r="A29" s="259"/>
      <c r="B29" s="240"/>
      <c r="C29" s="242"/>
      <c r="D29" s="260"/>
      <c r="E29" s="240"/>
      <c r="F29" s="325" t="s">
        <v>883</v>
      </c>
      <c r="G29" s="292"/>
      <c r="H29" s="259"/>
      <c r="I29" s="259"/>
      <c r="J29" s="259"/>
      <c r="K29" s="326"/>
      <c r="L29" s="292"/>
      <c r="M29" s="242"/>
      <c r="N29" s="241"/>
      <c r="O29" s="241"/>
      <c r="P29" s="241"/>
      <c r="Q29" s="241"/>
      <c r="R29" s="241"/>
      <c r="S29" s="241"/>
      <c r="T29" s="242"/>
      <c r="U29" s="242"/>
      <c r="V29" s="294"/>
    </row>
    <row r="30" spans="1:26" ht="13">
      <c r="A30" s="10" t="s">
        <v>518</v>
      </c>
      <c r="B30" s="11"/>
      <c r="C30" s="1"/>
      <c r="D30" s="261" t="s">
        <v>520</v>
      </c>
      <c r="E30" s="236"/>
      <c r="F30" s="77" t="s">
        <v>81</v>
      </c>
      <c r="G30" s="81"/>
      <c r="H30" s="238" t="s">
        <v>82</v>
      </c>
      <c r="I30" s="249"/>
      <c r="J30" s="287" t="s">
        <v>83</v>
      </c>
      <c r="K30" s="287"/>
      <c r="L30" s="456" t="s">
        <v>84</v>
      </c>
      <c r="M30" s="457"/>
      <c r="N30" s="457"/>
      <c r="O30" s="457"/>
      <c r="P30" s="457"/>
      <c r="Q30" s="457"/>
      <c r="R30" s="457"/>
      <c r="S30" s="457"/>
      <c r="T30" s="457"/>
      <c r="U30" s="457"/>
      <c r="V30" s="458"/>
    </row>
    <row r="31" spans="1:26" ht="13">
      <c r="A31" s="26" t="s">
        <v>884</v>
      </c>
      <c r="C31" s="56"/>
      <c r="D31" t="s">
        <v>86</v>
      </c>
      <c r="F31" s="442"/>
      <c r="G31" s="443"/>
      <c r="H31" s="26" t="s">
        <v>87</v>
      </c>
      <c r="I31" s="250"/>
      <c r="J31" s="289" t="s">
        <v>88</v>
      </c>
      <c r="K31" s="289"/>
      <c r="L31" s="285"/>
      <c r="V31" s="290"/>
    </row>
    <row r="32" spans="1:26">
      <c r="A32" s="26" t="s">
        <v>885</v>
      </c>
      <c r="C32" s="235"/>
      <c r="F32" s="442"/>
      <c r="G32" s="443"/>
      <c r="H32" s="26"/>
      <c r="I32" s="250"/>
      <c r="J32" s="289" t="s">
        <v>92</v>
      </c>
      <c r="K32" s="289"/>
      <c r="L32" s="285"/>
      <c r="V32" s="290"/>
    </row>
    <row r="33" spans="1:22">
      <c r="A33" s="240"/>
      <c r="B33" s="241"/>
      <c r="C33" s="251"/>
      <c r="D33" t="s">
        <v>93</v>
      </c>
      <c r="F33" s="442"/>
      <c r="G33" s="443"/>
      <c r="H33" s="26" t="s">
        <v>94</v>
      </c>
      <c r="I33" s="250"/>
      <c r="J33" s="289"/>
      <c r="K33" s="289"/>
      <c r="L33" s="285"/>
      <c r="V33" s="290"/>
    </row>
    <row r="34" spans="1:22" ht="13">
      <c r="A34" s="10" t="s">
        <v>95</v>
      </c>
      <c r="B34" s="236"/>
      <c r="C34" s="234"/>
      <c r="D34" t="s">
        <v>96</v>
      </c>
      <c r="F34" s="85" t="s">
        <v>97</v>
      </c>
      <c r="G34" s="82"/>
      <c r="H34" s="26" t="s">
        <v>87</v>
      </c>
      <c r="I34" s="250"/>
      <c r="J34" s="289" t="s">
        <v>98</v>
      </c>
      <c r="K34" s="289"/>
      <c r="L34" s="285"/>
      <c r="V34" s="290"/>
    </row>
    <row r="35" spans="1:22" ht="27.75" customHeight="1">
      <c r="A35" s="26" t="s">
        <v>886</v>
      </c>
      <c r="C35" s="235"/>
      <c r="D35" t="s">
        <v>99</v>
      </c>
      <c r="F35" s="86"/>
      <c r="G35" s="327"/>
      <c r="H35" s="26" t="s">
        <v>100</v>
      </c>
      <c r="I35" s="250"/>
      <c r="J35" s="289" t="s">
        <v>519</v>
      </c>
      <c r="K35" s="289"/>
      <c r="L35" s="444" t="s">
        <v>102</v>
      </c>
      <c r="M35" s="445"/>
      <c r="N35" s="445"/>
      <c r="O35" s="445"/>
      <c r="P35" s="445"/>
      <c r="Q35" s="445"/>
      <c r="R35" s="445"/>
      <c r="S35" s="445"/>
      <c r="T35" s="445"/>
      <c r="U35" s="445"/>
      <c r="V35" s="446"/>
    </row>
    <row r="36" spans="1:22" ht="21.75" customHeight="1">
      <c r="A36" s="240"/>
      <c r="B36" s="241"/>
      <c r="C36" s="242"/>
      <c r="D36" s="124"/>
      <c r="E36" s="241"/>
      <c r="F36" s="447" t="s">
        <v>957</v>
      </c>
      <c r="G36" s="448"/>
      <c r="H36" s="447" t="s">
        <v>961</v>
      </c>
      <c r="I36" s="448"/>
      <c r="J36" s="293" t="s">
        <v>103</v>
      </c>
      <c r="K36" s="293"/>
      <c r="L36" s="449" t="s">
        <v>104</v>
      </c>
      <c r="M36" s="450"/>
      <c r="N36" s="450"/>
      <c r="O36" s="450"/>
      <c r="P36" s="450"/>
      <c r="Q36" s="450"/>
      <c r="R36" s="450"/>
      <c r="S36" s="450"/>
      <c r="T36" s="450"/>
      <c r="U36" s="450"/>
      <c r="V36" s="451"/>
    </row>
    <row r="39" spans="1:22" ht="19.5" customHeight="1"/>
    <row r="40" spans="1:22" ht="18.5" customHeight="1">
      <c r="A40" s="160" t="s">
        <v>918</v>
      </c>
      <c r="B40" s="160"/>
      <c r="C40" s="366" t="s">
        <v>917</v>
      </c>
      <c r="D40" s="158"/>
      <c r="G40" s="159" t="s">
        <v>887</v>
      </c>
    </row>
    <row r="41" spans="1:22" ht="18.649999999999999" customHeight="1">
      <c r="A41" s="160" t="s">
        <v>919</v>
      </c>
      <c r="B41" s="160"/>
      <c r="C41" s="366" t="s">
        <v>917</v>
      </c>
      <c r="D41" s="158"/>
    </row>
    <row r="42" spans="1:22" ht="18.649999999999999" customHeight="1">
      <c r="A42" s="160" t="s">
        <v>920</v>
      </c>
      <c r="B42" s="160"/>
      <c r="C42" s="366" t="s">
        <v>917</v>
      </c>
      <c r="D42" s="158"/>
    </row>
    <row r="43" spans="1:22" ht="18.649999999999999" customHeight="1">
      <c r="A43" s="160" t="s">
        <v>921</v>
      </c>
      <c r="B43" s="160"/>
      <c r="C43" s="366" t="s">
        <v>917</v>
      </c>
      <c r="D43" s="158"/>
    </row>
    <row r="44" spans="1:22" ht="18.649999999999999" customHeight="1">
      <c r="A44" s="160" t="s">
        <v>922</v>
      </c>
      <c r="B44" s="160"/>
      <c r="C44" s="366" t="s">
        <v>917</v>
      </c>
      <c r="D44" s="158"/>
    </row>
    <row r="45" spans="1:22" ht="15.75" customHeight="1"/>
    <row r="48" spans="1:22" ht="14">
      <c r="A48" s="328"/>
      <c r="B48" s="247"/>
    </row>
    <row r="49" spans="1:4" ht="14">
      <c r="A49" s="328"/>
      <c r="B49" s="247"/>
      <c r="C49" s="329"/>
      <c r="D49" s="330"/>
    </row>
    <row r="50" spans="1:4" ht="14">
      <c r="A50" s="328"/>
      <c r="B50" s="247"/>
      <c r="C50" s="329"/>
      <c r="D50" s="330"/>
    </row>
    <row r="51" spans="1:4" ht="14">
      <c r="A51" s="328"/>
      <c r="B51" s="247"/>
      <c r="C51" s="329"/>
      <c r="D51" s="330"/>
    </row>
    <row r="52" spans="1:4" ht="14">
      <c r="A52" s="328"/>
      <c r="B52" s="247"/>
      <c r="C52" s="329"/>
      <c r="D52" s="330"/>
    </row>
    <row r="53" spans="1:4" ht="14">
      <c r="A53" s="328"/>
      <c r="B53" s="247"/>
      <c r="C53" s="329"/>
      <c r="D53" s="330"/>
    </row>
    <row r="54" spans="1:4" ht="14">
      <c r="A54" s="328"/>
      <c r="B54" s="247"/>
      <c r="C54" s="329"/>
      <c r="D54" s="330"/>
    </row>
    <row r="55" spans="1:4" ht="14">
      <c r="A55" s="328"/>
      <c r="B55" s="247"/>
      <c r="C55" s="329"/>
      <c r="D55" s="330"/>
    </row>
    <row r="56" spans="1:4" ht="14">
      <c r="A56" s="328"/>
      <c r="B56" s="247"/>
      <c r="C56" s="329"/>
      <c r="D56" s="330"/>
    </row>
    <row r="57" spans="1:4" ht="14">
      <c r="A57" s="328"/>
      <c r="B57" s="247"/>
      <c r="C57" s="329"/>
      <c r="D57" s="330"/>
    </row>
    <row r="58" spans="1:4" ht="14">
      <c r="A58" s="328"/>
      <c r="B58" s="247"/>
      <c r="C58" s="329"/>
      <c r="D58" s="330"/>
    </row>
    <row r="59" spans="1:4" ht="14">
      <c r="A59" s="328"/>
      <c r="B59" s="247"/>
      <c r="C59" s="329"/>
      <c r="D59" s="330"/>
    </row>
    <row r="60" spans="1:4" ht="14">
      <c r="A60" s="328"/>
      <c r="B60" s="247"/>
      <c r="C60" s="329"/>
      <c r="D60" s="330"/>
    </row>
    <row r="61" spans="1:4" ht="14">
      <c r="A61" s="328"/>
      <c r="B61" s="247"/>
      <c r="C61" s="329"/>
      <c r="D61" s="330"/>
    </row>
    <row r="62" spans="1:4" ht="14">
      <c r="A62" s="328"/>
      <c r="B62" s="247"/>
      <c r="C62" s="329"/>
      <c r="D62" s="330"/>
    </row>
    <row r="63" spans="1:4" ht="14">
      <c r="A63" s="328"/>
      <c r="B63" s="247"/>
      <c r="C63" s="329"/>
      <c r="D63" s="330"/>
    </row>
    <row r="64" spans="1:4" ht="14">
      <c r="A64" s="328"/>
      <c r="B64" s="247"/>
      <c r="C64" s="247"/>
      <c r="D64" s="330"/>
    </row>
    <row r="65" spans="1:4" ht="14">
      <c r="A65" s="328"/>
      <c r="B65" s="247"/>
      <c r="C65" s="247"/>
      <c r="D65" s="330"/>
    </row>
    <row r="66" spans="1:4" ht="14">
      <c r="A66" s="247"/>
      <c r="B66" s="247"/>
      <c r="C66" s="247"/>
      <c r="D66" s="330"/>
    </row>
  </sheetData>
  <mergeCells count="16">
    <mergeCell ref="F33:G33"/>
    <mergeCell ref="L35:V35"/>
    <mergeCell ref="F36:G36"/>
    <mergeCell ref="H36:I36"/>
    <mergeCell ref="L36:V36"/>
    <mergeCell ref="N25:T25"/>
    <mergeCell ref="L30:V30"/>
    <mergeCell ref="F31:G31"/>
    <mergeCell ref="F32:G32"/>
    <mergeCell ref="N22:T22"/>
    <mergeCell ref="N18:T18"/>
    <mergeCell ref="N19:T19"/>
    <mergeCell ref="N24:T24"/>
    <mergeCell ref="N20:T20"/>
    <mergeCell ref="N23:T23"/>
    <mergeCell ref="N21:T21"/>
  </mergeCells>
  <pageMargins left="0.19685039370078741" right="0.19685039370078741" top="0.15748031496062992" bottom="0.15748031496062992" header="0.47244094488188981" footer="0.15748031496062992"/>
  <pageSetup paperSize="9" scale="66" orientation="landscape" r:id="rId1"/>
  <rowBreaks count="1" manualBreakCount="1">
    <brk id="44" max="21" man="1"/>
  </rowBreaks>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Kubikasi</vt:lpstr>
      <vt:lpstr>BERAT CONT</vt:lpstr>
      <vt:lpstr>Data</vt:lpstr>
      <vt:lpstr>Hangzhou (APR)</vt:lpstr>
      <vt:lpstr>Hangzhou (MAY-JUNI) </vt:lpstr>
      <vt:lpstr>Hangzhou (JULI)</vt:lpstr>
      <vt:lpstr>Hangzhou (Keyboard)</vt:lpstr>
      <vt:lpstr>Hangzhou (AGUSTUS) (2)</vt:lpstr>
      <vt:lpstr>Hangzhou (AGUSTUS)</vt:lpstr>
      <vt:lpstr>Hangzhou (SEPTEMBER)</vt:lpstr>
      <vt:lpstr>Hangzhou (SEPT) (Hammer)</vt:lpstr>
      <vt:lpstr>Data (6)</vt:lpstr>
      <vt:lpstr>'BERAT CONT'!Print_Area</vt:lpstr>
      <vt:lpstr>Data!Print_Area</vt:lpstr>
      <vt:lpstr>'Data (6)'!Print_Area</vt:lpstr>
      <vt:lpstr>'Hangzhou (AGUSTUS)'!Print_Area</vt:lpstr>
      <vt:lpstr>'Hangzhou (AGUSTUS) (2)'!Print_Area</vt:lpstr>
      <vt:lpstr>'Hangzhou (APR)'!Print_Area</vt:lpstr>
      <vt:lpstr>'Hangzhou (JULI)'!Print_Area</vt:lpstr>
      <vt:lpstr>'Hangzhou (Keyboard)'!Print_Area</vt:lpstr>
      <vt:lpstr>'Hangzhou (MAY-JUNI) '!Print_Area</vt:lpstr>
      <vt:lpstr>'Hangzhou (SEPT) (Hammer)'!Print_Area</vt:lpstr>
      <vt:lpstr>'Hangzhou (SEPTEMBER)'!Print_Area</vt:lpstr>
      <vt:lpstr>Kubikasi!Print_Area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2022-09-14T04:07:24Z</cp:lastPrinted>
  <dcterms:created xsi:type="dcterms:W3CDTF">1999-01-07T03:23:28Z</dcterms:created>
  <dcterms:modified xsi:type="dcterms:W3CDTF">2022-09-14T04:07:28Z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2022-08-01T06:15:34Z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e18a331a-57cf-4829-811a-6cd42937ab5b</vt:lpwstr>
  </property>
  <property fmtid="{D5CDD505-2E9C-101B-9397-08002B2CF9AE}" pid="9" name="MSIP_Label_60c5bea9-8cc4-4b52-b75c-6b36a73d6e9c_ContentBits">
    <vt:lpwstr>0</vt:lpwstr>
  </property>
</Properties>
</file>